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activeTab="1"/>
  </bookViews>
  <sheets>
    <sheet name="Rekapitulace stavby" sheetId="1" r:id="rId1"/>
    <sheet name="A - Oprava střešní krytiny" sheetId="2" r:id="rId2"/>
    <sheet name="B - VRN + VON stavby" sheetId="3" r:id="rId3"/>
    <sheet name="Pokyny pro vyplnění" sheetId="4" r:id="rId4"/>
  </sheets>
  <definedNames>
    <definedName name="_xlnm._FilterDatabase" localSheetId="1" hidden="1">'A - Oprava střešní krytiny'!$C$92:$K$958</definedName>
    <definedName name="_xlnm._FilterDatabase" localSheetId="2" hidden="1">'B - VRN + VON stavby'!$C$77:$K$93</definedName>
    <definedName name="_xlnm.Print_Titles" localSheetId="1">'A - Oprava střešní krytiny'!$92:$92</definedName>
    <definedName name="_xlnm.Print_Titles" localSheetId="2">'B - VRN + VON stavby'!$77:$77</definedName>
    <definedName name="_xlnm.Print_Titles" localSheetId="0">'Rekapitulace stavby'!$49:$49</definedName>
    <definedName name="_xlnm.Print_Area" localSheetId="1">'A - Oprava střešní krytiny'!$C$4:$J$36,'A - Oprava střešní krytiny'!$C$42:$J$74,'A - Oprava střešní krytiny'!$C$80:$K$958</definedName>
    <definedName name="_xlnm.Print_Area" localSheetId="2">'B - VRN + VON stavby'!$C$4:$J$36,'B - VRN + VON stavby'!$C$42:$J$59,'B - VRN + VON stavby'!$C$65:$K$93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25725"/>
</workbook>
</file>

<file path=xl/calcChain.xml><?xml version="1.0" encoding="utf-8"?>
<calcChain xmlns="http://schemas.openxmlformats.org/spreadsheetml/2006/main">
  <c r="AY53" i="1"/>
  <c r="AX53"/>
  <c r="BI93" i="3"/>
  <c r="BH93"/>
  <c r="BG93"/>
  <c r="BF93"/>
  <c r="T93"/>
  <c r="R93"/>
  <c r="P93"/>
  <c r="BK93"/>
  <c r="J93"/>
  <c r="BE93" s="1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 s="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 s="1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 s="1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 s="1"/>
  <c r="BI84"/>
  <c r="BH84"/>
  <c r="F33" s="1"/>
  <c r="BC53" i="1" s="1"/>
  <c r="BG84" i="3"/>
  <c r="BF84"/>
  <c r="T84"/>
  <c r="R84"/>
  <c r="P84"/>
  <c r="BK84"/>
  <c r="J84"/>
  <c r="BE84"/>
  <c r="BI83"/>
  <c r="BH83"/>
  <c r="BG83"/>
  <c r="BF83"/>
  <c r="T83"/>
  <c r="T82" s="1"/>
  <c r="R83"/>
  <c r="R82"/>
  <c r="P83"/>
  <c r="P82" s="1"/>
  <c r="BK83"/>
  <c r="BK82"/>
  <c r="J82" s="1"/>
  <c r="J58" s="1"/>
  <c r="J83"/>
  <c r="BE83" s="1"/>
  <c r="BI81"/>
  <c r="BH81"/>
  <c r="BG81"/>
  <c r="BF81"/>
  <c r="T81"/>
  <c r="R81"/>
  <c r="P81"/>
  <c r="BK81"/>
  <c r="J81"/>
  <c r="BE81" s="1"/>
  <c r="BI80"/>
  <c r="F34"/>
  <c r="BD53" i="1" s="1"/>
  <c r="BH80" i="3"/>
  <c r="BG80"/>
  <c r="F32" s="1"/>
  <c r="BB53" i="1" s="1"/>
  <c r="BF80" i="3"/>
  <c r="F31" s="1"/>
  <c r="BA53" i="1" s="1"/>
  <c r="T80" i="3"/>
  <c r="T79" s="1"/>
  <c r="R80"/>
  <c r="R79" s="1"/>
  <c r="R78" s="1"/>
  <c r="P80"/>
  <c r="P79"/>
  <c r="P78" s="1"/>
  <c r="AU53" i="1" s="1"/>
  <c r="BK80" i="3"/>
  <c r="BK79"/>
  <c r="BK78" s="1"/>
  <c r="J78" s="1"/>
  <c r="J80"/>
  <c r="BE80"/>
  <c r="F30" s="1"/>
  <c r="AZ53" i="1" s="1"/>
  <c r="J74" i="3"/>
  <c r="F74"/>
  <c r="F72"/>
  <c r="E70"/>
  <c r="J51"/>
  <c r="F51"/>
  <c r="F49"/>
  <c r="E47"/>
  <c r="J18"/>
  <c r="E18"/>
  <c r="F52" s="1"/>
  <c r="J17"/>
  <c r="J12"/>
  <c r="J49" s="1"/>
  <c r="E7"/>
  <c r="E68"/>
  <c r="E45"/>
  <c r="AY52" i="1"/>
  <c r="AX52"/>
  <c r="BI952" i="2"/>
  <c r="BH952"/>
  <c r="BG952"/>
  <c r="BF952"/>
  <c r="T952"/>
  <c r="R952"/>
  <c r="P952"/>
  <c r="BK952"/>
  <c r="J952"/>
  <c r="BE952" s="1"/>
  <c r="BI949"/>
  <c r="BH949"/>
  <c r="BG949"/>
  <c r="BF949"/>
  <c r="T949"/>
  <c r="R949"/>
  <c r="P949"/>
  <c r="BK949"/>
  <c r="J949"/>
  <c r="BE949"/>
  <c r="BI932"/>
  <c r="BH932"/>
  <c r="BG932"/>
  <c r="BF932"/>
  <c r="T932"/>
  <c r="R932"/>
  <c r="P932"/>
  <c r="BK932"/>
  <c r="J932"/>
  <c r="BE932" s="1"/>
  <c r="BI927"/>
  <c r="BH927"/>
  <c r="BG927"/>
  <c r="BF927"/>
  <c r="T927"/>
  <c r="R927"/>
  <c r="P927"/>
  <c r="BK927"/>
  <c r="J927"/>
  <c r="BE927"/>
  <c r="BI917"/>
  <c r="BH917"/>
  <c r="BG917"/>
  <c r="BF917"/>
  <c r="T917"/>
  <c r="R917"/>
  <c r="P917"/>
  <c r="BK917"/>
  <c r="J917"/>
  <c r="BE917" s="1"/>
  <c r="BI914"/>
  <c r="BH914"/>
  <c r="BG914"/>
  <c r="BF914"/>
  <c r="T914"/>
  <c r="R914"/>
  <c r="P914"/>
  <c r="P907" s="1"/>
  <c r="BK914"/>
  <c r="J914"/>
  <c r="BE914"/>
  <c r="BI911"/>
  <c r="BH911"/>
  <c r="BG911"/>
  <c r="BF911"/>
  <c r="T911"/>
  <c r="T907" s="1"/>
  <c r="R911"/>
  <c r="P911"/>
  <c r="BK911"/>
  <c r="J911"/>
  <c r="BE911" s="1"/>
  <c r="BI908"/>
  <c r="BH908"/>
  <c r="BG908"/>
  <c r="BF908"/>
  <c r="T908"/>
  <c r="R908"/>
  <c r="R907" s="1"/>
  <c r="P908"/>
  <c r="BK908"/>
  <c r="BK907" s="1"/>
  <c r="J907" s="1"/>
  <c r="J73" s="1"/>
  <c r="J908"/>
  <c r="BE908"/>
  <c r="BI906"/>
  <c r="BH906"/>
  <c r="BG906"/>
  <c r="BF906"/>
  <c r="T906"/>
  <c r="R906"/>
  <c r="P906"/>
  <c r="BK906"/>
  <c r="BK904" s="1"/>
  <c r="J904" s="1"/>
  <c r="J72" s="1"/>
  <c r="J906"/>
  <c r="BE906"/>
  <c r="BI905"/>
  <c r="BH905"/>
  <c r="BG905"/>
  <c r="BF905"/>
  <c r="T905"/>
  <c r="T904" s="1"/>
  <c r="R905"/>
  <c r="R904"/>
  <c r="P905"/>
  <c r="P904" s="1"/>
  <c r="BK905"/>
  <c r="J905"/>
  <c r="BE905" s="1"/>
  <c r="BI903"/>
  <c r="BH903"/>
  <c r="BG903"/>
  <c r="BF903"/>
  <c r="T903"/>
  <c r="R903"/>
  <c r="R900" s="1"/>
  <c r="P903"/>
  <c r="BK903"/>
  <c r="J903"/>
  <c r="BE903" s="1"/>
  <c r="BI902"/>
  <c r="BH902"/>
  <c r="BG902"/>
  <c r="BF902"/>
  <c r="T902"/>
  <c r="R902"/>
  <c r="P902"/>
  <c r="BK902"/>
  <c r="BK900" s="1"/>
  <c r="J900" s="1"/>
  <c r="J71" s="1"/>
  <c r="J902"/>
  <c r="BE902"/>
  <c r="BI901"/>
  <c r="BH901"/>
  <c r="BG901"/>
  <c r="BF901"/>
  <c r="T901"/>
  <c r="T900" s="1"/>
  <c r="R901"/>
  <c r="P901"/>
  <c r="P900" s="1"/>
  <c r="BK901"/>
  <c r="J901"/>
  <c r="BE901" s="1"/>
  <c r="BI899"/>
  <c r="BH899"/>
  <c r="BG899"/>
  <c r="BF899"/>
  <c r="T899"/>
  <c r="R899"/>
  <c r="P899"/>
  <c r="BK899"/>
  <c r="J899"/>
  <c r="BE899" s="1"/>
  <c r="BI893"/>
  <c r="BH893"/>
  <c r="BG893"/>
  <c r="BF893"/>
  <c r="T893"/>
  <c r="R893"/>
  <c r="P893"/>
  <c r="BK893"/>
  <c r="J893"/>
  <c r="BE893"/>
  <c r="BI892"/>
  <c r="BH892"/>
  <c r="BG892"/>
  <c r="BF892"/>
  <c r="T892"/>
  <c r="R892"/>
  <c r="P892"/>
  <c r="BK892"/>
  <c r="J892"/>
  <c r="BE892" s="1"/>
  <c r="BI886"/>
  <c r="BH886"/>
  <c r="BG886"/>
  <c r="BF886"/>
  <c r="T886"/>
  <c r="R886"/>
  <c r="P886"/>
  <c r="BK886"/>
  <c r="J886"/>
  <c r="BE886"/>
  <c r="BI880"/>
  <c r="BH880"/>
  <c r="BG880"/>
  <c r="BF880"/>
  <c r="T880"/>
  <c r="R880"/>
  <c r="P880"/>
  <c r="BK880"/>
  <c r="J880"/>
  <c r="BE880" s="1"/>
  <c r="BI879"/>
  <c r="BH879"/>
  <c r="BG879"/>
  <c r="BF879"/>
  <c r="T879"/>
  <c r="R879"/>
  <c r="P879"/>
  <c r="BK879"/>
  <c r="J879"/>
  <c r="BE879"/>
  <c r="BI878"/>
  <c r="BH878"/>
  <c r="BG878"/>
  <c r="BF878"/>
  <c r="T878"/>
  <c r="R878"/>
  <c r="P878"/>
  <c r="BK878"/>
  <c r="J878"/>
  <c r="BE878" s="1"/>
  <c r="BI874"/>
  <c r="BH874"/>
  <c r="BG874"/>
  <c r="BF874"/>
  <c r="T874"/>
  <c r="R874"/>
  <c r="P874"/>
  <c r="BK874"/>
  <c r="J874"/>
  <c r="BE874"/>
  <c r="BI870"/>
  <c r="BH870"/>
  <c r="BG870"/>
  <c r="BF870"/>
  <c r="T870"/>
  <c r="R870"/>
  <c r="P870"/>
  <c r="BK870"/>
  <c r="J870"/>
  <c r="BE870" s="1"/>
  <c r="BI866"/>
  <c r="BH866"/>
  <c r="BG866"/>
  <c r="BF866"/>
  <c r="T866"/>
  <c r="R866"/>
  <c r="P866"/>
  <c r="BK866"/>
  <c r="J866"/>
  <c r="BE866"/>
  <c r="BI860"/>
  <c r="BH860"/>
  <c r="BG860"/>
  <c r="BF860"/>
  <c r="T860"/>
  <c r="R860"/>
  <c r="P860"/>
  <c r="BK860"/>
  <c r="J860"/>
  <c r="BE860" s="1"/>
  <c r="BI859"/>
  <c r="BH859"/>
  <c r="BG859"/>
  <c r="BF859"/>
  <c r="T859"/>
  <c r="R859"/>
  <c r="P859"/>
  <c r="BK859"/>
  <c r="J859"/>
  <c r="BE859"/>
  <c r="BI858"/>
  <c r="BH858"/>
  <c r="BG858"/>
  <c r="BF858"/>
  <c r="T858"/>
  <c r="R858"/>
  <c r="P858"/>
  <c r="BK858"/>
  <c r="J858"/>
  <c r="BE858" s="1"/>
  <c r="BI857"/>
  <c r="BH857"/>
  <c r="BG857"/>
  <c r="BF857"/>
  <c r="T857"/>
  <c r="R857"/>
  <c r="P857"/>
  <c r="BK857"/>
  <c r="J857"/>
  <c r="BE857"/>
  <c r="BI847"/>
  <c r="BH847"/>
  <c r="BG847"/>
  <c r="BF847"/>
  <c r="T847"/>
  <c r="R847"/>
  <c r="P847"/>
  <c r="BK847"/>
  <c r="J847"/>
  <c r="BE847" s="1"/>
  <c r="BI846"/>
  <c r="BH846"/>
  <c r="BG846"/>
  <c r="BF846"/>
  <c r="T846"/>
  <c r="R846"/>
  <c r="P846"/>
  <c r="BK846"/>
  <c r="J846"/>
  <c r="BE846"/>
  <c r="BI845"/>
  <c r="BH845"/>
  <c r="BG845"/>
  <c r="BF845"/>
  <c r="T845"/>
  <c r="R845"/>
  <c r="P845"/>
  <c r="BK845"/>
  <c r="J845"/>
  <c r="BE845" s="1"/>
  <c r="BI844"/>
  <c r="BH844"/>
  <c r="BG844"/>
  <c r="BF844"/>
  <c r="T844"/>
  <c r="R844"/>
  <c r="P844"/>
  <c r="BK844"/>
  <c r="J844"/>
  <c r="BE844"/>
  <c r="BI834"/>
  <c r="BH834"/>
  <c r="BG834"/>
  <c r="BF834"/>
  <c r="T834"/>
  <c r="R834"/>
  <c r="P834"/>
  <c r="BK834"/>
  <c r="J834"/>
  <c r="BE834" s="1"/>
  <c r="BI830"/>
  <c r="BH830"/>
  <c r="BG830"/>
  <c r="BF830"/>
  <c r="T830"/>
  <c r="R830"/>
  <c r="P830"/>
  <c r="BK830"/>
  <c r="J830"/>
  <c r="BE830"/>
  <c r="BI826"/>
  <c r="BH826"/>
  <c r="BG826"/>
  <c r="BF826"/>
  <c r="T826"/>
  <c r="R826"/>
  <c r="P826"/>
  <c r="BK826"/>
  <c r="J826"/>
  <c r="BE826" s="1"/>
  <c r="BI814"/>
  <c r="BH814"/>
  <c r="BG814"/>
  <c r="BF814"/>
  <c r="T814"/>
  <c r="R814"/>
  <c r="P814"/>
  <c r="BK814"/>
  <c r="J814"/>
  <c r="BE814"/>
  <c r="BI802"/>
  <c r="BH802"/>
  <c r="BG802"/>
  <c r="BF802"/>
  <c r="T802"/>
  <c r="R802"/>
  <c r="P802"/>
  <c r="BK802"/>
  <c r="J802"/>
  <c r="BE802" s="1"/>
  <c r="BI795"/>
  <c r="BH795"/>
  <c r="BG795"/>
  <c r="BF795"/>
  <c r="T795"/>
  <c r="R795"/>
  <c r="P795"/>
  <c r="BK795"/>
  <c r="J795"/>
  <c r="BE795"/>
  <c r="BI788"/>
  <c r="BH788"/>
  <c r="BG788"/>
  <c r="BF788"/>
  <c r="T788"/>
  <c r="R788"/>
  <c r="P788"/>
  <c r="BK788"/>
  <c r="J788"/>
  <c r="BE788" s="1"/>
  <c r="BI776"/>
  <c r="BH776"/>
  <c r="BG776"/>
  <c r="BF776"/>
  <c r="T776"/>
  <c r="R776"/>
  <c r="P776"/>
  <c r="BK776"/>
  <c r="J776"/>
  <c r="BE776"/>
  <c r="BI770"/>
  <c r="BH770"/>
  <c r="BG770"/>
  <c r="BF770"/>
  <c r="T770"/>
  <c r="R770"/>
  <c r="P770"/>
  <c r="BK770"/>
  <c r="J770"/>
  <c r="BE770" s="1"/>
  <c r="BI763"/>
  <c r="BH763"/>
  <c r="BG763"/>
  <c r="BF763"/>
  <c r="T763"/>
  <c r="R763"/>
  <c r="P763"/>
  <c r="BK763"/>
  <c r="J763"/>
  <c r="BE763"/>
  <c r="BI756"/>
  <c r="BH756"/>
  <c r="BG756"/>
  <c r="BF756"/>
  <c r="T756"/>
  <c r="R756"/>
  <c r="P756"/>
  <c r="BK756"/>
  <c r="J756"/>
  <c r="BE756" s="1"/>
  <c r="BI749"/>
  <c r="BH749"/>
  <c r="BG749"/>
  <c r="BF749"/>
  <c r="T749"/>
  <c r="R749"/>
  <c r="P749"/>
  <c r="BK749"/>
  <c r="J749"/>
  <c r="BE749"/>
  <c r="BI742"/>
  <c r="BH742"/>
  <c r="BG742"/>
  <c r="BF742"/>
  <c r="T742"/>
  <c r="R742"/>
  <c r="P742"/>
  <c r="BK742"/>
  <c r="J742"/>
  <c r="BE742" s="1"/>
  <c r="BI735"/>
  <c r="BH735"/>
  <c r="BG735"/>
  <c r="BF735"/>
  <c r="T735"/>
  <c r="R735"/>
  <c r="P735"/>
  <c r="BK735"/>
  <c r="J735"/>
  <c r="BE735"/>
  <c r="BI728"/>
  <c r="BH728"/>
  <c r="BG728"/>
  <c r="BF728"/>
  <c r="T728"/>
  <c r="R728"/>
  <c r="P728"/>
  <c r="BK728"/>
  <c r="J728"/>
  <c r="BE728" s="1"/>
  <c r="BI724"/>
  <c r="BH724"/>
  <c r="BG724"/>
  <c r="BF724"/>
  <c r="T724"/>
  <c r="R724"/>
  <c r="P724"/>
  <c r="BK724"/>
  <c r="J724"/>
  <c r="BE724"/>
  <c r="BI717"/>
  <c r="BH717"/>
  <c r="BG717"/>
  <c r="BF717"/>
  <c r="T717"/>
  <c r="R717"/>
  <c r="P717"/>
  <c r="BK717"/>
  <c r="J717"/>
  <c r="BE717" s="1"/>
  <c r="BI710"/>
  <c r="BH710"/>
  <c r="BG710"/>
  <c r="BF710"/>
  <c r="T710"/>
  <c r="R710"/>
  <c r="P710"/>
  <c r="BK710"/>
  <c r="J710"/>
  <c r="BE710"/>
  <c r="BI703"/>
  <c r="BH703"/>
  <c r="BG703"/>
  <c r="BF703"/>
  <c r="T703"/>
  <c r="R703"/>
  <c r="P703"/>
  <c r="BK703"/>
  <c r="J703"/>
  <c r="BE703" s="1"/>
  <c r="BI695"/>
  <c r="BH695"/>
  <c r="BG695"/>
  <c r="BF695"/>
  <c r="T695"/>
  <c r="R695"/>
  <c r="P695"/>
  <c r="BK695"/>
  <c r="J695"/>
  <c r="BE695"/>
  <c r="BI675"/>
  <c r="BH675"/>
  <c r="BG675"/>
  <c r="BF675"/>
  <c r="T675"/>
  <c r="R675"/>
  <c r="P675"/>
  <c r="BK675"/>
  <c r="J675"/>
  <c r="BE675" s="1"/>
  <c r="BI671"/>
  <c r="BH671"/>
  <c r="BG671"/>
  <c r="BF671"/>
  <c r="T671"/>
  <c r="R671"/>
  <c r="P671"/>
  <c r="BK671"/>
  <c r="J671"/>
  <c r="BE671"/>
  <c r="BI666"/>
  <c r="BH666"/>
  <c r="BG666"/>
  <c r="BF666"/>
  <c r="T666"/>
  <c r="R666"/>
  <c r="P666"/>
  <c r="BK666"/>
  <c r="J666"/>
  <c r="BE666" s="1"/>
  <c r="BI662"/>
  <c r="BH662"/>
  <c r="BG662"/>
  <c r="BF662"/>
  <c r="T662"/>
  <c r="R662"/>
  <c r="P662"/>
  <c r="BK662"/>
  <c r="J662"/>
  <c r="BE662"/>
  <c r="BI658"/>
  <c r="BH658"/>
  <c r="BG658"/>
  <c r="BF658"/>
  <c r="T658"/>
  <c r="R658"/>
  <c r="R633" s="1"/>
  <c r="P658"/>
  <c r="BK658"/>
  <c r="J658"/>
  <c r="BE658" s="1"/>
  <c r="BI651"/>
  <c r="BH651"/>
  <c r="BG651"/>
  <c r="BF651"/>
  <c r="T651"/>
  <c r="R651"/>
  <c r="P651"/>
  <c r="BK651"/>
  <c r="BK633" s="1"/>
  <c r="J633" s="1"/>
  <c r="J70" s="1"/>
  <c r="J651"/>
  <c r="BE651"/>
  <c r="BI634"/>
  <c r="BH634"/>
  <c r="BG634"/>
  <c r="BF634"/>
  <c r="T634"/>
  <c r="T633" s="1"/>
  <c r="R634"/>
  <c r="P634"/>
  <c r="P633" s="1"/>
  <c r="BK634"/>
  <c r="J634"/>
  <c r="BE634" s="1"/>
  <c r="BI632"/>
  <c r="BH632"/>
  <c r="BG632"/>
  <c r="BF632"/>
  <c r="T632"/>
  <c r="R632"/>
  <c r="P632"/>
  <c r="BK632"/>
  <c r="J632"/>
  <c r="BE632" s="1"/>
  <c r="BI631"/>
  <c r="BH631"/>
  <c r="BG631"/>
  <c r="BF631"/>
  <c r="T631"/>
  <c r="R631"/>
  <c r="P631"/>
  <c r="BK631"/>
  <c r="J631"/>
  <c r="BE631"/>
  <c r="BI625"/>
  <c r="BH625"/>
  <c r="BG625"/>
  <c r="BF625"/>
  <c r="T625"/>
  <c r="R625"/>
  <c r="P625"/>
  <c r="BK625"/>
  <c r="J625"/>
  <c r="BE625" s="1"/>
  <c r="BI619"/>
  <c r="BH619"/>
  <c r="BG619"/>
  <c r="BF619"/>
  <c r="T619"/>
  <c r="R619"/>
  <c r="P619"/>
  <c r="BK619"/>
  <c r="J619"/>
  <c r="BE619"/>
  <c r="BI613"/>
  <c r="BH613"/>
  <c r="BG613"/>
  <c r="BF613"/>
  <c r="T613"/>
  <c r="R613"/>
  <c r="P613"/>
  <c r="BK613"/>
  <c r="J613"/>
  <c r="BE613" s="1"/>
  <c r="BI601"/>
  <c r="BH601"/>
  <c r="BG601"/>
  <c r="BF601"/>
  <c r="T601"/>
  <c r="R601"/>
  <c r="P601"/>
  <c r="BK601"/>
  <c r="J601"/>
  <c r="BE601"/>
  <c r="BI592"/>
  <c r="BH592"/>
  <c r="BG592"/>
  <c r="BF592"/>
  <c r="T592"/>
  <c r="R592"/>
  <c r="P592"/>
  <c r="BK592"/>
  <c r="J592"/>
  <c r="BE592" s="1"/>
  <c r="BI588"/>
  <c r="BH588"/>
  <c r="BG588"/>
  <c r="BF588"/>
  <c r="T588"/>
  <c r="R588"/>
  <c r="P588"/>
  <c r="BK588"/>
  <c r="J588"/>
  <c r="BE588"/>
  <c r="BI582"/>
  <c r="BH582"/>
  <c r="BG582"/>
  <c r="BF582"/>
  <c r="T582"/>
  <c r="R582"/>
  <c r="P582"/>
  <c r="BK582"/>
  <c r="J582"/>
  <c r="BE582" s="1"/>
  <c r="BI572"/>
  <c r="BH572"/>
  <c r="BG572"/>
  <c r="BF572"/>
  <c r="T572"/>
  <c r="R572"/>
  <c r="P572"/>
  <c r="BK572"/>
  <c r="J572"/>
  <c r="BE572"/>
  <c r="BI564"/>
  <c r="BH564"/>
  <c r="BG564"/>
  <c r="BF564"/>
  <c r="T564"/>
  <c r="R564"/>
  <c r="P564"/>
  <c r="BK564"/>
  <c r="J564"/>
  <c r="BE564" s="1"/>
  <c r="BI552"/>
  <c r="BH552"/>
  <c r="BG552"/>
  <c r="BF552"/>
  <c r="T552"/>
  <c r="R552"/>
  <c r="P552"/>
  <c r="BK552"/>
  <c r="J552"/>
  <c r="BE552"/>
  <c r="BI524"/>
  <c r="BH524"/>
  <c r="BG524"/>
  <c r="BF524"/>
  <c r="T524"/>
  <c r="R524"/>
  <c r="P524"/>
  <c r="BK524"/>
  <c r="J524"/>
  <c r="BE524" s="1"/>
  <c r="BI513"/>
  <c r="BH513"/>
  <c r="BG513"/>
  <c r="BF513"/>
  <c r="T513"/>
  <c r="R513"/>
  <c r="P513"/>
  <c r="BK513"/>
  <c r="J513"/>
  <c r="BE513"/>
  <c r="BI503"/>
  <c r="BH503"/>
  <c r="BG503"/>
  <c r="BF503"/>
  <c r="T503"/>
  <c r="R503"/>
  <c r="P503"/>
  <c r="BK503"/>
  <c r="J503"/>
  <c r="BE503" s="1"/>
  <c r="BI477"/>
  <c r="BH477"/>
  <c r="BG477"/>
  <c r="BF477"/>
  <c r="T477"/>
  <c r="R477"/>
  <c r="P477"/>
  <c r="BK477"/>
  <c r="J477"/>
  <c r="BE477"/>
  <c r="BI471"/>
  <c r="BH471"/>
  <c r="BG471"/>
  <c r="BF471"/>
  <c r="T471"/>
  <c r="R471"/>
  <c r="P471"/>
  <c r="BK471"/>
  <c r="J471"/>
  <c r="BE471" s="1"/>
  <c r="BI463"/>
  <c r="BH463"/>
  <c r="BG463"/>
  <c r="BF463"/>
  <c r="T463"/>
  <c r="R463"/>
  <c r="P463"/>
  <c r="BK463"/>
  <c r="J463"/>
  <c r="BE463"/>
  <c r="BI459"/>
  <c r="BH459"/>
  <c r="BG459"/>
  <c r="BF459"/>
  <c r="T459"/>
  <c r="R459"/>
  <c r="R446" s="1"/>
  <c r="P459"/>
  <c r="BK459"/>
  <c r="J459"/>
  <c r="BE459" s="1"/>
  <c r="BI453"/>
  <c r="BH453"/>
  <c r="BG453"/>
  <c r="BF453"/>
  <c r="T453"/>
  <c r="R453"/>
  <c r="P453"/>
  <c r="BK453"/>
  <c r="BK446" s="1"/>
  <c r="J446" s="1"/>
  <c r="J69" s="1"/>
  <c r="J453"/>
  <c r="BE453"/>
  <c r="BI447"/>
  <c r="BH447"/>
  <c r="BG447"/>
  <c r="BF447"/>
  <c r="T447"/>
  <c r="T446" s="1"/>
  <c r="R447"/>
  <c r="P447"/>
  <c r="P446" s="1"/>
  <c r="BK447"/>
  <c r="J447"/>
  <c r="BE447" s="1"/>
  <c r="BI445"/>
  <c r="BH445"/>
  <c r="BG445"/>
  <c r="BF445"/>
  <c r="T445"/>
  <c r="T443" s="1"/>
  <c r="R445"/>
  <c r="P445"/>
  <c r="BK445"/>
  <c r="J445"/>
  <c r="BE445" s="1"/>
  <c r="BI444"/>
  <c r="BH444"/>
  <c r="BG444"/>
  <c r="BF444"/>
  <c r="T444"/>
  <c r="R444"/>
  <c r="R443" s="1"/>
  <c r="P444"/>
  <c r="P443"/>
  <c r="BK444"/>
  <c r="BK443" s="1"/>
  <c r="J443" s="1"/>
  <c r="J68" s="1"/>
  <c r="J444"/>
  <c r="BE444"/>
  <c r="BI442"/>
  <c r="BH442"/>
  <c r="BG442"/>
  <c r="BF442"/>
  <c r="T442"/>
  <c r="R442"/>
  <c r="P442"/>
  <c r="BK442"/>
  <c r="J442"/>
  <c r="BE442"/>
  <c r="BI435"/>
  <c r="BH435"/>
  <c r="BG435"/>
  <c r="BF435"/>
  <c r="T435"/>
  <c r="R435"/>
  <c r="P435"/>
  <c r="BK435"/>
  <c r="J435"/>
  <c r="BE435" s="1"/>
  <c r="BI431"/>
  <c r="BH431"/>
  <c r="BG431"/>
  <c r="BF431"/>
  <c r="T431"/>
  <c r="R431"/>
  <c r="P431"/>
  <c r="BK431"/>
  <c r="J431"/>
  <c r="BE431"/>
  <c r="BI418"/>
  <c r="BH418"/>
  <c r="BG418"/>
  <c r="BF418"/>
  <c r="T418"/>
  <c r="R418"/>
  <c r="P418"/>
  <c r="BK418"/>
  <c r="J418"/>
  <c r="BE418" s="1"/>
  <c r="BI413"/>
  <c r="BH413"/>
  <c r="BG413"/>
  <c r="BF413"/>
  <c r="T413"/>
  <c r="R413"/>
  <c r="P413"/>
  <c r="BK413"/>
  <c r="J413"/>
  <c r="BE413"/>
  <c r="BI409"/>
  <c r="BH409"/>
  <c r="BG409"/>
  <c r="BF409"/>
  <c r="T409"/>
  <c r="R409"/>
  <c r="P409"/>
  <c r="BK409"/>
  <c r="J409"/>
  <c r="BE409" s="1"/>
  <c r="BI405"/>
  <c r="BH405"/>
  <c r="BG405"/>
  <c r="BF405"/>
  <c r="T405"/>
  <c r="R405"/>
  <c r="P405"/>
  <c r="BK405"/>
  <c r="J405"/>
  <c r="BE405"/>
  <c r="BI398"/>
  <c r="BH398"/>
  <c r="BG398"/>
  <c r="BF398"/>
  <c r="T398"/>
  <c r="R398"/>
  <c r="R378" s="1"/>
  <c r="P398"/>
  <c r="BK398"/>
  <c r="J398"/>
  <c r="BE398" s="1"/>
  <c r="BI390"/>
  <c r="BH390"/>
  <c r="BG390"/>
  <c r="BF390"/>
  <c r="T390"/>
  <c r="R390"/>
  <c r="P390"/>
  <c r="BK390"/>
  <c r="BK378" s="1"/>
  <c r="J378" s="1"/>
  <c r="J67" s="1"/>
  <c r="J390"/>
  <c r="BE390"/>
  <c r="BI379"/>
  <c r="BH379"/>
  <c r="BG379"/>
  <c r="BF379"/>
  <c r="T379"/>
  <c r="T378" s="1"/>
  <c r="R379"/>
  <c r="P379"/>
  <c r="P378" s="1"/>
  <c r="BK379"/>
  <c r="J379"/>
  <c r="BE379" s="1"/>
  <c r="BI377"/>
  <c r="BH377"/>
  <c r="BG377"/>
  <c r="BF377"/>
  <c r="T377"/>
  <c r="R377"/>
  <c r="P377"/>
  <c r="BK377"/>
  <c r="J377"/>
  <c r="BE377" s="1"/>
  <c r="BI373"/>
  <c r="BH373"/>
  <c r="BG373"/>
  <c r="BF373"/>
  <c r="T373"/>
  <c r="R373"/>
  <c r="P373"/>
  <c r="BK373"/>
  <c r="J373"/>
  <c r="BE373"/>
  <c r="BI369"/>
  <c r="BH369"/>
  <c r="BG369"/>
  <c r="BF369"/>
  <c r="T369"/>
  <c r="R369"/>
  <c r="P369"/>
  <c r="BK369"/>
  <c r="J369"/>
  <c r="BE369" s="1"/>
  <c r="BI365"/>
  <c r="BH365"/>
  <c r="BG365"/>
  <c r="BF365"/>
  <c r="T365"/>
  <c r="R365"/>
  <c r="P365"/>
  <c r="BK365"/>
  <c r="J365"/>
  <c r="BE365"/>
  <c r="BI359"/>
  <c r="BH359"/>
  <c r="BG359"/>
  <c r="BF359"/>
  <c r="T359"/>
  <c r="R359"/>
  <c r="P359"/>
  <c r="BK359"/>
  <c r="J359"/>
  <c r="BE359" s="1"/>
  <c r="BI347"/>
  <c r="BH347"/>
  <c r="BG347"/>
  <c r="BF347"/>
  <c r="T347"/>
  <c r="R347"/>
  <c r="P347"/>
  <c r="BK347"/>
  <c r="J347"/>
  <c r="BE347"/>
  <c r="BI343"/>
  <c r="BH343"/>
  <c r="BG343"/>
  <c r="BF343"/>
  <c r="T343"/>
  <c r="R343"/>
  <c r="R334" s="1"/>
  <c r="P343"/>
  <c r="BK343"/>
  <c r="J343"/>
  <c r="BE343" s="1"/>
  <c r="BI339"/>
  <c r="BH339"/>
  <c r="BG339"/>
  <c r="BF339"/>
  <c r="T339"/>
  <c r="R339"/>
  <c r="P339"/>
  <c r="BK339"/>
  <c r="BK334" s="1"/>
  <c r="J334" s="1"/>
  <c r="J66" s="1"/>
  <c r="J339"/>
  <c r="BE339"/>
  <c r="BI335"/>
  <c r="BH335"/>
  <c r="BG335"/>
  <c r="BF335"/>
  <c r="T335"/>
  <c r="T334" s="1"/>
  <c r="R335"/>
  <c r="P335"/>
  <c r="P334" s="1"/>
  <c r="BK335"/>
  <c r="J335"/>
  <c r="BE335" s="1"/>
  <c r="BI333"/>
  <c r="BH333"/>
  <c r="BG333"/>
  <c r="BF333"/>
  <c r="T333"/>
  <c r="R333"/>
  <c r="P333"/>
  <c r="BK333"/>
  <c r="J333"/>
  <c r="BE333" s="1"/>
  <c r="BI332"/>
  <c r="BH332"/>
  <c r="BG332"/>
  <c r="BF332"/>
  <c r="T332"/>
  <c r="R332"/>
  <c r="P332"/>
  <c r="BK332"/>
  <c r="J332"/>
  <c r="BE332"/>
  <c r="BI327"/>
  <c r="BH327"/>
  <c r="BG327"/>
  <c r="BF327"/>
  <c r="T327"/>
  <c r="R327"/>
  <c r="P327"/>
  <c r="BK327"/>
  <c r="J327"/>
  <c r="BE327" s="1"/>
  <c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 s="1"/>
  <c r="BI321"/>
  <c r="BH321"/>
  <c r="BG321"/>
  <c r="BF321"/>
  <c r="T321"/>
  <c r="R321"/>
  <c r="P321"/>
  <c r="BK321"/>
  <c r="J321"/>
  <c r="BE321"/>
  <c r="BI308"/>
  <c r="BH308"/>
  <c r="BG308"/>
  <c r="BF308"/>
  <c r="T308"/>
  <c r="R308"/>
  <c r="P308"/>
  <c r="BK308"/>
  <c r="J308"/>
  <c r="BE308" s="1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 s="1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 s="1"/>
  <c r="BI301"/>
  <c r="BH301"/>
  <c r="BG301"/>
  <c r="BF301"/>
  <c r="T301"/>
  <c r="R301"/>
  <c r="P301"/>
  <c r="BK301"/>
  <c r="J301"/>
  <c r="BE301"/>
  <c r="BI300"/>
  <c r="BH300"/>
  <c r="BG300"/>
  <c r="BF300"/>
  <c r="T300"/>
  <c r="R300"/>
  <c r="P300"/>
  <c r="BK300"/>
  <c r="J300"/>
  <c r="BE300" s="1"/>
  <c r="BI299"/>
  <c r="BH299"/>
  <c r="BG299"/>
  <c r="BF299"/>
  <c r="T299"/>
  <c r="R299"/>
  <c r="P299"/>
  <c r="BK299"/>
  <c r="J299"/>
  <c r="BE299"/>
  <c r="BI292"/>
  <c r="BH292"/>
  <c r="BG292"/>
  <c r="BF292"/>
  <c r="T292"/>
  <c r="R292"/>
  <c r="P292"/>
  <c r="BK292"/>
  <c r="J292"/>
  <c r="BE292" s="1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 s="1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 s="1"/>
  <c r="BI281"/>
  <c r="BH281"/>
  <c r="BG281"/>
  <c r="BF281"/>
  <c r="T281"/>
  <c r="R281"/>
  <c r="P281"/>
  <c r="P274" s="1"/>
  <c r="BK281"/>
  <c r="J281"/>
  <c r="BE281"/>
  <c r="BI275"/>
  <c r="BH275"/>
  <c r="BG275"/>
  <c r="BF275"/>
  <c r="T275"/>
  <c r="T274" s="1"/>
  <c r="R275"/>
  <c r="R274"/>
  <c r="R273" s="1"/>
  <c r="P275"/>
  <c r="BK275"/>
  <c r="BK274" s="1"/>
  <c r="J275"/>
  <c r="BE275"/>
  <c r="BI272"/>
  <c r="BH272"/>
  <c r="BG272"/>
  <c r="BF272"/>
  <c r="T272"/>
  <c r="T271"/>
  <c r="R272"/>
  <c r="R271" s="1"/>
  <c r="P272"/>
  <c r="P271"/>
  <c r="BK272"/>
  <c r="BK271" s="1"/>
  <c r="J271" s="1"/>
  <c r="J63" s="1"/>
  <c r="J272"/>
  <c r="BE272"/>
  <c r="BI270"/>
  <c r="BH270"/>
  <c r="BG270"/>
  <c r="BF270"/>
  <c r="T270"/>
  <c r="R270"/>
  <c r="P270"/>
  <c r="BK270"/>
  <c r="J270"/>
  <c r="BE270"/>
  <c r="BI267"/>
  <c r="BH267"/>
  <c r="BG267"/>
  <c r="BF267"/>
  <c r="T267"/>
  <c r="R267"/>
  <c r="P267"/>
  <c r="BK267"/>
  <c r="J267"/>
  <c r="BE267" s="1"/>
  <c r="BI264"/>
  <c r="BH264"/>
  <c r="BG264"/>
  <c r="BF264"/>
  <c r="T264"/>
  <c r="R264"/>
  <c r="P264"/>
  <c r="P256" s="1"/>
  <c r="BK264"/>
  <c r="J264"/>
  <c r="BE264"/>
  <c r="BI263"/>
  <c r="BH263"/>
  <c r="BG263"/>
  <c r="BF263"/>
  <c r="T263"/>
  <c r="T256" s="1"/>
  <c r="R263"/>
  <c r="P263"/>
  <c r="BK263"/>
  <c r="J263"/>
  <c r="BE263" s="1"/>
  <c r="BI257"/>
  <c r="BH257"/>
  <c r="BG257"/>
  <c r="BF257"/>
  <c r="T257"/>
  <c r="R257"/>
  <c r="R256" s="1"/>
  <c r="P257"/>
  <c r="BK257"/>
  <c r="BK256" s="1"/>
  <c r="J256" s="1"/>
  <c r="J62" s="1"/>
  <c r="J257"/>
  <c r="BE257"/>
  <c r="BI255"/>
  <c r="BH255"/>
  <c r="BG255"/>
  <c r="BF255"/>
  <c r="T255"/>
  <c r="R255"/>
  <c r="P255"/>
  <c r="BK255"/>
  <c r="J255"/>
  <c r="BE255"/>
  <c r="BI252"/>
  <c r="BH252"/>
  <c r="BG252"/>
  <c r="BF252"/>
  <c r="T252"/>
  <c r="R252"/>
  <c r="R235" s="1"/>
  <c r="P252"/>
  <c r="BK252"/>
  <c r="J252"/>
  <c r="BE252" s="1"/>
  <c r="BI239"/>
  <c r="BH239"/>
  <c r="BG239"/>
  <c r="BF239"/>
  <c r="T239"/>
  <c r="R239"/>
  <c r="P239"/>
  <c r="BK239"/>
  <c r="BK235" s="1"/>
  <c r="J235" s="1"/>
  <c r="J61" s="1"/>
  <c r="J239"/>
  <c r="BE239"/>
  <c r="BI236"/>
  <c r="BH236"/>
  <c r="BG236"/>
  <c r="BF236"/>
  <c r="T236"/>
  <c r="T235" s="1"/>
  <c r="R236"/>
  <c r="P236"/>
  <c r="P235" s="1"/>
  <c r="BK236"/>
  <c r="J236"/>
  <c r="BE236" s="1"/>
  <c r="BI231"/>
  <c r="BH231"/>
  <c r="BG231"/>
  <c r="BF231"/>
  <c r="T231"/>
  <c r="T230" s="1"/>
  <c r="R231"/>
  <c r="R230"/>
  <c r="P231"/>
  <c r="P230" s="1"/>
  <c r="BK231"/>
  <c r="BK230"/>
  <c r="J230"/>
  <c r="J60" s="1"/>
  <c r="J231"/>
  <c r="BE231" s="1"/>
  <c r="BI229"/>
  <c r="BH229"/>
  <c r="BG229"/>
  <c r="BF229"/>
  <c r="T229"/>
  <c r="R229"/>
  <c r="P229"/>
  <c r="BK229"/>
  <c r="J229"/>
  <c r="BE229" s="1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 s="1"/>
  <c r="BI226"/>
  <c r="BH226"/>
  <c r="BG226"/>
  <c r="BF226"/>
  <c r="T226"/>
  <c r="R226"/>
  <c r="P226"/>
  <c r="BK226"/>
  <c r="J226"/>
  <c r="BE226"/>
  <c r="BI223"/>
  <c r="BH223"/>
  <c r="BG223"/>
  <c r="BF223"/>
  <c r="T223"/>
  <c r="R223"/>
  <c r="P223"/>
  <c r="BK223"/>
  <c r="J223"/>
  <c r="BE223" s="1"/>
  <c r="BI222"/>
  <c r="BH222"/>
  <c r="BG222"/>
  <c r="BF222"/>
  <c r="T222"/>
  <c r="R222"/>
  <c r="P222"/>
  <c r="BK222"/>
  <c r="J222"/>
  <c r="BE222"/>
  <c r="BI218"/>
  <c r="BH218"/>
  <c r="BG218"/>
  <c r="BF218"/>
  <c r="T218"/>
  <c r="R218"/>
  <c r="P218"/>
  <c r="BK218"/>
  <c r="J218"/>
  <c r="BE218" s="1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 s="1"/>
  <c r="BI213"/>
  <c r="BH213"/>
  <c r="BG213"/>
  <c r="BF213"/>
  <c r="T213"/>
  <c r="R213"/>
  <c r="P213"/>
  <c r="P184" s="1"/>
  <c r="BK213"/>
  <c r="J213"/>
  <c r="BE213"/>
  <c r="BI210"/>
  <c r="BH210"/>
  <c r="BG210"/>
  <c r="BF210"/>
  <c r="T210"/>
  <c r="T184" s="1"/>
  <c r="R210"/>
  <c r="P210"/>
  <c r="BK210"/>
  <c r="J210"/>
  <c r="BE210" s="1"/>
  <c r="BI185"/>
  <c r="BH185"/>
  <c r="BG185"/>
  <c r="BF185"/>
  <c r="T185"/>
  <c r="R185"/>
  <c r="R184" s="1"/>
  <c r="P185"/>
  <c r="BK185"/>
  <c r="BK184" s="1"/>
  <c r="J184" s="1"/>
  <c r="J59" s="1"/>
  <c r="J185"/>
  <c r="BE185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 s="1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 s="1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 s="1"/>
  <c r="BI148"/>
  <c r="BH148"/>
  <c r="BG148"/>
  <c r="BF148"/>
  <c r="T148"/>
  <c r="R148"/>
  <c r="P148"/>
  <c r="BK148"/>
  <c r="J148"/>
  <c r="BE148"/>
  <c r="BI142"/>
  <c r="BH142"/>
  <c r="BG142"/>
  <c r="BF142"/>
  <c r="T142"/>
  <c r="R142"/>
  <c r="P142"/>
  <c r="BK142"/>
  <c r="J142"/>
  <c r="BE142" s="1"/>
  <c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 s="1"/>
  <c r="BI121"/>
  <c r="BH121"/>
  <c r="BG121"/>
  <c r="BF121"/>
  <c r="T121"/>
  <c r="R121"/>
  <c r="P121"/>
  <c r="BK121"/>
  <c r="J121"/>
  <c r="BE121"/>
  <c r="BI115"/>
  <c r="BH115"/>
  <c r="BG115"/>
  <c r="BF115"/>
  <c r="T115"/>
  <c r="R115"/>
  <c r="P115"/>
  <c r="BK115"/>
  <c r="J115"/>
  <c r="BE115" s="1"/>
  <c r="BI111"/>
  <c r="BH111"/>
  <c r="BG111"/>
  <c r="BF111"/>
  <c r="T111"/>
  <c r="R111"/>
  <c r="P111"/>
  <c r="BK111"/>
  <c r="J111"/>
  <c r="BE111"/>
  <c r="BI107"/>
  <c r="BH107"/>
  <c r="BG107"/>
  <c r="BF107"/>
  <c r="T107"/>
  <c r="T95" s="1"/>
  <c r="T94" s="1"/>
  <c r="R107"/>
  <c r="R95" s="1"/>
  <c r="P107"/>
  <c r="BK107"/>
  <c r="J107"/>
  <c r="BE107" s="1"/>
  <c r="BI100"/>
  <c r="BH100"/>
  <c r="BG100"/>
  <c r="F32" s="1"/>
  <c r="BB52" i="1" s="1"/>
  <c r="BB51" s="1"/>
  <c r="BF100" i="2"/>
  <c r="T100"/>
  <c r="R100"/>
  <c r="P100"/>
  <c r="P95" s="1"/>
  <c r="P94" s="1"/>
  <c r="BK100"/>
  <c r="J100"/>
  <c r="BE100"/>
  <c r="BI96"/>
  <c r="F34" s="1"/>
  <c r="BD52" i="1" s="1"/>
  <c r="BD51" s="1"/>
  <c r="W30" s="1"/>
  <c r="BH96" i="2"/>
  <c r="F33"/>
  <c r="BC52" i="1" s="1"/>
  <c r="BC51" s="1"/>
  <c r="BG96" i="2"/>
  <c r="BF96"/>
  <c r="J31" s="1"/>
  <c r="AW52" i="1" s="1"/>
  <c r="F31" i="2"/>
  <c r="BA52" i="1" s="1"/>
  <c r="T96" i="2"/>
  <c r="R96"/>
  <c r="P96"/>
  <c r="BK96"/>
  <c r="BK95"/>
  <c r="BK94" s="1"/>
  <c r="J96"/>
  <c r="BE96" s="1"/>
  <c r="J89"/>
  <c r="F89"/>
  <c r="F87"/>
  <c r="E85"/>
  <c r="J51"/>
  <c r="F51"/>
  <c r="F49"/>
  <c r="E47"/>
  <c r="J18"/>
  <c r="E18"/>
  <c r="F90"/>
  <c r="F52"/>
  <c r="J17"/>
  <c r="J12"/>
  <c r="J87"/>
  <c r="J49"/>
  <c r="E7"/>
  <c r="E83"/>
  <c r="E45"/>
  <c r="AS51" i="1"/>
  <c r="L47"/>
  <c r="AM46"/>
  <c r="L46"/>
  <c r="AM44"/>
  <c r="L44"/>
  <c r="L42"/>
  <c r="L41"/>
  <c r="W28" l="1"/>
  <c r="AX51"/>
  <c r="F30" i="2"/>
  <c r="AZ52" i="1" s="1"/>
  <c r="AZ51" s="1"/>
  <c r="J30" i="2"/>
  <c r="AV52" i="1" s="1"/>
  <c r="AT52" s="1"/>
  <c r="T93" i="2"/>
  <c r="T78" i="3"/>
  <c r="R94" i="2"/>
  <c r="R93" s="1"/>
  <c r="J94"/>
  <c r="J57" s="1"/>
  <c r="AY51" i="1"/>
  <c r="W29"/>
  <c r="J274" i="2"/>
  <c r="J65" s="1"/>
  <c r="BK273"/>
  <c r="J273" s="1"/>
  <c r="J64" s="1"/>
  <c r="J27" i="3"/>
  <c r="J56"/>
  <c r="BA51" i="1"/>
  <c r="T273" i="2"/>
  <c r="P273"/>
  <c r="P93" s="1"/>
  <c r="AU52" i="1" s="1"/>
  <c r="AU51" s="1"/>
  <c r="J95" i="2"/>
  <c r="J58" s="1"/>
  <c r="J72" i="3"/>
  <c r="F75"/>
  <c r="J30"/>
  <c r="AV53" i="1" s="1"/>
  <c r="AT53" s="1"/>
  <c r="J31" i="3"/>
  <c r="AW53" i="1" s="1"/>
  <c r="J79" i="3"/>
  <c r="J57" s="1"/>
  <c r="W26" i="1" l="1"/>
  <c r="AV51"/>
  <c r="AW51"/>
  <c r="AK27" s="1"/>
  <c r="W27"/>
  <c r="AG53"/>
  <c r="AN53" s="1"/>
  <c r="J36" i="3"/>
  <c r="BK93" i="2"/>
  <c r="J93" s="1"/>
  <c r="J56" l="1"/>
  <c r="J27"/>
  <c r="AT51" i="1"/>
  <c r="AK26"/>
  <c r="J36" i="2" l="1"/>
  <c r="AG52" i="1"/>
  <c r="AG51" l="1"/>
  <c r="AN52"/>
  <c r="AN51" l="1"/>
  <c r="AK23"/>
  <c r="AK32" s="1"/>
</calcChain>
</file>

<file path=xl/sharedStrings.xml><?xml version="1.0" encoding="utf-8"?>
<sst xmlns="http://schemas.openxmlformats.org/spreadsheetml/2006/main" count="10129" uniqueCount="1458">
  <si>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</si>
  <si>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</si>
  <si>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</si>
  <si>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</si>
  <si>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</si>
  <si>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</si>
  <si>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</si>
  <si>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{effcbc30-0c32-4133-a40d-87448ab900d5}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</si>
  <si>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</si>
  <si>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</si>
  <si>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</si>
  <si>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</si>
  <si>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</si>
  <si>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</si>
  <si>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</si>
  <si>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</si>
  <si>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TV18-010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</si>
  <si>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</si>
  <si>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</si>
  <si>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ZŠ Truhlářská, budova Školní, odstranění havarijního stavu</t>
  </si>
  <si>
    <t>0,1</t>
  </si>
  <si>
    <t>KSO:</t>
  </si>
  <si>
    <t>801 32</t>
  </si>
  <si>
    <t>CC-CZ:</t>
  </si>
  <si>
    <t>8956-26</t>
  </si>
  <si>
    <t>1</t>
  </si>
  <si>
    <t>Místo:</t>
  </si>
  <si>
    <t>Karlovy Vary</t>
  </si>
  <si>
    <t>Datum:</t>
  </si>
  <si>
    <t>26. 3. 2018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</si>
  <si>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</si>
  <si>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</si>
  <si>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</si>
  <si>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</si>
  <si>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</si>
  <si>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</si>
  <si>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</si>
  <si>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</si>
  <si>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BPO spol. s r.o.,Lidická 1239,36317 OSTROV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</si>
  <si>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</si>
  <si>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</si>
  <si>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</si>
  <si>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</si>
  <si>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</si>
  <si>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</si>
  <si>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</si>
  <si>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</si>
  <si>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</si>
  <si>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</si>
  <si>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</si>
  <si>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</si>
  <si>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</si>
  <si>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</si>
  <si>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</si>
  <si>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</si>
  <si>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</si>
  <si>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</si>
  <si>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</si>
  <si>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</si>
  <si>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</si>
  <si>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</si>
  <si>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</si>
  <si>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</si>
  <si>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</si>
  <si>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</si>
  <si>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</si>
  <si>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</si>
  <si>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</si>
  <si>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</si>
  <si>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</si>
  <si>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</si>
  <si>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</si>
  <si>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</si>
  <si>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</si>
  <si>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</si>
  <si>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</si>
  <si>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</si>
  <si>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</si>
  <si>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</si>
  <si>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</si>
  <si>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</si>
  <si>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Oprava střešní krytiny</t>
  </si>
  <si>
    <t>STA</t>
  </si>
  <si>
    <t>{a421998a-2542-4c6c-899c-27debb90ae06}</t>
  </si>
  <si>
    <t>2</t>
  </si>
  <si>
    <t>B</t>
  </si>
  <si>
    <t>VRN + VON stavby</t>
  </si>
  <si>
    <t>{ab7ec1ab-fd8c-43e0-bdfe-d3b6e7b5179b}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</si>
  <si>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</si>
  <si>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</si>
  <si>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</si>
  <si>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</si>
  <si>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</si>
  <si>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</si>
  <si>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</si>
  <si>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Oprava střešní krytiny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</si>
  <si>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</si>
  <si>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</si>
  <si>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</si>
  <si>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</si>
  <si>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</si>
  <si>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</si>
  <si>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</si>
  <si>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</si>
  <si>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</si>
  <si>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</si>
  <si>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</si>
  <si>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</si>
  <si>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</si>
  <si>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D - Demontáže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</si>
  <si>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</si>
  <si>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</si>
  <si>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</si>
  <si>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</si>
  <si>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</si>
  <si>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</si>
  <si>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</si>
  <si>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</si>
  <si>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</si>
  <si>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</si>
  <si>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</si>
  <si>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</si>
  <si>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</si>
  <si>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</si>
  <si>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</si>
  <si>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</si>
  <si>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</si>
  <si>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</si>
  <si>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</si>
  <si>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</si>
  <si>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</si>
  <si>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</si>
  <si>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</si>
  <si>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</si>
  <si>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</si>
  <si>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62</t>
  </si>
  <si>
    <t>Úprava povrchů vnějších</t>
  </si>
  <si>
    <t>K</t>
  </si>
  <si>
    <t>622325109</t>
  </si>
  <si>
    <t xml:space="preserve">Oprava vnější vápenné nebo vápenocementové hladké omítky </t>
  </si>
  <si>
    <t>m2</t>
  </si>
  <si>
    <t>CS ÚRS 2016 01</t>
  </si>
  <si>
    <t>4</t>
  </si>
  <si>
    <t>861516935</t>
  </si>
  <si>
    <t>VV</t>
  </si>
  <si>
    <t>oprava otlučených částí omítky komínů</t>
  </si>
  <si>
    <t>pol.978036191 mezisoučet B</t>
  </si>
  <si>
    <t>10,6</t>
  </si>
  <si>
    <t>622321131</t>
  </si>
  <si>
    <t>Potažení vnějších stěn aktivovaným štukem tloušťky do 3 mm</t>
  </si>
  <si>
    <t>1132928210</t>
  </si>
  <si>
    <t>opravená omítka nadstřešní části komínů</t>
  </si>
  <si>
    <t>2,0*(2,3+0,6)*2</t>
  </si>
  <si>
    <t>1,0*(1,5+0,6)*2</t>
  </si>
  <si>
    <t>1,0*(1,8+0,6)*2</t>
  </si>
  <si>
    <t>20,6*1,1+0,24</t>
  </si>
  <si>
    <t>Součet</t>
  </si>
  <si>
    <t>3</t>
  </si>
  <si>
    <t>6001350_R</t>
  </si>
  <si>
    <t>Vyrovnání podkladu pod skladbu S2 maltou vápenocementovou tl do 10 mm</t>
  </si>
  <si>
    <t>1708320230</t>
  </si>
  <si>
    <t xml:space="preserve">předpoklad 30% narušené plochy </t>
  </si>
  <si>
    <t>pol.9851300_R</t>
  </si>
  <si>
    <t>238,0*0,3+0,6</t>
  </si>
  <si>
    <t>6001360_R</t>
  </si>
  <si>
    <t>Příplatek k vyrovnání podkladu S2 maltou vápenocementovou za každých dalších 5 mm tl</t>
  </si>
  <si>
    <t>866441228</t>
  </si>
  <si>
    <t>celková průměrná tl.= 20 mm</t>
  </si>
  <si>
    <t>pol.6121350_R</t>
  </si>
  <si>
    <t>72,0*2</t>
  </si>
  <si>
    <t>5</t>
  </si>
  <si>
    <t>629995101</t>
  </si>
  <si>
    <t>Očištění vnějších ploch tlakovou vodou</t>
  </si>
  <si>
    <t>-1738696025</t>
  </si>
  <si>
    <t>stávající římsy</t>
  </si>
  <si>
    <t>(0,4+0,33)*156,0</t>
  </si>
  <si>
    <t>(0,6+0,3)*(16,0+30,0)</t>
  </si>
  <si>
    <t>155,3*0,02+0,614</t>
  </si>
  <si>
    <t>6</t>
  </si>
  <si>
    <t>6211302_R</t>
  </si>
  <si>
    <t>Vyrovnání podkladu vnějších podhledů stěrkovou maltou  tl do 10 mm</t>
  </si>
  <si>
    <t>1233934614</t>
  </si>
  <si>
    <t>vyrovnání stávající omítky</t>
  </si>
  <si>
    <t>"uvažovana průměrná nerovnost 10 mm/m2</t>
  </si>
  <si>
    <t>římsy celkově (i boční malé plochy)</t>
  </si>
  <si>
    <t>detail 2+3</t>
  </si>
  <si>
    <t>detail 1</t>
  </si>
  <si>
    <t>7</t>
  </si>
  <si>
    <t>621135001</t>
  </si>
  <si>
    <t>Vyrovnání podkladu vnějších podhledů maltou vápenocementovou tl do 10 mm</t>
  </si>
  <si>
    <t>-411101020</t>
  </si>
  <si>
    <t>zednické vyspravení opadané a otlučené</t>
  </si>
  <si>
    <t>části fasádní římsy - 80% plochy</t>
  </si>
  <si>
    <t>pol.6211302_R</t>
  </si>
  <si>
    <t>159,0*0,8</t>
  </si>
  <si>
    <t>8</t>
  </si>
  <si>
    <t>621135091</t>
  </si>
  <si>
    <t>Příplatek k vyrovnání vnějších podhledů maltou vápenocementovou za každých dalších 5 mm tl</t>
  </si>
  <si>
    <t>-1094966436</t>
  </si>
  <si>
    <t>celková tl. 50 mm</t>
  </si>
  <si>
    <t>pol.621135001</t>
  </si>
  <si>
    <t>127,2*8</t>
  </si>
  <si>
    <t>9</t>
  </si>
  <si>
    <t>621221021</t>
  </si>
  <si>
    <t>Montáž kontaktního zateplení vnějších podhledů z minerální vlny s podélnou orientací  tl do 120 mm</t>
  </si>
  <si>
    <t>1098007334</t>
  </si>
  <si>
    <t>10</t>
  </si>
  <si>
    <t>M</t>
  </si>
  <si>
    <t>631515270</t>
  </si>
  <si>
    <t>deska minerální izolační  tl. 100 mm</t>
  </si>
  <si>
    <t>-2032237381</t>
  </si>
  <si>
    <t>ztratné 2%</t>
  </si>
  <si>
    <t>pol.621221021</t>
  </si>
  <si>
    <t>159,0*1,02+0,82</t>
  </si>
  <si>
    <t>11</t>
  </si>
  <si>
    <t>621251105</t>
  </si>
  <si>
    <t>Příplatek k cenám kontaktního zateplení podhledů za použití tepelněizolačních zátek z minerální vlny</t>
  </si>
  <si>
    <t>-1321147928</t>
  </si>
  <si>
    <t>159,0</t>
  </si>
  <si>
    <t>12</t>
  </si>
  <si>
    <t>622252002</t>
  </si>
  <si>
    <t>Montáž ostatních lišt kontaktního zateplení</t>
  </si>
  <si>
    <t>m</t>
  </si>
  <si>
    <t>1246954604</t>
  </si>
  <si>
    <t xml:space="preserve">lišta rohová Al ,10/15 cm s tkaninou </t>
  </si>
  <si>
    <t>vodorovná hrana říms</t>
  </si>
  <si>
    <t>46,0+156,0</t>
  </si>
  <si>
    <t>202,0*0,1+0,8</t>
  </si>
  <si>
    <t>svislá hrana říms</t>
  </si>
  <si>
    <t>10,0</t>
  </si>
  <si>
    <t>Mezisoučet A</t>
  </si>
  <si>
    <t>profil ukončovací plastový pro napojení oplechování</t>
  </si>
  <si>
    <t>223,0</t>
  </si>
  <si>
    <t>Mezisoučet F</t>
  </si>
  <si>
    <t>13</t>
  </si>
  <si>
    <t>590514820</t>
  </si>
  <si>
    <t>lišta rohová Al ,10/15 cm s tkaninou bal. 2,5 m</t>
  </si>
  <si>
    <t>525214628</t>
  </si>
  <si>
    <t>ztratné 5%</t>
  </si>
  <si>
    <t>dle pol.622252002 mezisoučet A</t>
  </si>
  <si>
    <t>233,0*1,05+0,35</t>
  </si>
  <si>
    <t>14</t>
  </si>
  <si>
    <t>590515160</t>
  </si>
  <si>
    <t>-1547784097</t>
  </si>
  <si>
    <t>tratné 5%</t>
  </si>
  <si>
    <t>dle pol.622252002 mezisoučet B</t>
  </si>
  <si>
    <t>223,0*1,05+0,35</t>
  </si>
  <si>
    <t>621521011</t>
  </si>
  <si>
    <t>Tenkovrstvá silikátová zrnitá omítka tl. 1,5 mm včetně penetrace vnějších podhledů</t>
  </si>
  <si>
    <t>253160693</t>
  </si>
  <si>
    <t>16</t>
  </si>
  <si>
    <t>6299900_R</t>
  </si>
  <si>
    <t>Oprava poškozené římsy na jihozápadní fasádě</t>
  </si>
  <si>
    <t>-4516502</t>
  </si>
  <si>
    <t>předpoklad opravy :</t>
  </si>
  <si>
    <t>ubourání, začištění cementovou maltou</t>
  </si>
  <si>
    <t>zarovnání truhlíkem z cementotřískových desek</t>
  </si>
  <si>
    <t>1,5</t>
  </si>
  <si>
    <t>Detail bude upřesněn při provádění.</t>
  </si>
  <si>
    <t>94</t>
  </si>
  <si>
    <t>Lešení a stavební výtahy</t>
  </si>
  <si>
    <t>17</t>
  </si>
  <si>
    <t>941112122</t>
  </si>
  <si>
    <t>Montáž lešení řadového trubkového lehkého bez podlah zatížení do 200 kg/m2 š do 1,2 m v do 25 m</t>
  </si>
  <si>
    <t>-1373373957</t>
  </si>
  <si>
    <t>P4</t>
  </si>
  <si>
    <t>((14,0+13,5)/2-1,5)*9,7</t>
  </si>
  <si>
    <t>(12,8-1,5)*(15,8+1,2)</t>
  </si>
  <si>
    <t>((13,5+12,8)/2-1,5)*1,0</t>
  </si>
  <si>
    <t>P3</t>
  </si>
  <si>
    <t>(12,8-1,5)*(2,5+1,2)</t>
  </si>
  <si>
    <t>(11,1-1,5)*(5,0+1,2)</t>
  </si>
  <si>
    <t>(12,8+11,1)/2*3,5</t>
  </si>
  <si>
    <t>P2</t>
  </si>
  <si>
    <t>((11,1+12,1)/2-1,5)*(16,5+1,2)</t>
  </si>
  <si>
    <t>(13,0-1,5)*5,0</t>
  </si>
  <si>
    <t>((13,0+14,0)/2-1,5)*15,8</t>
  </si>
  <si>
    <t>((14,0+14,5)/2-1,5)*(6,9+1,2)</t>
  </si>
  <si>
    <t>P6</t>
  </si>
  <si>
    <t>((16,0+16,4)/2-1,5)*(13,1+1,2)</t>
  </si>
  <si>
    <t>(14,5-1,5)*(5,6+1,2)</t>
  </si>
  <si>
    <t>P5</t>
  </si>
  <si>
    <t>(14,7-1,5)*46,2</t>
  </si>
  <si>
    <t>((13,0+16,9)/2-1,5)*(10,5+1,2)</t>
  </si>
  <si>
    <t>P1</t>
  </si>
  <si>
    <t>(15,0+1,5)*(24,5+1,2)*2</t>
  </si>
  <si>
    <t>(16,0-1,5)*(17,5+1,2*2+1,0*2+1,2*2)</t>
  </si>
  <si>
    <t>3261,4*0,03+0,018</t>
  </si>
  <si>
    <t>18</t>
  </si>
  <si>
    <t>941112222</t>
  </si>
  <si>
    <t>Příplatek k lešení řadovému trubkovému lehkému bez podlah š 1,2 m v 25m za první a ZKD den použití</t>
  </si>
  <si>
    <t>842642876</t>
  </si>
  <si>
    <t>celkem 90 dní</t>
  </si>
  <si>
    <t>3359,0*90</t>
  </si>
  <si>
    <t>19</t>
  </si>
  <si>
    <t>949211112</t>
  </si>
  <si>
    <t>Montáž lešeňové podlahy s příčníky pro trubková lešení v do 25 m</t>
  </si>
  <si>
    <t>-92139408</t>
  </si>
  <si>
    <t>20</t>
  </si>
  <si>
    <t>949211211</t>
  </si>
  <si>
    <t>Příplatek k lešeňové podlaze s příčníky pro trubková lešení za první a ZKD den použití</t>
  </si>
  <si>
    <t>-80122191</t>
  </si>
  <si>
    <t>320,0*90</t>
  </si>
  <si>
    <t>944511111</t>
  </si>
  <si>
    <t>Montáž ochranné sítě z textilie z umělých vláken</t>
  </si>
  <si>
    <t>-1080162780</t>
  </si>
  <si>
    <t>22</t>
  </si>
  <si>
    <t>944511211</t>
  </si>
  <si>
    <t>Příplatek k ochranné síti za první a ZKD den použití</t>
  </si>
  <si>
    <t>-1547479659</t>
  </si>
  <si>
    <t>pol.944511111</t>
  </si>
  <si>
    <t>23</t>
  </si>
  <si>
    <t>944711111</t>
  </si>
  <si>
    <t>Montáž záchytné stříšky š do 1,5 m</t>
  </si>
  <si>
    <t>1022574256</t>
  </si>
  <si>
    <t>24</t>
  </si>
  <si>
    <t>944711211</t>
  </si>
  <si>
    <t>Příplatek k záchytné stříšce š do 1,5 m za první a ZKD den použití</t>
  </si>
  <si>
    <t>1677868132</t>
  </si>
  <si>
    <t>12,0*90</t>
  </si>
  <si>
    <t>25</t>
  </si>
  <si>
    <t>941112822</t>
  </si>
  <si>
    <t>Demontáž lešení řadového trubkového lehkého bez podlah zatížení do 200 kg/m2 š do 1,2 m v do 25 m</t>
  </si>
  <si>
    <t>976528851</t>
  </si>
  <si>
    <t>26</t>
  </si>
  <si>
    <t>949211812</t>
  </si>
  <si>
    <t>Demontáž lešeňové podlahy s příčníky pro trubková lešení v do 25 m</t>
  </si>
  <si>
    <t>600993221</t>
  </si>
  <si>
    <t>27</t>
  </si>
  <si>
    <t>944511811</t>
  </si>
  <si>
    <t>Demontáž ochranné sítě z textilie z umělých vláken</t>
  </si>
  <si>
    <t>1023770509</t>
  </si>
  <si>
    <t>28</t>
  </si>
  <si>
    <t>944711811</t>
  </si>
  <si>
    <t>Demontáž záchytné stříšky š do 1,5 m</t>
  </si>
  <si>
    <t>431639300</t>
  </si>
  <si>
    <t>95</t>
  </si>
  <si>
    <t>Různé dokončovací konstrukce a práce pozemních staveb</t>
  </si>
  <si>
    <t>29</t>
  </si>
  <si>
    <t>952902121</t>
  </si>
  <si>
    <t>Čištění budov zametení drsných podlah</t>
  </si>
  <si>
    <t>-1860078174</t>
  </si>
  <si>
    <t>úklid podlahy podkroví před položením</t>
  </si>
  <si>
    <t>tepelné izolace</t>
  </si>
  <si>
    <t>1278,0</t>
  </si>
  <si>
    <t>96</t>
  </si>
  <si>
    <t>Bourání konstrukcí</t>
  </si>
  <si>
    <t>30</t>
  </si>
  <si>
    <t>974031124</t>
  </si>
  <si>
    <t>Vysekání rýh ve zdivu cihelném hl do 30 mm š do 150 mm</t>
  </si>
  <si>
    <t>-1878423746</t>
  </si>
  <si>
    <t>napojení stř.pláště na svislou stěnu komínů</t>
  </si>
  <si>
    <t>6,0+4,5+5,0</t>
  </si>
  <si>
    <t>31</t>
  </si>
  <si>
    <t>978036191</t>
  </si>
  <si>
    <t>Otlučení cementových omítek vnějších ploch rozsahu do 100 %</t>
  </si>
  <si>
    <t>-830375329</t>
  </si>
  <si>
    <t>pás š.150 mm u vysekané rýhy</t>
  </si>
  <si>
    <t>pol.974031124</t>
  </si>
  <si>
    <t>15,5*0,15+0,075</t>
  </si>
  <si>
    <t>nesoudržná omítka nadstřešní části komínů</t>
  </si>
  <si>
    <t>předpoklad 50%</t>
  </si>
  <si>
    <t>2,0*(2,3+0,6)*2*0,5</t>
  </si>
  <si>
    <t>1,0*(1,5+0,6)*2*0,5</t>
  </si>
  <si>
    <t>1,0*(1,8+0,6)*2*0,5</t>
  </si>
  <si>
    <t>0,3</t>
  </si>
  <si>
    <t>Mezisoučet B</t>
  </si>
  <si>
    <t>32</t>
  </si>
  <si>
    <t>9851300_R</t>
  </si>
  <si>
    <t>Očištění a odstranění nesoudržných částí podkladní betonové plochy pod skladbou S2</t>
  </si>
  <si>
    <t>-1282902439</t>
  </si>
  <si>
    <t>plocha S2</t>
  </si>
  <si>
    <t>13,2*9,0+13,2*9,0+0,4</t>
  </si>
  <si>
    <t>33</t>
  </si>
  <si>
    <t>9700010_R</t>
  </si>
  <si>
    <t>Demontáž azbestocementových větracích hlavic (specializovoanou firmou včetně pytlování sutě)</t>
  </si>
  <si>
    <t>kus</t>
  </si>
  <si>
    <t>1149704990</t>
  </si>
  <si>
    <t>997</t>
  </si>
  <si>
    <t>Přesun sutě</t>
  </si>
  <si>
    <t>34</t>
  </si>
  <si>
    <t>997013116</t>
  </si>
  <si>
    <t>Vnitrostaveništní doprava suti a vybouraných hmot pro budovy v do 21 m s použitím mechanizace</t>
  </si>
  <si>
    <t>t</t>
  </si>
  <si>
    <t>-1403235321</t>
  </si>
  <si>
    <t>suť HSV ( odd. 96)</t>
  </si>
  <si>
    <t>5,872</t>
  </si>
  <si>
    <t>suť PSV</t>
  </si>
  <si>
    <t>69,731</t>
  </si>
  <si>
    <t>35</t>
  </si>
  <si>
    <t>997013501</t>
  </si>
  <si>
    <t>Odvoz suti a vybouraných hmot na skládku nebo meziskládku do 1 km se složením</t>
  </si>
  <si>
    <t>402272536</t>
  </si>
  <si>
    <t>36</t>
  </si>
  <si>
    <t>997013509</t>
  </si>
  <si>
    <t>Příplatek k odvozu suti a vybouraných hmot na skládku ZKD 1 km přes 1 km</t>
  </si>
  <si>
    <t>-716334799</t>
  </si>
  <si>
    <t>celkem 17 km</t>
  </si>
  <si>
    <t>75,603*(17-1)</t>
  </si>
  <si>
    <t>37</t>
  </si>
  <si>
    <t>997013821</t>
  </si>
  <si>
    <t>Poplatek za uložení stavebního odpadu s azbestem na skládce (skládkovné)</t>
  </si>
  <si>
    <t>1282657431</t>
  </si>
  <si>
    <t>suť pol.9700010_R (odd.96)</t>
  </si>
  <si>
    <t>0,338</t>
  </si>
  <si>
    <t>38</t>
  </si>
  <si>
    <t>997013831</t>
  </si>
  <si>
    <t>Poplatek za uložení stavebního směsného odpadu na skládce (skládkovné)</t>
  </si>
  <si>
    <t>-1331300893</t>
  </si>
  <si>
    <t>998</t>
  </si>
  <si>
    <t>Přesun hmot</t>
  </si>
  <si>
    <t>39</t>
  </si>
  <si>
    <t>998011003</t>
  </si>
  <si>
    <t>Přesun hmot pro budovy zděné v do 24 m</t>
  </si>
  <si>
    <t>-996765616</t>
  </si>
  <si>
    <t>PSV</t>
  </si>
  <si>
    <t>Práce a dodávky PSV</t>
  </si>
  <si>
    <t>Demontáže</t>
  </si>
  <si>
    <t>40</t>
  </si>
  <si>
    <t>764001821</t>
  </si>
  <si>
    <t>Demontáž krytiny ze svitků nebo tabulí do suti</t>
  </si>
  <si>
    <t>766437440</t>
  </si>
  <si>
    <t>celková plocha krytina</t>
  </si>
  <si>
    <t>1889,0</t>
  </si>
  <si>
    <t>méně pol.764001841</t>
  </si>
  <si>
    <t>-1076,0</t>
  </si>
  <si>
    <t>41</t>
  </si>
  <si>
    <t>764001841</t>
  </si>
  <si>
    <t>Demontáž krytiny ze šablon do suti</t>
  </si>
  <si>
    <t>-115259002</t>
  </si>
  <si>
    <t>7,0*(23,0*2+16,5*2+24,5*2)</t>
  </si>
  <si>
    <t>11,5*5,5*0,5</t>
  </si>
  <si>
    <t>4,0*17,0+2,1*15,0+3,0*8,0*2</t>
  </si>
  <si>
    <t>0,875</t>
  </si>
  <si>
    <t>42</t>
  </si>
  <si>
    <t>764004801</t>
  </si>
  <si>
    <t>Demontáž podokapního žlabu do suti</t>
  </si>
  <si>
    <t>482544624</t>
  </si>
  <si>
    <t>11,5+45,2+25,3*2+19,5+46,0+26,0+0,2</t>
  </si>
  <si>
    <t>43</t>
  </si>
  <si>
    <t>764004831</t>
  </si>
  <si>
    <t>Demontáž mezistřešního nebo zaatikového žlabu do suti</t>
  </si>
  <si>
    <t>-1246229667</t>
  </si>
  <si>
    <t>44</t>
  </si>
  <si>
    <t>764002812</t>
  </si>
  <si>
    <t>Demontáž okapového plechu do suti</t>
  </si>
  <si>
    <t>956783681</t>
  </si>
  <si>
    <t>45</t>
  </si>
  <si>
    <t>764002821</t>
  </si>
  <si>
    <t>Demontáž střešního výlezu do suti</t>
  </si>
  <si>
    <t>1403235063</t>
  </si>
  <si>
    <t>46</t>
  </si>
  <si>
    <t>764002881</t>
  </si>
  <si>
    <t>Demontáž lemování střešních prostupů do suti</t>
  </si>
  <si>
    <t>-379778285</t>
  </si>
  <si>
    <t>0,2*0,6*4*11</t>
  </si>
  <si>
    <t>0,2*0,7*4</t>
  </si>
  <si>
    <t>0,2*(2,3+0,6)*2</t>
  </si>
  <si>
    <t>0,2*(1,5+0,6)*2*2</t>
  </si>
  <si>
    <t>0,32</t>
  </si>
  <si>
    <t>47</t>
  </si>
  <si>
    <t>764002831</t>
  </si>
  <si>
    <t>Demontáž sněhového zachytávače do suti</t>
  </si>
  <si>
    <t>1900383433</t>
  </si>
  <si>
    <t>48</t>
  </si>
  <si>
    <t>764002841</t>
  </si>
  <si>
    <t>Demontáž oplechování horních ploch zdí a nadezdívek do suti</t>
  </si>
  <si>
    <t>-200617663</t>
  </si>
  <si>
    <t>49</t>
  </si>
  <si>
    <t>764003801</t>
  </si>
  <si>
    <t>Demontáž lemování trub, konzol, držáků, ventilačních nástavců a jiných kusových prvků do suti</t>
  </si>
  <si>
    <t>1260750028</t>
  </si>
  <si>
    <t>50</t>
  </si>
  <si>
    <t>7640005_R</t>
  </si>
  <si>
    <t>Demontáž prostupových střešních tvarovek</t>
  </si>
  <si>
    <t>-1823869983</t>
  </si>
  <si>
    <t>51</t>
  </si>
  <si>
    <t>7640010_R</t>
  </si>
  <si>
    <t>Demontáž podkladního plechu a ostatního lemování položkově neuvedeného do suti</t>
  </si>
  <si>
    <t>906629256</t>
  </si>
  <si>
    <t>52</t>
  </si>
  <si>
    <t>764004861</t>
  </si>
  <si>
    <t>Demontáž svodu do suti</t>
  </si>
  <si>
    <t>-1204922717</t>
  </si>
  <si>
    <t>53</t>
  </si>
  <si>
    <t>7120010_R</t>
  </si>
  <si>
    <t>Demontáž podkladní lepenky pod střešní krytinou (mechanicky kotvená)</t>
  </si>
  <si>
    <t>1857183110</t>
  </si>
  <si>
    <t>pol.764001821+764001841</t>
  </si>
  <si>
    <t>813,0+1076,0</t>
  </si>
  <si>
    <t>54</t>
  </si>
  <si>
    <t>762341811</t>
  </si>
  <si>
    <t>Demontáž bednění střech z prken</t>
  </si>
  <si>
    <t>-1169372447</t>
  </si>
  <si>
    <t>střecha S2 - celoplošně</t>
  </si>
  <si>
    <t>238,0*0,01+0,62</t>
  </si>
  <si>
    <t>Mezisoučet S2 - 100%</t>
  </si>
  <si>
    <t>střecha S1 - předpoklad výměny 20% plochy</t>
  </si>
  <si>
    <t>celková plocha střechy</t>
  </si>
  <si>
    <t xml:space="preserve">spočítána projektantem na počítači - </t>
  </si>
  <si>
    <t>1889 m2</t>
  </si>
  <si>
    <t>(1889,0-241,0)*0,2</t>
  </si>
  <si>
    <t>329,6*0,01+0,104</t>
  </si>
  <si>
    <t>Mezisoučet S1 - 20%</t>
  </si>
  <si>
    <t>55</t>
  </si>
  <si>
    <t>762343811</t>
  </si>
  <si>
    <t>Demontáž bednění okapů a štítových říms z prken</t>
  </si>
  <si>
    <t>1016274427</t>
  </si>
  <si>
    <t>benění okapové římsy po celém</t>
  </si>
  <si>
    <t>obvodu střechy</t>
  </si>
  <si>
    <t>230,0*1,5</t>
  </si>
  <si>
    <t>56</t>
  </si>
  <si>
    <t>7620005_R</t>
  </si>
  <si>
    <t>Demontáž všech dřevěných prvků výlezů na střechu</t>
  </si>
  <si>
    <t>942417545</t>
  </si>
  <si>
    <t>57</t>
  </si>
  <si>
    <t>7620010_R</t>
  </si>
  <si>
    <t>Demontáž drobných dřevěných prvků a konstrukcí pří demontáži střešní krytiny (např. pomocné latě, hranolků apod.)</t>
  </si>
  <si>
    <t>m3</t>
  </si>
  <si>
    <t>-1832528955</t>
  </si>
  <si>
    <t>58</t>
  </si>
  <si>
    <t>713140827</t>
  </si>
  <si>
    <t>Odstranění tepelné izolace střech nadstřešní z desek plynosilikátových</t>
  </si>
  <si>
    <t>-511175710</t>
  </si>
  <si>
    <t>střecha S2</t>
  </si>
  <si>
    <t>13,2*9+13,2*9,0</t>
  </si>
  <si>
    <t>237,6*0,01+0,024</t>
  </si>
  <si>
    <t>59</t>
  </si>
  <si>
    <t>721242803</t>
  </si>
  <si>
    <t>Demontáž lapače střešních splavenin</t>
  </si>
  <si>
    <t>145302674</t>
  </si>
  <si>
    <t>60</t>
  </si>
  <si>
    <t>7641000_R</t>
  </si>
  <si>
    <t>Demontáž stávajícího jímacího vedení (bleskosvodu) až k místům, kde začínají svody (tato místa zůstanou zachována)</t>
  </si>
  <si>
    <t>837144396</t>
  </si>
  <si>
    <t>712</t>
  </si>
  <si>
    <t>Povlakové krytiny</t>
  </si>
  <si>
    <t>61</t>
  </si>
  <si>
    <t>712341559</t>
  </si>
  <si>
    <t>Provedení povlakové krytiny střech do 10° pásy NAIP přitavením v plné ploše</t>
  </si>
  <si>
    <t>-902102571</t>
  </si>
  <si>
    <t>plocha skladby S2</t>
  </si>
  <si>
    <t>asfaltový pás s Al vložkou</t>
  </si>
  <si>
    <t>628361140</t>
  </si>
  <si>
    <t>pás těžký asfaltovaný s hliníkovou vložkou</t>
  </si>
  <si>
    <t>-1275794253</t>
  </si>
  <si>
    <t>ztratné 15%</t>
  </si>
  <si>
    <t>pol.712341559</t>
  </si>
  <si>
    <t>238,0*1,15+0,3</t>
  </si>
  <si>
    <t>63</t>
  </si>
  <si>
    <t>712461701</t>
  </si>
  <si>
    <t>Provedení povlakové krytiny střech fólií položenou volně</t>
  </si>
  <si>
    <t>194969480</t>
  </si>
  <si>
    <t>strukturovaná folie pod falcovaný plech</t>
  </si>
  <si>
    <t>pol.764121403</t>
  </si>
  <si>
    <t>1901,0</t>
  </si>
  <si>
    <t>64</t>
  </si>
  <si>
    <t>7121911_R</t>
  </si>
  <si>
    <t>Montáž izolace střech překrytí fólií s přelepeným spojem</t>
  </si>
  <si>
    <t>1089414273</t>
  </si>
  <si>
    <t>pojistná difuzní folie u okapů</t>
  </si>
  <si>
    <t xml:space="preserve">detail 1 </t>
  </si>
  <si>
    <t>0,9*156,0</t>
  </si>
  <si>
    <t>detail 3</t>
  </si>
  <si>
    <t>0,9*16,0</t>
  </si>
  <si>
    <t>detail 4</t>
  </si>
  <si>
    <t>0,7*19,0</t>
  </si>
  <si>
    <t>detail 7</t>
  </si>
  <si>
    <t>0,15*30,0</t>
  </si>
  <si>
    <t>172,6*0,05+0,77</t>
  </si>
  <si>
    <t>65</t>
  </si>
  <si>
    <t>712491587</t>
  </si>
  <si>
    <t>Provedení povlakové krytiny střech přibití folie hřebíky</t>
  </si>
  <si>
    <t>1036047717</t>
  </si>
  <si>
    <t>pol.712491587</t>
  </si>
  <si>
    <t>pol.7121911_R</t>
  </si>
  <si>
    <t>182,0</t>
  </si>
  <si>
    <t>66</t>
  </si>
  <si>
    <t>628520950</t>
  </si>
  <si>
    <t>hřebíky - 100 ks/bal.</t>
  </si>
  <si>
    <t>balení</t>
  </si>
  <si>
    <t>-579041754</t>
  </si>
  <si>
    <t>k pol.712491587</t>
  </si>
  <si>
    <t>cca 9 ks /m2</t>
  </si>
  <si>
    <t>2083,0*9/100+0,53</t>
  </si>
  <si>
    <t>67</t>
  </si>
  <si>
    <t>283292230</t>
  </si>
  <si>
    <t>fólie strukturovaná pod plechovou krytinu</t>
  </si>
  <si>
    <t>-938543140</t>
  </si>
  <si>
    <t>ztratné, přesahy + 15%</t>
  </si>
  <si>
    <t>pol.712461701</t>
  </si>
  <si>
    <t>1901,0*1,15+0,85</t>
  </si>
  <si>
    <t>68</t>
  </si>
  <si>
    <t>592443950</t>
  </si>
  <si>
    <t xml:space="preserve">pojistná kontaktní folie hydroizolační </t>
  </si>
  <si>
    <t>1572722860</t>
  </si>
  <si>
    <t>ztratné, přesahy 15 %</t>
  </si>
  <si>
    <t>182,0*1,15+0,7</t>
  </si>
  <si>
    <t>69</t>
  </si>
  <si>
    <t>998712103</t>
  </si>
  <si>
    <t>Přesun hmot tonážní tonážní pro krytiny povlakové v objektech v do 24 m</t>
  </si>
  <si>
    <t>1357678215</t>
  </si>
  <si>
    <t>713</t>
  </si>
  <si>
    <t>Izolace tepelné</t>
  </si>
  <si>
    <t>70</t>
  </si>
  <si>
    <t>713121111</t>
  </si>
  <si>
    <t>Montáž izolace tepelné podlah volně kladenými rohožemi, pásy, dílci, deskami 1 vrstva</t>
  </si>
  <si>
    <t>-1374520720</t>
  </si>
  <si>
    <t>izolace podlahy krovu  tl.250 mm</t>
  </si>
  <si>
    <t>1.vrstva tl.100 mm</t>
  </si>
  <si>
    <t>9,6*25,0+9,3*18,0+9,2*15,0+7,1*3,55*2</t>
  </si>
  <si>
    <t>6,95*28,6+9,8*16,8+9,2*16,0+9,3*17,7</t>
  </si>
  <si>
    <t>1272,0*0,005+0,61</t>
  </si>
  <si>
    <t>2.vrstva tl. 150 mm</t>
  </si>
  <si>
    <t>71</t>
  </si>
  <si>
    <t>713151111</t>
  </si>
  <si>
    <t>Montáž izolace tepelné střech šikmých kladené volně mezi krokve rohoží, pásů, desek</t>
  </si>
  <si>
    <t>-477073491</t>
  </si>
  <si>
    <t>izolace pozednice a římsy tl. 100 mm</t>
  </si>
  <si>
    <t>3,0*156,0</t>
  </si>
  <si>
    <t>0,8*16,0</t>
  </si>
  <si>
    <t>480,0*0,1</t>
  </si>
  <si>
    <t>72</t>
  </si>
  <si>
    <t>631508490</t>
  </si>
  <si>
    <t xml:space="preserve">pás tepelně izolační z minerální izolace pro stropy a podlahy tl. 100 mm </t>
  </si>
  <si>
    <t>1666495292</t>
  </si>
  <si>
    <t>pol.713121111 mezisoučet A</t>
  </si>
  <si>
    <t>1278,0*1,02+0,44</t>
  </si>
  <si>
    <t>pol.713151111</t>
  </si>
  <si>
    <t>528,0*1,02+0,44</t>
  </si>
  <si>
    <t>73</t>
  </si>
  <si>
    <t>631508520</t>
  </si>
  <si>
    <t>pás tepelně izolační z minerální izolace pro stropy a podlahy tl. 150 mm</t>
  </si>
  <si>
    <t>557728542</t>
  </si>
  <si>
    <t>74</t>
  </si>
  <si>
    <t>713141161</t>
  </si>
  <si>
    <t>Montáž izolace tepelné střech tl do 130 mm mechanicky kotvené do betonového stropu</t>
  </si>
  <si>
    <t>1144760790</t>
  </si>
  <si>
    <t>panely PIR tl.80 mm mechanicky kotvené</t>
  </si>
  <si>
    <t>75</t>
  </si>
  <si>
    <t>283764960</t>
  </si>
  <si>
    <t>deska izolační kašírované skupina tepelné vodivosti 030 tl. 80 mm</t>
  </si>
  <si>
    <t>233464019</t>
  </si>
  <si>
    <t>pol.713141161</t>
  </si>
  <si>
    <t>238,0*1,02+0,24</t>
  </si>
  <si>
    <t>76</t>
  </si>
  <si>
    <t>713131131</t>
  </si>
  <si>
    <t>Montáž izolace tepelné stěn nastřelením rohoží, pásů, dílců, desek uvnitř objektu</t>
  </si>
  <si>
    <t>483681781</t>
  </si>
  <si>
    <t>izolace svislých stěn ze strany interiéru - tl.100 mm</t>
  </si>
  <si>
    <t>2,0*19,0</t>
  </si>
  <si>
    <t>ostatní stěny</t>
  </si>
  <si>
    <t>0,9*(28,6+3,55*2)</t>
  </si>
  <si>
    <t>(0,7+0,9)*16,7</t>
  </si>
  <si>
    <t>0,5*(10,0*2+1,0*2)</t>
  </si>
  <si>
    <t>1,0*(7,1*2+3,6*2+6,95*2+9,3+28,6)</t>
  </si>
  <si>
    <t>(0,9+2,65)/2*(7,1*2+10,0*2)</t>
  </si>
  <si>
    <t>2,65*(4,35+1,0+1,0)*2-2,0*1,45*2</t>
  </si>
  <si>
    <t>269,9*0,1+0,4</t>
  </si>
  <si>
    <t>77</t>
  </si>
  <si>
    <t>713111124</t>
  </si>
  <si>
    <t>Montáž izolace tepelné spodem stropů nastřelením rohoží, pásů, dílců, desek</t>
  </si>
  <si>
    <t>1422647062</t>
  </si>
  <si>
    <t>část stropu u vchodu ze schodišťového</t>
  </si>
  <si>
    <t>prostoru do podkroví</t>
  </si>
  <si>
    <t>1,0*4,4*2</t>
  </si>
  <si>
    <t>78</t>
  </si>
  <si>
    <t>631481540</t>
  </si>
  <si>
    <t>deska z minerální plsti izolační 600x1200 mm tl. 100 mm</t>
  </si>
  <si>
    <t>266457216</t>
  </si>
  <si>
    <t>pol.713131131</t>
  </si>
  <si>
    <t>297,0*1,02+0,06</t>
  </si>
  <si>
    <t>pol.713111124</t>
  </si>
  <si>
    <t>8,8*1,02+0,024</t>
  </si>
  <si>
    <t>79</t>
  </si>
  <si>
    <t>998713103</t>
  </si>
  <si>
    <t>Přesun hmot tonážní pro izolace tepelné v objektech v do 24 m</t>
  </si>
  <si>
    <t>-1527940873</t>
  </si>
  <si>
    <t>721</t>
  </si>
  <si>
    <t>Zdravotechnika - vnitřní kanalizace</t>
  </si>
  <si>
    <t>80</t>
  </si>
  <si>
    <t>721242115</t>
  </si>
  <si>
    <t>Lapač střešních splavenin z PP se zápachovou klapkou a lapacím košem DN 110</t>
  </si>
  <si>
    <t>-866814926</t>
  </si>
  <si>
    <t>81</t>
  </si>
  <si>
    <t>998721101</t>
  </si>
  <si>
    <t>Přesun hmot tonážní pro vnitřní kanalizace v objektech v do 6 m</t>
  </si>
  <si>
    <t>-168810936</t>
  </si>
  <si>
    <t>762</t>
  </si>
  <si>
    <t>Konstrukce tesařské</t>
  </si>
  <si>
    <t>82</t>
  </si>
  <si>
    <t>762521104</t>
  </si>
  <si>
    <t>Položení podlahy z hrubých prken na sraz</t>
  </si>
  <si>
    <t>1233025507</t>
  </si>
  <si>
    <t>lávka v prostoru krovu</t>
  </si>
  <si>
    <t>dle výkresu: úpravy podkroví :</t>
  </si>
  <si>
    <t>pochozí lávka z prken tl.25 mm (3,6m3)</t>
  </si>
  <si>
    <t>plocha lávky :</t>
  </si>
  <si>
    <t>3,6/0,025</t>
  </si>
  <si>
    <t>83</t>
  </si>
  <si>
    <t>762526110</t>
  </si>
  <si>
    <t>Položení polštáře pod podlahy při osové vzdálenosti do 65 cm</t>
  </si>
  <si>
    <t>1028631369</t>
  </si>
  <si>
    <t>podkladní trámy 100/100 mm</t>
  </si>
  <si>
    <t>144,0</t>
  </si>
  <si>
    <t>podkladní hranoly 80/180 mm</t>
  </si>
  <si>
    <t>84</t>
  </si>
  <si>
    <t>605110710</t>
  </si>
  <si>
    <t>řezivo jehličnaté středové SM 2 - 3,5 m tl. 18-32 mm</t>
  </si>
  <si>
    <t>-1463957872</t>
  </si>
  <si>
    <t>ztratné 10%</t>
  </si>
  <si>
    <t>k pol.762521104 - prkna tl.25 mm</t>
  </si>
  <si>
    <t>144,0*0,025*1,1+0,04</t>
  </si>
  <si>
    <t>85</t>
  </si>
  <si>
    <t>605121210</t>
  </si>
  <si>
    <t>řezivo jehličnaté hranol jakost I-II délka 4 - 5 m</t>
  </si>
  <si>
    <t>1621538310</t>
  </si>
  <si>
    <t>k pol.762526110</t>
  </si>
  <si>
    <t>trám 100/100 mm</t>
  </si>
  <si>
    <t>3,94*1,1</t>
  </si>
  <si>
    <t>hranoly 80/180 mm</t>
  </si>
  <si>
    <t>1,3*1,1</t>
  </si>
  <si>
    <t>86</t>
  </si>
  <si>
    <t>762595001</t>
  </si>
  <si>
    <t>Spojovací prostředky pro položení dřevěných podlah a zakrytí kanálů</t>
  </si>
  <si>
    <t>-703176552</t>
  </si>
  <si>
    <t>pro pol.762521104</t>
  </si>
  <si>
    <t>pro pol.762526110</t>
  </si>
  <si>
    <t>288,0</t>
  </si>
  <si>
    <t>87</t>
  </si>
  <si>
    <t>762341210</t>
  </si>
  <si>
    <t>Montáž bednění střech rovných a šikmých sklonu do 60° z hrubých prken na sraz</t>
  </si>
  <si>
    <t>289743921</t>
  </si>
  <si>
    <t>prkna tl.25 mm</t>
  </si>
  <si>
    <t>náhrada demontovaného bednění</t>
  </si>
  <si>
    <t>prkna tl. 20 mm</t>
  </si>
  <si>
    <t>detail 3 - okap střechy</t>
  </si>
  <si>
    <t>0,13*30,0+0,3</t>
  </si>
  <si>
    <t>0,1*156,0</t>
  </si>
  <si>
    <t>173,0*0,05+0,35</t>
  </si>
  <si>
    <t>88</t>
  </si>
  <si>
    <t>762341610</t>
  </si>
  <si>
    <t>Montáž bednění štítových okapových říms z hrubých prken</t>
  </si>
  <si>
    <t>-438799165</t>
  </si>
  <si>
    <t>okapová římsa</t>
  </si>
  <si>
    <t>(0,2+0,1)*16,0+0,2</t>
  </si>
  <si>
    <t>(0,2+0,1)*30,0</t>
  </si>
  <si>
    <t>detail 1 - boční prkno 70/20 mm</t>
  </si>
  <si>
    <t>0,07*156,0+0,08</t>
  </si>
  <si>
    <t>89</t>
  </si>
  <si>
    <t>515292468</t>
  </si>
  <si>
    <t>prkna tl. 25 mm</t>
  </si>
  <si>
    <t>pol.7623451210 mezisoučet S2+S1</t>
  </si>
  <si>
    <t>(241,0+333,0)*0,025*1,1</t>
  </si>
  <si>
    <t>pol.7623451210 mezisoučet A</t>
  </si>
  <si>
    <t>182,0*0,02*1,1</t>
  </si>
  <si>
    <t>pol.762341610</t>
  </si>
  <si>
    <t>25,0*0,02*1,1</t>
  </si>
  <si>
    <t>90</t>
  </si>
  <si>
    <t>762342441</t>
  </si>
  <si>
    <t>Montáž lišt trojúhelníkových nebo kontralatí na střechách sklonu do 60°</t>
  </si>
  <si>
    <t>102927546</t>
  </si>
  <si>
    <t>kontralatě střehy S2 - latě 40/40 á 900 mm</t>
  </si>
  <si>
    <t>28,0*11*2</t>
  </si>
  <si>
    <t>616,0*0,1+0,4</t>
  </si>
  <si>
    <t>latě 20/40 mm</t>
  </si>
  <si>
    <t>0,8*11*2*2</t>
  </si>
  <si>
    <t>detail 5</t>
  </si>
  <si>
    <t>0,25*50*2</t>
  </si>
  <si>
    <t>0,13*40*2</t>
  </si>
  <si>
    <t>70,6*0,1+0,34</t>
  </si>
  <si>
    <t>latě 40/50 mm</t>
  </si>
  <si>
    <t>1,5*200</t>
  </si>
  <si>
    <t>detail 2</t>
  </si>
  <si>
    <t>2*0,5*110*2</t>
  </si>
  <si>
    <t>0,8*20</t>
  </si>
  <si>
    <t>detail 4 - dř.klín</t>
  </si>
  <si>
    <t>0,7*35</t>
  </si>
  <si>
    <t>2*0,4*6*2</t>
  </si>
  <si>
    <t>570,0*0,1+0,9</t>
  </si>
  <si>
    <t>Mezisoučet C</t>
  </si>
  <si>
    <t>91</t>
  </si>
  <si>
    <t>605141130</t>
  </si>
  <si>
    <t>řezivo jehličnaté,střešní latě impregnované dl 2 - 3,5 m - průřez do 25 cm2</t>
  </si>
  <si>
    <t>630000156</t>
  </si>
  <si>
    <t>latě 40/40 mm</t>
  </si>
  <si>
    <t>pol.762342441 mezisoučet A</t>
  </si>
  <si>
    <t>678,0*0,04*0,04*1,1</t>
  </si>
  <si>
    <t xml:space="preserve">latě 20/40 mm </t>
  </si>
  <si>
    <t>pol.762342441 mezisoučet B</t>
  </si>
  <si>
    <t>78,0*0,02*0,04*1,1</t>
  </si>
  <si>
    <t>pol.762342441 mezisoučet C</t>
  </si>
  <si>
    <t>628,0*0,04*0,05*1,1</t>
  </si>
  <si>
    <t>92</t>
  </si>
  <si>
    <t>762361114</t>
  </si>
  <si>
    <t>Montáž spádových klínů pro střechy z řeziva průřezové plochy do 120 cm2</t>
  </si>
  <si>
    <t>-1673306525</t>
  </si>
  <si>
    <t>dřev.klín 60/0-100 mm á= 900 mm</t>
  </si>
  <si>
    <t>0,85*190</t>
  </si>
  <si>
    <t>hranol 60/120-200 mm á=900 mm</t>
  </si>
  <si>
    <t>0,5*40</t>
  </si>
  <si>
    <t>93</t>
  </si>
  <si>
    <t>605120010</t>
  </si>
  <si>
    <t>řezivo jehličnaté hranol jakost I do 120 cm2</t>
  </si>
  <si>
    <t>983669374</t>
  </si>
  <si>
    <t>ztratné 10 %</t>
  </si>
  <si>
    <t>k pol.762361114</t>
  </si>
  <si>
    <t>0,85*190*0,06*0,05*1,1</t>
  </si>
  <si>
    <t>0,5*40*0,06*0,16*1,1</t>
  </si>
  <si>
    <t>7623402_R</t>
  </si>
  <si>
    <t>Montáž  konstrukce tvaru provětrávacího hřebene z překližky</t>
  </si>
  <si>
    <t>-1156188246</t>
  </si>
  <si>
    <t>35,0</t>
  </si>
  <si>
    <t>3,0</t>
  </si>
  <si>
    <t>606234950</t>
  </si>
  <si>
    <t>překližka vodovzdorná SM,125 x 250 cm, tl 21 mm</t>
  </si>
  <si>
    <t>-114794776</t>
  </si>
  <si>
    <t>pol.7623402_R</t>
  </si>
  <si>
    <t>38,0*1,1+0,2</t>
  </si>
  <si>
    <t>7623403_R</t>
  </si>
  <si>
    <t>Pomocné konstrukce z drobného řeziva (hranolky, latě, prkna apod....) - montáž, dodávka, doprava</t>
  </si>
  <si>
    <t>-1093370957</t>
  </si>
  <si>
    <t>stěny a zakrytí VZT</t>
  </si>
  <si>
    <t>detail 9 - hranolky + deskové bednění</t>
  </si>
  <si>
    <t>detaol 3 - hranol 120/120 dl.16 m</t>
  </si>
  <si>
    <t>další položkově neuvedené</t>
  </si>
  <si>
    <t>0,5</t>
  </si>
  <si>
    <t>97</t>
  </si>
  <si>
    <t>762395000</t>
  </si>
  <si>
    <t>Spojovací prostředky pro montáž krovu, bednění, laťování, světlíky, klíny</t>
  </si>
  <si>
    <t>2011263845</t>
  </si>
  <si>
    <t>dle pol.605110710</t>
  </si>
  <si>
    <t>20,339</t>
  </si>
  <si>
    <t>dle pol.605141130</t>
  </si>
  <si>
    <t>2,644</t>
  </si>
  <si>
    <t>dle pol.605120010</t>
  </si>
  <si>
    <t>0,744</t>
  </si>
  <si>
    <t>dle pol.606234950</t>
  </si>
  <si>
    <t>42,0*0,021</t>
  </si>
  <si>
    <t>pol.7623403_R</t>
  </si>
  <si>
    <t>1,1</t>
  </si>
  <si>
    <t>98</t>
  </si>
  <si>
    <t>7623300_R</t>
  </si>
  <si>
    <t>Prořez provětrávací mezery hřebene</t>
  </si>
  <si>
    <t>-135782434</t>
  </si>
  <si>
    <t>sedlová střecha - hřeben</t>
  </si>
  <si>
    <t>90,0</t>
  </si>
  <si>
    <t>mansardová střecha - hřeben</t>
  </si>
  <si>
    <t>99</t>
  </si>
  <si>
    <t>7620100_R</t>
  </si>
  <si>
    <t xml:space="preserve">Vyřezání poškozených částí vazných trámů, krokví a ostatních prvků krovu </t>
  </si>
  <si>
    <t>-1020263234</t>
  </si>
  <si>
    <t>budou odstraněny krokve napadené vlhkostí</t>
  </si>
  <si>
    <t>a dřevokaznými činiteli a vyměněny za nové</t>
  </si>
  <si>
    <t>předpoklad výměny 2% krokví</t>
  </si>
  <si>
    <t>ve všech částech střech (tj.cca 0,35m3)</t>
  </si>
  <si>
    <t>0,35</t>
  </si>
  <si>
    <t>100</t>
  </si>
  <si>
    <t>7620200_R</t>
  </si>
  <si>
    <t>Doplnění vyřezaných částí vazných trámů, krokví a ostatních prvků krovu (včetně materiálu a včetně spojovacích a kotvících prvků )</t>
  </si>
  <si>
    <t>-1808090369</t>
  </si>
  <si>
    <t>101</t>
  </si>
  <si>
    <t>7620250_R</t>
  </si>
  <si>
    <t>Jistící a podpěrné konstrukce při výměně poškozených částí krovu</t>
  </si>
  <si>
    <t>Kč</t>
  </si>
  <si>
    <t>-293552544</t>
  </si>
  <si>
    <t>102</t>
  </si>
  <si>
    <t>998762103</t>
  </si>
  <si>
    <t>Přesun hmot tonážní pro kce tesařské v objektech v do 24 m</t>
  </si>
  <si>
    <t>-1800504902</t>
  </si>
  <si>
    <t>764</t>
  </si>
  <si>
    <t>Konstrukce klempířské</t>
  </si>
  <si>
    <t>103</t>
  </si>
  <si>
    <t>764121403</t>
  </si>
  <si>
    <t>Krytina střechy rovné drážkováním ze svitků z Al plechu rš 500 mm sklonu do 60°</t>
  </si>
  <si>
    <t>822100063</t>
  </si>
  <si>
    <t>plocha spočítána projektantem na počítači</t>
  </si>
  <si>
    <t>zakrytí VZT - detail 9</t>
  </si>
  <si>
    <t>1,0*(0,4+1,1)*2*3</t>
  </si>
  <si>
    <t>0,6*1,3*3+0,66</t>
  </si>
  <si>
    <t>Poznámka :</t>
  </si>
  <si>
    <t>Používat dle dokumentace systémové prvky výrobce.</t>
  </si>
  <si>
    <t>Klempířské prvky jsou z hliníkového plechu 0,7 mm</t>
  </si>
  <si>
    <t>pro falcované krytiny,</t>
  </si>
  <si>
    <t>povrchová úprava polyamid-polyuretanovým lakem,</t>
  </si>
  <si>
    <t xml:space="preserve">barva dle dokumentace. Plech musí být barevně </t>
  </si>
  <si>
    <t>upraven již při výrobě.</t>
  </si>
  <si>
    <t>Není-li uvedeno jinak položky zahrnují montáž,</t>
  </si>
  <si>
    <t xml:space="preserve">dodávka, dopravu vč.příponek, tmelení </t>
  </si>
  <si>
    <t>a dalších systémových prvků.</t>
  </si>
  <si>
    <t>104</t>
  </si>
  <si>
    <t>764521403</t>
  </si>
  <si>
    <t>Žlab podokapní půlkruhový z Al plechu rš  250 mm včetně čel a háků</t>
  </si>
  <si>
    <t>-1585542749</t>
  </si>
  <si>
    <t>dle výpisu klempířských prvků</t>
  </si>
  <si>
    <t>prvek K1</t>
  </si>
  <si>
    <t>detail 1 + 3 + 7</t>
  </si>
  <si>
    <t>16,0+156,0+30,0</t>
  </si>
  <si>
    <t>dtto Poznámka v pol.764121403</t>
  </si>
  <si>
    <t>105</t>
  </si>
  <si>
    <t>764521423</t>
  </si>
  <si>
    <t>Roh nebo kout půlkruhového podokapního žlabu z Al plechu rš 250 mm</t>
  </si>
  <si>
    <t>94270405</t>
  </si>
  <si>
    <t>5,0</t>
  </si>
  <si>
    <t>106</t>
  </si>
  <si>
    <t>7645217_R</t>
  </si>
  <si>
    <t>Dilatace žlabu s použitím krycí lišty u žlabových kotlíků</t>
  </si>
  <si>
    <t>1483092222</t>
  </si>
  <si>
    <t>26,0</t>
  </si>
  <si>
    <t>107</t>
  </si>
  <si>
    <t>764521443</t>
  </si>
  <si>
    <t>Kotlík oválný (trychtýřový) pro podokapní žlaby z Al plechu 250/80 mm</t>
  </si>
  <si>
    <t>1991831899</t>
  </si>
  <si>
    <t>klempířské prvky - prvek K3</t>
  </si>
  <si>
    <t>13,0</t>
  </si>
  <si>
    <t>108</t>
  </si>
  <si>
    <t>7645000_R</t>
  </si>
  <si>
    <t>Lapač listí pro kotlík oválný z Al plechu 250/80 mm</t>
  </si>
  <si>
    <t>-1173624422</t>
  </si>
  <si>
    <t>109</t>
  </si>
  <si>
    <t>7640214_R</t>
  </si>
  <si>
    <t>Zatahovací Al plech včetně příponek rš 330 mm</t>
  </si>
  <si>
    <t>-745646182</t>
  </si>
  <si>
    <t>klempířské prvky</t>
  </si>
  <si>
    <t>prvek K4</t>
  </si>
  <si>
    <t>17,5</t>
  </si>
  <si>
    <t>prvek K7</t>
  </si>
  <si>
    <t>detail 2+5</t>
  </si>
  <si>
    <t>90,0*2+5,0</t>
  </si>
  <si>
    <t>prvek K13</t>
  </si>
  <si>
    <t>42,0</t>
  </si>
  <si>
    <t>prvek K18</t>
  </si>
  <si>
    <t>detail 9</t>
  </si>
  <si>
    <t>8,0</t>
  </si>
  <si>
    <t>umístit nad strukturovanou pojistnou fólií</t>
  </si>
  <si>
    <t>110</t>
  </si>
  <si>
    <t>7640215_R</t>
  </si>
  <si>
    <t>Zatahovací Al plech včetně příponek rš 250 mm</t>
  </si>
  <si>
    <t>2101373397</t>
  </si>
  <si>
    <t>prvek K17</t>
  </si>
  <si>
    <t>4,0</t>
  </si>
  <si>
    <t>111</t>
  </si>
  <si>
    <t>7642224_R</t>
  </si>
  <si>
    <t>Oplechování rovné okapové hrany z Al plechu rš 330 mm + příponky</t>
  </si>
  <si>
    <t>-1992464198</t>
  </si>
  <si>
    <t>prvek K5</t>
  </si>
  <si>
    <t>112</t>
  </si>
  <si>
    <t>7642214_R</t>
  </si>
  <si>
    <t>Oplechování větraného hřebene z Al plechu rš 1450 mm + příponky (bez provětrávací mřížky)</t>
  </si>
  <si>
    <t>1684774407</t>
  </si>
  <si>
    <t>prvek K6 - sadlová střecha</t>
  </si>
  <si>
    <t>113</t>
  </si>
  <si>
    <t>7642216_R</t>
  </si>
  <si>
    <t xml:space="preserve">Ukončovací profil z Al plechu rš 200 mm  </t>
  </si>
  <si>
    <t>2458720</t>
  </si>
  <si>
    <t>prvek K8</t>
  </si>
  <si>
    <t>detail 2 + 5</t>
  </si>
  <si>
    <t>90,0*2+42,0+5,0</t>
  </si>
  <si>
    <t>114</t>
  </si>
  <si>
    <t>764223417</t>
  </si>
  <si>
    <t>Střešní dilatace z Al plechu</t>
  </si>
  <si>
    <t>1294960891</t>
  </si>
  <si>
    <t>24,0</t>
  </si>
  <si>
    <t>115</t>
  </si>
  <si>
    <t>7641200_R</t>
  </si>
  <si>
    <t>Oplechování provětrávaného hřebene - falcovaná krytina z Al plechu</t>
  </si>
  <si>
    <t>-1033216617</t>
  </si>
  <si>
    <t>prvek K9</t>
  </si>
  <si>
    <t>0,8</t>
  </si>
  <si>
    <t>116</t>
  </si>
  <si>
    <t>764523407</t>
  </si>
  <si>
    <t>Žlaby nadokapní (nástřešní ) oblého tvaru včetně háků, čel a hrdel z Al plechu rš 700 mm</t>
  </si>
  <si>
    <t>1203798378</t>
  </si>
  <si>
    <t>prvek K10</t>
  </si>
  <si>
    <t>117</t>
  </si>
  <si>
    <t>7642100_R</t>
  </si>
  <si>
    <t>Oplechování rovné okapové hrany z Al plechu rš 1000 mm</t>
  </si>
  <si>
    <t>1658597057</t>
  </si>
  <si>
    <t>prvek K11</t>
  </si>
  <si>
    <t>118</t>
  </si>
  <si>
    <t>7642220_R</t>
  </si>
  <si>
    <t>Oplechování rovné okapové hrany z Al plechu rš 300 mm - čelo tepelné izolace okapu mansardy</t>
  </si>
  <si>
    <t>371252584</t>
  </si>
  <si>
    <t>prvek K12</t>
  </si>
  <si>
    <t>119</t>
  </si>
  <si>
    <t>7642244_R</t>
  </si>
  <si>
    <t>Oplechování horních ploch a nadezdívek (atik) bez rohů z Al plechu mechanicky kotvené rš 550 mm</t>
  </si>
  <si>
    <t>-1423169029</t>
  </si>
  <si>
    <t>prvek K15a</t>
  </si>
  <si>
    <t>detail 8</t>
  </si>
  <si>
    <t>11,0</t>
  </si>
  <si>
    <t>120</t>
  </si>
  <si>
    <t>7640213_R</t>
  </si>
  <si>
    <t>Zatahovací pás  rš 200 mm + příponky</t>
  </si>
  <si>
    <t>-1746485927</t>
  </si>
  <si>
    <t>prvek K15b</t>
  </si>
  <si>
    <t>121</t>
  </si>
  <si>
    <t>764528421</t>
  </si>
  <si>
    <t>Svody kruhové včetně objímek, kolen, odskoků z Al plechu průměru 80 mm</t>
  </si>
  <si>
    <t>-605755269</t>
  </si>
  <si>
    <t>prvek K2</t>
  </si>
  <si>
    <t>200,0</t>
  </si>
  <si>
    <t>122</t>
  </si>
  <si>
    <t>7642201_R</t>
  </si>
  <si>
    <t>Lemování stěny z Al plechu  rš 150 mm + těsnění PU tmelem</t>
  </si>
  <si>
    <t>-1403353715</t>
  </si>
  <si>
    <t>prvek K14c - přechod střech x stěna</t>
  </si>
  <si>
    <t>komíny</t>
  </si>
  <si>
    <t>(0,6+1,8)*2</t>
  </si>
  <si>
    <t>(0,6+2,3)*2</t>
  </si>
  <si>
    <t>(0,6+1,5)*2</t>
  </si>
  <si>
    <t>ostatní přechody (u atiky)</t>
  </si>
  <si>
    <t>20,2</t>
  </si>
  <si>
    <t>123</t>
  </si>
  <si>
    <t>7642202_R</t>
  </si>
  <si>
    <t>Lemování stěny z Al plechu  rš 330 mm - horní lemování komínu</t>
  </si>
  <si>
    <t>-784096402</t>
  </si>
  <si>
    <t>prvek K14a</t>
  </si>
  <si>
    <t>6,0</t>
  </si>
  <si>
    <t>124</t>
  </si>
  <si>
    <t>7642203_R</t>
  </si>
  <si>
    <t>Lemování stěny z Al plechu  rš 330 mm - boční lemování komínu</t>
  </si>
  <si>
    <t>-460471516</t>
  </si>
  <si>
    <t>prvek K14b</t>
  </si>
  <si>
    <t>7,0</t>
  </si>
  <si>
    <t>125</t>
  </si>
  <si>
    <t>7640100_R</t>
  </si>
  <si>
    <t>Montáž kovové provětrávací mřížky</t>
  </si>
  <si>
    <t>-349972909</t>
  </si>
  <si>
    <t>156,0</t>
  </si>
  <si>
    <t>16,0</t>
  </si>
  <si>
    <t>30,0</t>
  </si>
  <si>
    <t>12,0</t>
  </si>
  <si>
    <t>126</t>
  </si>
  <si>
    <t>7640110_R</t>
  </si>
  <si>
    <t>Montáž provětrávacího pásu z tahokovu</t>
  </si>
  <si>
    <t>-866708986</t>
  </si>
  <si>
    <t>90,0*2</t>
  </si>
  <si>
    <t>19,0</t>
  </si>
  <si>
    <t>detail 5 - okap</t>
  </si>
  <si>
    <t>detail 5 - odvětrání</t>
  </si>
  <si>
    <t>127</t>
  </si>
  <si>
    <t>596602380</t>
  </si>
  <si>
    <t>ochranná větrací mřížka Al 500/10 cm (v barvě)</t>
  </si>
  <si>
    <t>-765379654</t>
  </si>
  <si>
    <t>k pol.7640100_R</t>
  </si>
  <si>
    <t>214,0/5,0*1,05+0,06</t>
  </si>
  <si>
    <t>128</t>
  </si>
  <si>
    <t>5966023_R</t>
  </si>
  <si>
    <t>ochranný větrací pás z tahokovu</t>
  </si>
  <si>
    <t>1741667102</t>
  </si>
  <si>
    <t>k pol.7640110_R</t>
  </si>
  <si>
    <t>246,0*1,05+0,7</t>
  </si>
  <si>
    <t>129</t>
  </si>
  <si>
    <t>7640120_R</t>
  </si>
  <si>
    <t>Montáž nalepovacího prostupu pro falcované krytiny</t>
  </si>
  <si>
    <t>1573369018</t>
  </si>
  <si>
    <t>prostup průměr 50-65 mm</t>
  </si>
  <si>
    <t>1,0</t>
  </si>
  <si>
    <t>prostup průměr 80-125 mm</t>
  </si>
  <si>
    <t>prostup průměr 120-170 mm</t>
  </si>
  <si>
    <t>17,0</t>
  </si>
  <si>
    <t>130</t>
  </si>
  <si>
    <t>553510700</t>
  </si>
  <si>
    <t>nalepovací prostup pro Al falcované krytiny průměr 80-125 mm</t>
  </si>
  <si>
    <t>-86026451</t>
  </si>
  <si>
    <t>131</t>
  </si>
  <si>
    <t>5535107_R</t>
  </si>
  <si>
    <t>nalepovací prostup pro Al falcované krytiny průměr 50-65 mm</t>
  </si>
  <si>
    <t>1969710884</t>
  </si>
  <si>
    <t>132</t>
  </si>
  <si>
    <t>5535108_R</t>
  </si>
  <si>
    <t>nalepovací prostup pro Al falcované krytiny průměr 120-170 mm</t>
  </si>
  <si>
    <t>-1329697518</t>
  </si>
  <si>
    <t>133</t>
  </si>
  <si>
    <t>7640130_R</t>
  </si>
  <si>
    <t xml:space="preserve">Montáž ventilační hlavice </t>
  </si>
  <si>
    <t>1239339850</t>
  </si>
  <si>
    <t>hlaviceD 100 mm</t>
  </si>
  <si>
    <t>hlavice D 140 mm</t>
  </si>
  <si>
    <t>hlavice D 160 mm</t>
  </si>
  <si>
    <t>134</t>
  </si>
  <si>
    <t>5623101_R</t>
  </si>
  <si>
    <t>hlavice ventilační systémové DN 100 z Al plechu</t>
  </si>
  <si>
    <t>-1694463592</t>
  </si>
  <si>
    <t>135</t>
  </si>
  <si>
    <t>5623102_R</t>
  </si>
  <si>
    <t>hlavice ventilační systémové DN 140 z Al plechu</t>
  </si>
  <si>
    <t>-1122292691</t>
  </si>
  <si>
    <t>136</t>
  </si>
  <si>
    <t>5623103_R</t>
  </si>
  <si>
    <t>hlavice ventilační systémové DN 160 z Al plechu</t>
  </si>
  <si>
    <t>-122048788</t>
  </si>
  <si>
    <t>137</t>
  </si>
  <si>
    <t>7640140_R</t>
  </si>
  <si>
    <t>Krycí prvek rš 100 mm včetně nerezové stahovací pásky a PU tmelu</t>
  </si>
  <si>
    <t>-626043964</t>
  </si>
  <si>
    <t>prvek K16 - pro větrací hlavice, antenu</t>
  </si>
  <si>
    <t>28,0</t>
  </si>
  <si>
    <t>138</t>
  </si>
  <si>
    <t>7640150_R</t>
  </si>
  <si>
    <t>Vytažení krytiny nižší střechy na stěnu až k okapu střechy vyšší a ukončení plechovou dilatační lištou (celá úprava) - výškový přechod střech upřesněn na stavbě</t>
  </si>
  <si>
    <t>723849174</t>
  </si>
  <si>
    <t>11,5</t>
  </si>
  <si>
    <t>139</t>
  </si>
  <si>
    <t>7642215_R</t>
  </si>
  <si>
    <t>Topné kabely do nástřešního žlabu u mansardy včetně příslušenství s použitím nových příchytek - montáž, dodávka, doprava, revize</t>
  </si>
  <si>
    <t>-654679373</t>
  </si>
  <si>
    <t>140</t>
  </si>
  <si>
    <t>764203152</t>
  </si>
  <si>
    <t>Montáž střešního výlezu pro krytinu skládanou nebo plechovou</t>
  </si>
  <si>
    <t>29358391</t>
  </si>
  <si>
    <t>141</t>
  </si>
  <si>
    <t>553510660</t>
  </si>
  <si>
    <t>výlezové okno PREFA hladké, 600x600 mm, nezateplené, křídlo dřevěné s tvrzeným sklem a AL rámem včetně lemování pro falcované krytiny</t>
  </si>
  <si>
    <t>1056382138</t>
  </si>
  <si>
    <t>142</t>
  </si>
  <si>
    <t>7640200_R</t>
  </si>
  <si>
    <t>Stoupací plošina 250 x 1200 mm včetně držáků pro falcovanou krytinu včetně spojovacího a kotevního materiálu, systémový prvek pro Al falcované krytiny - montáž, dodávka, doprava</t>
  </si>
  <si>
    <t>2061971684</t>
  </si>
  <si>
    <t>143</t>
  </si>
  <si>
    <t>7640333_R</t>
  </si>
  <si>
    <t>Sněhový zachytávač krytiny z Al plechu průběžný jednotrubkový pro falcovanou krytinu, materiál barevný legovaný hliník</t>
  </si>
  <si>
    <t>-2010554027</t>
  </si>
  <si>
    <t>včetně všech systémových kotvících a spojovacích prvků</t>
  </si>
  <si>
    <t>(svěrek, zátka spod)</t>
  </si>
  <si>
    <t>51,0</t>
  </si>
  <si>
    <t>144</t>
  </si>
  <si>
    <t>7640335_R</t>
  </si>
  <si>
    <t>Sněhový zachytávač krytiny z Al plechu průběžný dvoutrubkový pro falcovanou krytinu, materiál barevný legovaný hliník</t>
  </si>
  <si>
    <t>-1905583282</t>
  </si>
  <si>
    <t xml:space="preserve">(svěrek, zátka spod) </t>
  </si>
  <si>
    <t>251,0</t>
  </si>
  <si>
    <t>145</t>
  </si>
  <si>
    <t>7640350_R</t>
  </si>
  <si>
    <t>Bezpečnostní kotevní prvek pro falcované krytiny - montáž, dodávka, doprava</t>
  </si>
  <si>
    <t>1971489713</t>
  </si>
  <si>
    <t>146</t>
  </si>
  <si>
    <t>764 0010_R</t>
  </si>
  <si>
    <t>Nové jímací vedení (bleskosvod) včetně nových systém0vých podpěr,svorek, příchytek a příslušenství, včetně revize a revizní zprávy - montáž, dodávka, doprava</t>
  </si>
  <si>
    <t>660572427</t>
  </si>
  <si>
    <t>dle výkresové dokumentace a TZ</t>
  </si>
  <si>
    <t>celkem - 1 soubor (kus)</t>
  </si>
  <si>
    <t>Montáž pouze k místům, kde začínají svody.</t>
  </si>
  <si>
    <t>147</t>
  </si>
  <si>
    <t>998764103</t>
  </si>
  <si>
    <t>Přesun hmot tonážní pro konstrukce klempířské v objektech v do 24 m</t>
  </si>
  <si>
    <t>-326684585</t>
  </si>
  <si>
    <t>765</t>
  </si>
  <si>
    <t>Krytina skládaná</t>
  </si>
  <si>
    <t>148</t>
  </si>
  <si>
    <t>765192001</t>
  </si>
  <si>
    <t>Nouzové (provizorní) zakrytí střechy plachtou</t>
  </si>
  <si>
    <t>-1963858292</t>
  </si>
  <si>
    <t>149</t>
  </si>
  <si>
    <t>7650001_R</t>
  </si>
  <si>
    <t>Pomocné prostředky pro ochranu otevřené střechy proti povětrnosti a dešti při provizorním zakrytí střechy plasctou</t>
  </si>
  <si>
    <t>830132328</t>
  </si>
  <si>
    <t>150</t>
  </si>
  <si>
    <t>998765103</t>
  </si>
  <si>
    <t>Přesun hmot tonážní pro krytiny  v objektech v do 24 m</t>
  </si>
  <si>
    <t>-1557450881</t>
  </si>
  <si>
    <t>767</t>
  </si>
  <si>
    <t>Konstrukce zámečnické</t>
  </si>
  <si>
    <t>151</t>
  </si>
  <si>
    <t>7670030_R</t>
  </si>
  <si>
    <t>Demontáž a zpětná montáž anténního stožáru včetně osazeného zařízení</t>
  </si>
  <si>
    <t>-1982904839</t>
  </si>
  <si>
    <t>152</t>
  </si>
  <si>
    <t>998767103</t>
  </si>
  <si>
    <t>Přesun hmot tonážní pro zámečnické konstrukce v objektech v do 24 m</t>
  </si>
  <si>
    <t>-819340016</t>
  </si>
  <si>
    <t>783</t>
  </si>
  <si>
    <t>Dokončovací práce - nátěry</t>
  </si>
  <si>
    <t>153</t>
  </si>
  <si>
    <t>7830010_R</t>
  </si>
  <si>
    <t>Mechanické očištění broušením a odrezovačem ocelových konstrukcí včetně oprášení a odmaštění</t>
  </si>
  <si>
    <t>-298898671</t>
  </si>
  <si>
    <t>ocelová trubka pro anténu (v půdním prostoru)</t>
  </si>
  <si>
    <t>154</t>
  </si>
  <si>
    <t>7830020_R</t>
  </si>
  <si>
    <t>Nátěrový systém pro OK s vysokou životností (15 let) pro korozní agresivitu C2 - do vnitřního prostředí (základní nátěr min.tl.80 mikro m + vrchní n. min.tl.160 mikro m - nátěry barevně odlišit)</t>
  </si>
  <si>
    <t>1706707011</t>
  </si>
  <si>
    <t>ocelová trubka pro anténu v podkroví</t>
  </si>
  <si>
    <t>2,0</t>
  </si>
  <si>
    <t>155</t>
  </si>
  <si>
    <t>7830030_R</t>
  </si>
  <si>
    <t>Nátěrový systém pro OK s vysokou životn. (30 let) pro korozní agresivitu C3 na pozink - do vnějšího prostředí (základní nátěr min.tl.80 mikro m + vrchní n. min.tl.160 mikro m - barva dle střeš.krytiny</t>
  </si>
  <si>
    <t>816656570</t>
  </si>
  <si>
    <t>ocelová trubka pro anténu nad střechou</t>
  </si>
  <si>
    <t>156</t>
  </si>
  <si>
    <t>7837833_R</t>
  </si>
  <si>
    <t>Nátěry tesařských konstrukcí proti dřevokazným houbám, hmyzu a plísním sanační</t>
  </si>
  <si>
    <t>-1627944065</t>
  </si>
  <si>
    <t>Navržený nátěr musí být kompatibilní s materiálem</t>
  </si>
  <si>
    <t>klempířských konstrukcí,</t>
  </si>
  <si>
    <t>(dle techn.zprávy v případě 2vrstev - každá vrstva jinou</t>
  </si>
  <si>
    <t>barvou).</t>
  </si>
  <si>
    <t>Při důkladné přípravě povrchu se 2 vrstvy nepředpokládají.</t>
  </si>
  <si>
    <t>Sanace stávajících konstrukcí se nepředpokládá -</t>
  </si>
  <si>
    <t>pouze možné napadení vlhostí od zatékání (nároží apod),</t>
  </si>
  <si>
    <t>dle pol.7830020_R</t>
  </si>
  <si>
    <t>2384,0</t>
  </si>
  <si>
    <t>157</t>
  </si>
  <si>
    <t>783 0010_R</t>
  </si>
  <si>
    <t>Dřevo  napadené vlhkostí v  stávajících zabudovaných tesařských konstrukcí v prostoru krovu - jeho očištění před novým ochr. nátěrem (přebroušení poškoz. míst až na zdravé dřevo, popř.odkornění+oprášení a odstranění starých nátěrů)</t>
  </si>
  <si>
    <t>202105285</t>
  </si>
  <si>
    <t>předpoklad 10% stávajících dřev.</t>
  </si>
  <si>
    <t>konstrukcí a prvků krovu (např. nároží)</t>
  </si>
  <si>
    <t>0,05 m3 /1m2  plochy střechy</t>
  </si>
  <si>
    <t>1300,0*0,05*0,1</t>
  </si>
  <si>
    <t>158</t>
  </si>
  <si>
    <t>783 0020_R</t>
  </si>
  <si>
    <t>Odmaštění tesařských konstrukcí před novým ochranným nátěrem (např.jarovou vodou)</t>
  </si>
  <si>
    <t>-170582243</t>
  </si>
  <si>
    <t xml:space="preserve">bednění nové </t>
  </si>
  <si>
    <t>pol.762341210+762341610</t>
  </si>
  <si>
    <t>(756,0+25,0)*2</t>
  </si>
  <si>
    <t xml:space="preserve">nová prkna, desky </t>
  </si>
  <si>
    <t>pol.762521104+7653402_R</t>
  </si>
  <si>
    <t>(144,0+38,0)*2</t>
  </si>
  <si>
    <t>ostatní řezivo  - 1m3 = 30,0m2</t>
  </si>
  <si>
    <t xml:space="preserve">prvky krovu </t>
  </si>
  <si>
    <t>pol.7623403_R+7620200_R</t>
  </si>
  <si>
    <t>(1,1+0,35)*30,0</t>
  </si>
  <si>
    <t>pol.605121210+605120010</t>
  </si>
  <si>
    <t>(5,763+0,744)*30,0</t>
  </si>
  <si>
    <t>pol.7830010_R</t>
  </si>
  <si>
    <t>6,5*30,0</t>
  </si>
  <si>
    <t>2359,0*0,01+0,7</t>
  </si>
  <si>
    <t>159</t>
  </si>
  <si>
    <t>783813101</t>
  </si>
  <si>
    <t>Penetrační syntetický nátěr hladkých betonových povrchů</t>
  </si>
  <si>
    <t>979929684</t>
  </si>
  <si>
    <t>střešní skladba S2</t>
  </si>
  <si>
    <t>160</t>
  </si>
  <si>
    <t>783827421</t>
  </si>
  <si>
    <t>Krycí dvojnásobný akrylátový nátěr omítek stupně členitosti 1 a 2</t>
  </si>
  <si>
    <t>-209286540</t>
  </si>
  <si>
    <t>B - VRN + VON stavby</t>
  </si>
  <si>
    <t>VRN - Vedlejší rozpočtové náklady</t>
  </si>
  <si>
    <t>VON - Vedlejší ostatní náklady</t>
  </si>
  <si>
    <t>VRN</t>
  </si>
  <si>
    <t>Vedlejší rozpočtové náklady</t>
  </si>
  <si>
    <t>VRN 01</t>
  </si>
  <si>
    <t>Zařízení staveniště</t>
  </si>
  <si>
    <t>kpl</t>
  </si>
  <si>
    <t>1024</t>
  </si>
  <si>
    <t>547252391</t>
  </si>
  <si>
    <t>VRN 02</t>
  </si>
  <si>
    <t>Provozní vlivy</t>
  </si>
  <si>
    <t>1303852688</t>
  </si>
  <si>
    <t>VON</t>
  </si>
  <si>
    <t>Vedlejší ostatní náklady</t>
  </si>
  <si>
    <t>Kompletační činnost dodavatele</t>
  </si>
  <si>
    <t>512</t>
  </si>
  <si>
    <t>538282254</t>
  </si>
  <si>
    <t>Obstarání dokladů a stanovisek veřejnoprávních orgánů a institucí</t>
  </si>
  <si>
    <t>1180946349</t>
  </si>
  <si>
    <t>Pojištění stavby</t>
  </si>
  <si>
    <t>-1840791939</t>
  </si>
  <si>
    <t>Pojištění odpovědnosti dodavatele včetně všech subdodavatelů</t>
  </si>
  <si>
    <t>-555967175</t>
  </si>
  <si>
    <t>Prořezání popř. vykácení stávající zeleně (keřů) v prostoru lešení a její obnova (vasazení nových sazenic) po dokončení stavby</t>
  </si>
  <si>
    <t>25319330</t>
  </si>
  <si>
    <t>Zpracování dokumentace skutečného provádění stavby</t>
  </si>
  <si>
    <t>-1978917349</t>
  </si>
  <si>
    <t>Dodávka vybavení stavby dle příslušných ČSN se zaměřením na požární ochranu objektu a staveniště během výstavby a bezpečnost práce (hasící přístroje, výstražné tabulky, zajištění podmínek bezp. a ochrany zdraví při práci, provozní režim)</t>
  </si>
  <si>
    <t>1771812575</t>
  </si>
  <si>
    <t>Opatření k zajištění bezpečnosti účastníků realizace akce a veřejnosti (zejména zajištění staveniště,zajištění ochrany a bezpečnosti prostor dotčených výstavbou,  bezpečnostní tabulky atd.)</t>
  </si>
  <si>
    <t>1198908424</t>
  </si>
  <si>
    <t xml:space="preserve">Informační tabule s údaji o stavbě </t>
  </si>
  <si>
    <t>-1962537540</t>
  </si>
  <si>
    <t>Úklid dokončené stavby  a uvedení jejího okolí do původního stavu</t>
  </si>
  <si>
    <t>-1473614193</t>
  </si>
  <si>
    <t>Obnova zatravnění v prostoru zasaženém stavbou (nová ornice + zasertí a zalití trávy)</t>
  </si>
  <si>
    <t>-1604232390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</si>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</sst>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workbookViewId="0">
      <pane ySplit="1" topLeftCell="A11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5" t="s">
        <v>16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9"/>
      <c r="AQ5" s="31"/>
      <c r="BE5" s="343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7" t="s">
        <v>19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9"/>
      <c r="AQ6" s="31"/>
      <c r="BE6" s="344"/>
      <c r="BS6" s="24" t="s">
        <v>20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44"/>
      <c r="BS7" s="24" t="s">
        <v>25</v>
      </c>
    </row>
    <row r="8" spans="1:74" ht="14.45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44"/>
      <c r="BS8" s="24" t="s">
        <v>25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4"/>
      <c r="BS9" s="24" t="s">
        <v>25</v>
      </c>
    </row>
    <row r="10" spans="1:74" ht="14.45" customHeight="1">
      <c r="B10" s="28"/>
      <c r="C10" s="29"/>
      <c r="D10" s="37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31</v>
      </c>
      <c r="AL10" s="29"/>
      <c r="AM10" s="29"/>
      <c r="AN10" s="35" t="s">
        <v>32</v>
      </c>
      <c r="AO10" s="29"/>
      <c r="AP10" s="29"/>
      <c r="AQ10" s="31"/>
      <c r="BE10" s="344"/>
      <c r="BS10" s="24" t="s">
        <v>20</v>
      </c>
    </row>
    <row r="11" spans="1:74" ht="18.399999999999999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32</v>
      </c>
      <c r="AO11" s="29"/>
      <c r="AP11" s="29"/>
      <c r="AQ11" s="31"/>
      <c r="BE11" s="344"/>
      <c r="BS11" s="24" t="s">
        <v>20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4"/>
      <c r="BS12" s="24" t="s">
        <v>20</v>
      </c>
    </row>
    <row r="13" spans="1:74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31</v>
      </c>
      <c r="AL13" s="29"/>
      <c r="AM13" s="29"/>
      <c r="AN13" s="39" t="s">
        <v>36</v>
      </c>
      <c r="AO13" s="29"/>
      <c r="AP13" s="29"/>
      <c r="AQ13" s="31"/>
      <c r="BE13" s="344"/>
      <c r="BS13" s="24" t="s">
        <v>20</v>
      </c>
    </row>
    <row r="14" spans="1:74">
      <c r="B14" s="28"/>
      <c r="C14" s="29"/>
      <c r="D14" s="29"/>
      <c r="E14" s="348" t="s">
        <v>36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44"/>
      <c r="BS14" s="24" t="s">
        <v>20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4"/>
      <c r="BS15" s="24" t="s">
        <v>6</v>
      </c>
    </row>
    <row r="16" spans="1:74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31</v>
      </c>
      <c r="AL16" s="29"/>
      <c r="AM16" s="29"/>
      <c r="AN16" s="35" t="s">
        <v>32</v>
      </c>
      <c r="AO16" s="29"/>
      <c r="AP16" s="29"/>
      <c r="AQ16" s="31"/>
      <c r="BE16" s="344"/>
      <c r="BS16" s="24" t="s">
        <v>6</v>
      </c>
    </row>
    <row r="17" spans="2:71" ht="18.399999999999999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32</v>
      </c>
      <c r="AO17" s="29"/>
      <c r="AP17" s="29"/>
      <c r="AQ17" s="31"/>
      <c r="BE17" s="344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4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4"/>
      <c r="BS19" s="24" t="s">
        <v>8</v>
      </c>
    </row>
    <row r="20" spans="2:71" ht="16.5" customHeight="1">
      <c r="B20" s="28"/>
      <c r="C20" s="29"/>
      <c r="D20" s="29"/>
      <c r="E20" s="350" t="s">
        <v>32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29"/>
      <c r="AP20" s="29"/>
      <c r="AQ20" s="31"/>
      <c r="BE20" s="344"/>
      <c r="BS20" s="24" t="s">
        <v>39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4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4"/>
    </row>
    <row r="23" spans="2:71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1">
        <f>ROUND(AG51,2)</f>
        <v>0</v>
      </c>
      <c r="AL23" s="352"/>
      <c r="AM23" s="352"/>
      <c r="AN23" s="352"/>
      <c r="AO23" s="352"/>
      <c r="AP23" s="42"/>
      <c r="AQ23" s="45"/>
      <c r="BE23" s="344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4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3" t="s">
        <v>42</v>
      </c>
      <c r="M25" s="353"/>
      <c r="N25" s="353"/>
      <c r="O25" s="353"/>
      <c r="P25" s="42"/>
      <c r="Q25" s="42"/>
      <c r="R25" s="42"/>
      <c r="S25" s="42"/>
      <c r="T25" s="42"/>
      <c r="U25" s="42"/>
      <c r="V25" s="42"/>
      <c r="W25" s="353" t="s">
        <v>43</v>
      </c>
      <c r="X25" s="353"/>
      <c r="Y25" s="353"/>
      <c r="Z25" s="353"/>
      <c r="AA25" s="353"/>
      <c r="AB25" s="353"/>
      <c r="AC25" s="353"/>
      <c r="AD25" s="353"/>
      <c r="AE25" s="353"/>
      <c r="AF25" s="42"/>
      <c r="AG25" s="42"/>
      <c r="AH25" s="42"/>
      <c r="AI25" s="42"/>
      <c r="AJ25" s="42"/>
      <c r="AK25" s="353" t="s">
        <v>44</v>
      </c>
      <c r="AL25" s="353"/>
      <c r="AM25" s="353"/>
      <c r="AN25" s="353"/>
      <c r="AO25" s="353"/>
      <c r="AP25" s="42"/>
      <c r="AQ25" s="45"/>
      <c r="BE25" s="344"/>
    </row>
    <row r="26" spans="2:71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54">
        <v>0.21</v>
      </c>
      <c r="M26" s="355"/>
      <c r="N26" s="355"/>
      <c r="O26" s="355"/>
      <c r="P26" s="48"/>
      <c r="Q26" s="48"/>
      <c r="R26" s="48"/>
      <c r="S26" s="48"/>
      <c r="T26" s="48"/>
      <c r="U26" s="48"/>
      <c r="V26" s="48"/>
      <c r="W26" s="356">
        <f>ROUND(AZ51,2)</f>
        <v>0</v>
      </c>
      <c r="X26" s="355"/>
      <c r="Y26" s="355"/>
      <c r="Z26" s="355"/>
      <c r="AA26" s="355"/>
      <c r="AB26" s="355"/>
      <c r="AC26" s="355"/>
      <c r="AD26" s="355"/>
      <c r="AE26" s="355"/>
      <c r="AF26" s="48"/>
      <c r="AG26" s="48"/>
      <c r="AH26" s="48"/>
      <c r="AI26" s="48"/>
      <c r="AJ26" s="48"/>
      <c r="AK26" s="356">
        <f>ROUND(AV51,2)</f>
        <v>0</v>
      </c>
      <c r="AL26" s="355"/>
      <c r="AM26" s="355"/>
      <c r="AN26" s="355"/>
      <c r="AO26" s="355"/>
      <c r="AP26" s="48"/>
      <c r="AQ26" s="50"/>
      <c r="BE26" s="344"/>
    </row>
    <row r="27" spans="2:71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54">
        <v>0.15</v>
      </c>
      <c r="M27" s="355"/>
      <c r="N27" s="355"/>
      <c r="O27" s="355"/>
      <c r="P27" s="48"/>
      <c r="Q27" s="48"/>
      <c r="R27" s="48"/>
      <c r="S27" s="48"/>
      <c r="T27" s="48"/>
      <c r="U27" s="48"/>
      <c r="V27" s="48"/>
      <c r="W27" s="356">
        <f>ROUND(BA51,2)</f>
        <v>0</v>
      </c>
      <c r="X27" s="355"/>
      <c r="Y27" s="355"/>
      <c r="Z27" s="355"/>
      <c r="AA27" s="355"/>
      <c r="AB27" s="355"/>
      <c r="AC27" s="355"/>
      <c r="AD27" s="355"/>
      <c r="AE27" s="355"/>
      <c r="AF27" s="48"/>
      <c r="AG27" s="48"/>
      <c r="AH27" s="48"/>
      <c r="AI27" s="48"/>
      <c r="AJ27" s="48"/>
      <c r="AK27" s="356">
        <f>ROUND(AW51,2)</f>
        <v>0</v>
      </c>
      <c r="AL27" s="355"/>
      <c r="AM27" s="355"/>
      <c r="AN27" s="355"/>
      <c r="AO27" s="355"/>
      <c r="AP27" s="48"/>
      <c r="AQ27" s="50"/>
      <c r="BE27" s="344"/>
    </row>
    <row r="28" spans="2:71" s="2" customFormat="1" ht="14.45" hidden="1" customHeight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54">
        <v>0.21</v>
      </c>
      <c r="M28" s="355"/>
      <c r="N28" s="355"/>
      <c r="O28" s="355"/>
      <c r="P28" s="48"/>
      <c r="Q28" s="48"/>
      <c r="R28" s="48"/>
      <c r="S28" s="48"/>
      <c r="T28" s="48"/>
      <c r="U28" s="48"/>
      <c r="V28" s="48"/>
      <c r="W28" s="356">
        <f>ROUND(BB51,2)</f>
        <v>0</v>
      </c>
      <c r="X28" s="355"/>
      <c r="Y28" s="355"/>
      <c r="Z28" s="355"/>
      <c r="AA28" s="355"/>
      <c r="AB28" s="355"/>
      <c r="AC28" s="355"/>
      <c r="AD28" s="355"/>
      <c r="AE28" s="355"/>
      <c r="AF28" s="48"/>
      <c r="AG28" s="48"/>
      <c r="AH28" s="48"/>
      <c r="AI28" s="48"/>
      <c r="AJ28" s="48"/>
      <c r="AK28" s="356">
        <v>0</v>
      </c>
      <c r="AL28" s="355"/>
      <c r="AM28" s="355"/>
      <c r="AN28" s="355"/>
      <c r="AO28" s="355"/>
      <c r="AP28" s="48"/>
      <c r="AQ28" s="50"/>
      <c r="BE28" s="344"/>
    </row>
    <row r="29" spans="2:71" s="2" customFormat="1" ht="14.45" hidden="1" customHeight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54">
        <v>0.15</v>
      </c>
      <c r="M29" s="355"/>
      <c r="N29" s="355"/>
      <c r="O29" s="355"/>
      <c r="P29" s="48"/>
      <c r="Q29" s="48"/>
      <c r="R29" s="48"/>
      <c r="S29" s="48"/>
      <c r="T29" s="48"/>
      <c r="U29" s="48"/>
      <c r="V29" s="48"/>
      <c r="W29" s="356">
        <f>ROUND(BC51,2)</f>
        <v>0</v>
      </c>
      <c r="X29" s="355"/>
      <c r="Y29" s="355"/>
      <c r="Z29" s="355"/>
      <c r="AA29" s="355"/>
      <c r="AB29" s="355"/>
      <c r="AC29" s="355"/>
      <c r="AD29" s="355"/>
      <c r="AE29" s="355"/>
      <c r="AF29" s="48"/>
      <c r="AG29" s="48"/>
      <c r="AH29" s="48"/>
      <c r="AI29" s="48"/>
      <c r="AJ29" s="48"/>
      <c r="AK29" s="356">
        <v>0</v>
      </c>
      <c r="AL29" s="355"/>
      <c r="AM29" s="355"/>
      <c r="AN29" s="355"/>
      <c r="AO29" s="355"/>
      <c r="AP29" s="48"/>
      <c r="AQ29" s="50"/>
      <c r="BE29" s="344"/>
    </row>
    <row r="30" spans="2:71" s="2" customFormat="1" ht="14.45" hidden="1" customHeight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54">
        <v>0</v>
      </c>
      <c r="M30" s="355"/>
      <c r="N30" s="355"/>
      <c r="O30" s="355"/>
      <c r="P30" s="48"/>
      <c r="Q30" s="48"/>
      <c r="R30" s="48"/>
      <c r="S30" s="48"/>
      <c r="T30" s="48"/>
      <c r="U30" s="48"/>
      <c r="V30" s="48"/>
      <c r="W30" s="356">
        <f>ROUND(BD51,2)</f>
        <v>0</v>
      </c>
      <c r="X30" s="355"/>
      <c r="Y30" s="355"/>
      <c r="Z30" s="355"/>
      <c r="AA30" s="355"/>
      <c r="AB30" s="355"/>
      <c r="AC30" s="355"/>
      <c r="AD30" s="355"/>
      <c r="AE30" s="355"/>
      <c r="AF30" s="48"/>
      <c r="AG30" s="48"/>
      <c r="AH30" s="48"/>
      <c r="AI30" s="48"/>
      <c r="AJ30" s="48"/>
      <c r="AK30" s="356">
        <v>0</v>
      </c>
      <c r="AL30" s="355"/>
      <c r="AM30" s="355"/>
      <c r="AN30" s="355"/>
      <c r="AO30" s="355"/>
      <c r="AP30" s="48"/>
      <c r="AQ30" s="50"/>
      <c r="BE30" s="344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4"/>
    </row>
    <row r="32" spans="2:71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57" t="s">
        <v>53</v>
      </c>
      <c r="Y32" s="358"/>
      <c r="Z32" s="358"/>
      <c r="AA32" s="358"/>
      <c r="AB32" s="358"/>
      <c r="AC32" s="53"/>
      <c r="AD32" s="53"/>
      <c r="AE32" s="53"/>
      <c r="AF32" s="53"/>
      <c r="AG32" s="53"/>
      <c r="AH32" s="53"/>
      <c r="AI32" s="53"/>
      <c r="AJ32" s="53"/>
      <c r="AK32" s="359">
        <f>SUM(AK23:AK30)</f>
        <v>0</v>
      </c>
      <c r="AL32" s="358"/>
      <c r="AM32" s="358"/>
      <c r="AN32" s="358"/>
      <c r="AO32" s="360"/>
      <c r="AP32" s="51"/>
      <c r="AQ32" s="55"/>
      <c r="BE32" s="344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TV18-010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1" t="str">
        <f>K6</f>
        <v>ZŠ Truhlářská, budova Školní, odstranění havarijního stavu</v>
      </c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Karlovy Vary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63" t="str">
        <f>IF(AN8= "","",AN8)</f>
        <v>26. 3. 2018</v>
      </c>
      <c r="AN44" s="363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30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Statutární město Karlovy Vary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64" t="str">
        <f>IF(E17="","",E17)</f>
        <v>BPO spol. s r.o.,Lidická 1239,36317 OSTROV</v>
      </c>
      <c r="AN46" s="364"/>
      <c r="AO46" s="364"/>
      <c r="AP46" s="364"/>
      <c r="AQ46" s="63"/>
      <c r="AR46" s="61"/>
      <c r="AS46" s="365" t="s">
        <v>55</v>
      </c>
      <c r="AT46" s="36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7"/>
      <c r="AT47" s="36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9"/>
      <c r="AT48" s="37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1" t="s">
        <v>56</v>
      </c>
      <c r="D49" s="372"/>
      <c r="E49" s="372"/>
      <c r="F49" s="372"/>
      <c r="G49" s="372"/>
      <c r="H49" s="79"/>
      <c r="I49" s="373" t="s">
        <v>57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4" t="s">
        <v>58</v>
      </c>
      <c r="AH49" s="372"/>
      <c r="AI49" s="372"/>
      <c r="AJ49" s="372"/>
      <c r="AK49" s="372"/>
      <c r="AL49" s="372"/>
      <c r="AM49" s="372"/>
      <c r="AN49" s="373" t="s">
        <v>59</v>
      </c>
      <c r="AO49" s="372"/>
      <c r="AP49" s="372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8">
        <f>ROUND(SUM(AG52:AG53),2)</f>
        <v>0</v>
      </c>
      <c r="AH51" s="378"/>
      <c r="AI51" s="378"/>
      <c r="AJ51" s="378"/>
      <c r="AK51" s="378"/>
      <c r="AL51" s="378"/>
      <c r="AM51" s="378"/>
      <c r="AN51" s="379">
        <f>SUM(AG51,AT51)</f>
        <v>0</v>
      </c>
      <c r="AO51" s="379"/>
      <c r="AP51" s="379"/>
      <c r="AQ51" s="89" t="s">
        <v>32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1:91" s="5" customFormat="1" ht="16.5" customHeight="1">
      <c r="A52" s="96" t="s">
        <v>79</v>
      </c>
      <c r="B52" s="97"/>
      <c r="C52" s="98"/>
      <c r="D52" s="377" t="s">
        <v>80</v>
      </c>
      <c r="E52" s="377"/>
      <c r="F52" s="377"/>
      <c r="G52" s="377"/>
      <c r="H52" s="377"/>
      <c r="I52" s="99"/>
      <c r="J52" s="377" t="s">
        <v>81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5">
        <f>'A - Oprava střešní krytiny'!J27</f>
        <v>0</v>
      </c>
      <c r="AH52" s="376"/>
      <c r="AI52" s="376"/>
      <c r="AJ52" s="376"/>
      <c r="AK52" s="376"/>
      <c r="AL52" s="376"/>
      <c r="AM52" s="376"/>
      <c r="AN52" s="375">
        <f>SUM(AG52,AT52)</f>
        <v>0</v>
      </c>
      <c r="AO52" s="376"/>
      <c r="AP52" s="376"/>
      <c r="AQ52" s="100" t="s">
        <v>82</v>
      </c>
      <c r="AR52" s="101"/>
      <c r="AS52" s="102">
        <v>0</v>
      </c>
      <c r="AT52" s="103">
        <f>ROUND(SUM(AV52:AW52),2)</f>
        <v>0</v>
      </c>
      <c r="AU52" s="104">
        <f>'A - Oprava střešní krytiny'!P93</f>
        <v>0</v>
      </c>
      <c r="AV52" s="103">
        <f>'A - Oprava střešní krytiny'!J30</f>
        <v>0</v>
      </c>
      <c r="AW52" s="103">
        <f>'A - Oprava střešní krytiny'!J31</f>
        <v>0</v>
      </c>
      <c r="AX52" s="103">
        <f>'A - Oprava střešní krytiny'!J32</f>
        <v>0</v>
      </c>
      <c r="AY52" s="103">
        <f>'A - Oprava střešní krytiny'!J33</f>
        <v>0</v>
      </c>
      <c r="AZ52" s="103">
        <f>'A - Oprava střešní krytiny'!F30</f>
        <v>0</v>
      </c>
      <c r="BA52" s="103">
        <f>'A - Oprava střešní krytiny'!F31</f>
        <v>0</v>
      </c>
      <c r="BB52" s="103">
        <f>'A - Oprava střešní krytiny'!F32</f>
        <v>0</v>
      </c>
      <c r="BC52" s="103">
        <f>'A - Oprava střešní krytiny'!F33</f>
        <v>0</v>
      </c>
      <c r="BD52" s="105">
        <f>'A - Oprava střešní krytiny'!F34</f>
        <v>0</v>
      </c>
      <c r="BT52" s="106" t="s">
        <v>25</v>
      </c>
      <c r="BV52" s="106" t="s">
        <v>77</v>
      </c>
      <c r="BW52" s="106" t="s">
        <v>83</v>
      </c>
      <c r="BX52" s="106" t="s">
        <v>7</v>
      </c>
      <c r="CL52" s="106" t="s">
        <v>22</v>
      </c>
      <c r="CM52" s="106" t="s">
        <v>84</v>
      </c>
    </row>
    <row r="53" spans="1:91" s="5" customFormat="1" ht="16.5" customHeight="1">
      <c r="A53" s="96" t="s">
        <v>79</v>
      </c>
      <c r="B53" s="97"/>
      <c r="C53" s="98"/>
      <c r="D53" s="377" t="s">
        <v>85</v>
      </c>
      <c r="E53" s="377"/>
      <c r="F53" s="377"/>
      <c r="G53" s="377"/>
      <c r="H53" s="377"/>
      <c r="I53" s="99"/>
      <c r="J53" s="377" t="s">
        <v>86</v>
      </c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5">
        <f>'B - VRN + VON stavby'!J27</f>
        <v>0</v>
      </c>
      <c r="AH53" s="376"/>
      <c r="AI53" s="376"/>
      <c r="AJ53" s="376"/>
      <c r="AK53" s="376"/>
      <c r="AL53" s="376"/>
      <c r="AM53" s="376"/>
      <c r="AN53" s="375">
        <f>SUM(AG53,AT53)</f>
        <v>0</v>
      </c>
      <c r="AO53" s="376"/>
      <c r="AP53" s="376"/>
      <c r="AQ53" s="100" t="s">
        <v>82</v>
      </c>
      <c r="AR53" s="101"/>
      <c r="AS53" s="107">
        <v>0</v>
      </c>
      <c r="AT53" s="108">
        <f>ROUND(SUM(AV53:AW53),2)</f>
        <v>0</v>
      </c>
      <c r="AU53" s="109">
        <f>'B - VRN + VON stavby'!P78</f>
        <v>0</v>
      </c>
      <c r="AV53" s="108">
        <f>'B - VRN + VON stavby'!J30</f>
        <v>0</v>
      </c>
      <c r="AW53" s="108">
        <f>'B - VRN + VON stavby'!J31</f>
        <v>0</v>
      </c>
      <c r="AX53" s="108">
        <f>'B - VRN + VON stavby'!J32</f>
        <v>0</v>
      </c>
      <c r="AY53" s="108">
        <f>'B - VRN + VON stavby'!J33</f>
        <v>0</v>
      </c>
      <c r="AZ53" s="108">
        <f>'B - VRN + VON stavby'!F30</f>
        <v>0</v>
      </c>
      <c r="BA53" s="108">
        <f>'B - VRN + VON stavby'!F31</f>
        <v>0</v>
      </c>
      <c r="BB53" s="108">
        <f>'B - VRN + VON stavby'!F32</f>
        <v>0</v>
      </c>
      <c r="BC53" s="108">
        <f>'B - VRN + VON stavby'!F33</f>
        <v>0</v>
      </c>
      <c r="BD53" s="110">
        <f>'B - VRN + VON stavby'!F34</f>
        <v>0</v>
      </c>
      <c r="BT53" s="106" t="s">
        <v>25</v>
      </c>
      <c r="BV53" s="106" t="s">
        <v>77</v>
      </c>
      <c r="BW53" s="106" t="s">
        <v>87</v>
      </c>
      <c r="BX53" s="106" t="s">
        <v>7</v>
      </c>
      <c r="CL53" s="106" t="s">
        <v>22</v>
      </c>
      <c r="CM53" s="106" t="s">
        <v>84</v>
      </c>
    </row>
    <row r="54" spans="1:91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1:91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bZ8QUWhyVcf+MZ7KtRAe3jRSsuZgnm7M9glyHSy0wKKd5NcnKVyb+ctNNK3j49Q40SGGIRD8cKvwd8wDKF9ZuQ==" saltValue="Gu6UeRKw9z+7QXw1SbPY6F3bknAPvVw9iqDAl0UDujP2qMFxYg2och4QF1vdU5GvjUHLXbY1PZ5ynRLEpQLdVQ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A - Oprava střešní krytiny'!C2" display="/"/>
    <hyperlink ref="A53" location="'B - VRN + VON stavby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9"/>
  <sheetViews>
    <sheetView showGridLines="0" tabSelected="1" workbookViewId="0">
      <pane ySplit="1" topLeftCell="A867" activePane="bottomLeft" state="frozen"/>
      <selection pane="bottomLeft" activeCell="F870" sqref="F87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9" t="s">
        <v>89</v>
      </c>
      <c r="H1" s="389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4" t="s">
        <v>83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1" t="str">
        <f>'Rekapitulace stavby'!K6</f>
        <v>ZŠ Truhlářská, budova Školní, odstranění havarijního stavu</v>
      </c>
      <c r="F7" s="382"/>
      <c r="G7" s="382"/>
      <c r="H7" s="382"/>
      <c r="I7" s="117"/>
      <c r="J7" s="29"/>
      <c r="K7" s="31"/>
    </row>
    <row r="8" spans="1:70" s="1" customFormat="1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3" t="s">
        <v>95</v>
      </c>
      <c r="F9" s="384"/>
      <c r="G9" s="384"/>
      <c r="H9" s="38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26. 3. 2018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30</v>
      </c>
      <c r="E14" s="42"/>
      <c r="F14" s="42"/>
      <c r="G14" s="42"/>
      <c r="H14" s="42"/>
      <c r="I14" s="119" t="s">
        <v>31</v>
      </c>
      <c r="J14" s="35" t="s">
        <v>32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32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31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31</v>
      </c>
      <c r="J20" s="35" t="s">
        <v>32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32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0" t="s">
        <v>32</v>
      </c>
      <c r="F24" s="350"/>
      <c r="G24" s="350"/>
      <c r="H24" s="35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ROUND(J93,2)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ROUND(SUM(BE93:BE958), 2)</f>
        <v>0</v>
      </c>
      <c r="G30" s="42"/>
      <c r="H30" s="42"/>
      <c r="I30" s="131">
        <v>0.21</v>
      </c>
      <c r="J30" s="130">
        <f>ROUND(ROUND((SUM(BE93:BE958)),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ROUND(SUM(BF93:BF958), 2)</f>
        <v>0</v>
      </c>
      <c r="G31" s="42"/>
      <c r="H31" s="42"/>
      <c r="I31" s="131">
        <v>0.15</v>
      </c>
      <c r="J31" s="130">
        <f>ROUND(ROUND((SUM(BF93:BF958)),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30">
        <f>ROUND(SUM(BG93:BG958),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30">
        <f>ROUND(SUM(BH93:BH958),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0">
        <f>ROUND(SUM(BI93:BI958),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96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ZŠ Truhlářská, budova Školní, odstranění havarijního stavu</v>
      </c>
      <c r="F45" s="382"/>
      <c r="G45" s="382"/>
      <c r="H45" s="382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A - Oprava střešní krytiny</v>
      </c>
      <c r="F47" s="384"/>
      <c r="G47" s="384"/>
      <c r="H47" s="38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Karlovy Vary</v>
      </c>
      <c r="G49" s="42"/>
      <c r="H49" s="42"/>
      <c r="I49" s="119" t="s">
        <v>28</v>
      </c>
      <c r="J49" s="120" t="str">
        <f>IF(J12="","",J12)</f>
        <v>26. 3. 2018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30</v>
      </c>
      <c r="D51" s="42"/>
      <c r="E51" s="42"/>
      <c r="F51" s="35" t="str">
        <f>E15</f>
        <v>Statutární město Karlovy Vary</v>
      </c>
      <c r="G51" s="42"/>
      <c r="H51" s="42"/>
      <c r="I51" s="119" t="s">
        <v>37</v>
      </c>
      <c r="J51" s="350" t="str">
        <f>E21</f>
        <v>BPO spol. s r.o.,Lidická 1239,36317 OSTROV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38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99</v>
      </c>
      <c r="D56" s="42"/>
      <c r="E56" s="42"/>
      <c r="F56" s="42"/>
      <c r="G56" s="42"/>
      <c r="H56" s="42"/>
      <c r="I56" s="118"/>
      <c r="J56" s="128">
        <f>J93</f>
        <v>0</v>
      </c>
      <c r="K56" s="45"/>
      <c r="AU56" s="24" t="s">
        <v>100</v>
      </c>
    </row>
    <row r="57" spans="2:47" s="7" customFormat="1" ht="24.95" customHeight="1">
      <c r="B57" s="149"/>
      <c r="C57" s="150"/>
      <c r="D57" s="151" t="s">
        <v>101</v>
      </c>
      <c r="E57" s="152"/>
      <c r="F57" s="152"/>
      <c r="G57" s="152"/>
      <c r="H57" s="152"/>
      <c r="I57" s="153"/>
      <c r="J57" s="154">
        <f>J94</f>
        <v>0</v>
      </c>
      <c r="K57" s="155"/>
    </row>
    <row r="58" spans="2:47" s="8" customFormat="1" ht="19.899999999999999" customHeight="1">
      <c r="B58" s="156"/>
      <c r="C58" s="157"/>
      <c r="D58" s="158" t="s">
        <v>102</v>
      </c>
      <c r="E58" s="159"/>
      <c r="F58" s="159"/>
      <c r="G58" s="159"/>
      <c r="H58" s="159"/>
      <c r="I58" s="160"/>
      <c r="J58" s="161">
        <f>J95</f>
        <v>0</v>
      </c>
      <c r="K58" s="162"/>
    </row>
    <row r="59" spans="2:47" s="8" customFormat="1" ht="19.899999999999999" customHeight="1">
      <c r="B59" s="156"/>
      <c r="C59" s="157"/>
      <c r="D59" s="158" t="s">
        <v>103</v>
      </c>
      <c r="E59" s="159"/>
      <c r="F59" s="159"/>
      <c r="G59" s="159"/>
      <c r="H59" s="159"/>
      <c r="I59" s="160"/>
      <c r="J59" s="161">
        <f>J184</f>
        <v>0</v>
      </c>
      <c r="K59" s="162"/>
    </row>
    <row r="60" spans="2:47" s="8" customFormat="1" ht="19.899999999999999" customHeight="1">
      <c r="B60" s="156"/>
      <c r="C60" s="157"/>
      <c r="D60" s="158" t="s">
        <v>104</v>
      </c>
      <c r="E60" s="159"/>
      <c r="F60" s="159"/>
      <c r="G60" s="159"/>
      <c r="H60" s="159"/>
      <c r="I60" s="160"/>
      <c r="J60" s="161">
        <f>J230</f>
        <v>0</v>
      </c>
      <c r="K60" s="162"/>
    </row>
    <row r="61" spans="2:47" s="8" customFormat="1" ht="19.899999999999999" customHeight="1">
      <c r="B61" s="156"/>
      <c r="C61" s="157"/>
      <c r="D61" s="158" t="s">
        <v>105</v>
      </c>
      <c r="E61" s="159"/>
      <c r="F61" s="159"/>
      <c r="G61" s="159"/>
      <c r="H61" s="159"/>
      <c r="I61" s="160"/>
      <c r="J61" s="161">
        <f>J235</f>
        <v>0</v>
      </c>
      <c r="K61" s="162"/>
    </row>
    <row r="62" spans="2:47" s="8" customFormat="1" ht="19.899999999999999" customHeight="1">
      <c r="B62" s="156"/>
      <c r="C62" s="157"/>
      <c r="D62" s="158" t="s">
        <v>106</v>
      </c>
      <c r="E62" s="159"/>
      <c r="F62" s="159"/>
      <c r="G62" s="159"/>
      <c r="H62" s="159"/>
      <c r="I62" s="160"/>
      <c r="J62" s="161">
        <f>J256</f>
        <v>0</v>
      </c>
      <c r="K62" s="162"/>
    </row>
    <row r="63" spans="2:47" s="8" customFormat="1" ht="19.899999999999999" customHeight="1">
      <c r="B63" s="156"/>
      <c r="C63" s="157"/>
      <c r="D63" s="158" t="s">
        <v>107</v>
      </c>
      <c r="E63" s="159"/>
      <c r="F63" s="159"/>
      <c r="G63" s="159"/>
      <c r="H63" s="159"/>
      <c r="I63" s="160"/>
      <c r="J63" s="161">
        <f>J271</f>
        <v>0</v>
      </c>
      <c r="K63" s="162"/>
    </row>
    <row r="64" spans="2:47" s="7" customFormat="1" ht="24.95" customHeight="1">
      <c r="B64" s="149"/>
      <c r="C64" s="150"/>
      <c r="D64" s="151" t="s">
        <v>108</v>
      </c>
      <c r="E64" s="152"/>
      <c r="F64" s="152"/>
      <c r="G64" s="152"/>
      <c r="H64" s="152"/>
      <c r="I64" s="153"/>
      <c r="J64" s="154">
        <f>J273</f>
        <v>0</v>
      </c>
      <c r="K64" s="155"/>
    </row>
    <row r="65" spans="2:12" s="8" customFormat="1" ht="19.899999999999999" customHeight="1">
      <c r="B65" s="156"/>
      <c r="C65" s="157"/>
      <c r="D65" s="158" t="s">
        <v>109</v>
      </c>
      <c r="E65" s="159"/>
      <c r="F65" s="159"/>
      <c r="G65" s="159"/>
      <c r="H65" s="159"/>
      <c r="I65" s="160"/>
      <c r="J65" s="161">
        <f>J274</f>
        <v>0</v>
      </c>
      <c r="K65" s="162"/>
    </row>
    <row r="66" spans="2:12" s="8" customFormat="1" ht="19.899999999999999" customHeight="1">
      <c r="B66" s="156"/>
      <c r="C66" s="157"/>
      <c r="D66" s="158" t="s">
        <v>110</v>
      </c>
      <c r="E66" s="159"/>
      <c r="F66" s="159"/>
      <c r="G66" s="159"/>
      <c r="H66" s="159"/>
      <c r="I66" s="160"/>
      <c r="J66" s="161">
        <f>J334</f>
        <v>0</v>
      </c>
      <c r="K66" s="162"/>
    </row>
    <row r="67" spans="2:12" s="8" customFormat="1" ht="19.899999999999999" customHeight="1">
      <c r="B67" s="156"/>
      <c r="C67" s="157"/>
      <c r="D67" s="158" t="s">
        <v>111</v>
      </c>
      <c r="E67" s="159"/>
      <c r="F67" s="159"/>
      <c r="G67" s="159"/>
      <c r="H67" s="159"/>
      <c r="I67" s="160"/>
      <c r="J67" s="161">
        <f>J378</f>
        <v>0</v>
      </c>
      <c r="K67" s="162"/>
    </row>
    <row r="68" spans="2:12" s="8" customFormat="1" ht="19.899999999999999" customHeight="1">
      <c r="B68" s="156"/>
      <c r="C68" s="157"/>
      <c r="D68" s="158" t="s">
        <v>112</v>
      </c>
      <c r="E68" s="159"/>
      <c r="F68" s="159"/>
      <c r="G68" s="159"/>
      <c r="H68" s="159"/>
      <c r="I68" s="160"/>
      <c r="J68" s="161">
        <f>J443</f>
        <v>0</v>
      </c>
      <c r="K68" s="162"/>
    </row>
    <row r="69" spans="2:12" s="8" customFormat="1" ht="19.899999999999999" customHeight="1">
      <c r="B69" s="156"/>
      <c r="C69" s="157"/>
      <c r="D69" s="158" t="s">
        <v>113</v>
      </c>
      <c r="E69" s="159"/>
      <c r="F69" s="159"/>
      <c r="G69" s="159"/>
      <c r="H69" s="159"/>
      <c r="I69" s="160"/>
      <c r="J69" s="161">
        <f>J446</f>
        <v>0</v>
      </c>
      <c r="K69" s="162"/>
    </row>
    <row r="70" spans="2:12" s="8" customFormat="1" ht="19.899999999999999" customHeight="1">
      <c r="B70" s="156"/>
      <c r="C70" s="157"/>
      <c r="D70" s="158" t="s">
        <v>114</v>
      </c>
      <c r="E70" s="159"/>
      <c r="F70" s="159"/>
      <c r="G70" s="159"/>
      <c r="H70" s="159"/>
      <c r="I70" s="160"/>
      <c r="J70" s="161">
        <f>J633</f>
        <v>0</v>
      </c>
      <c r="K70" s="162"/>
    </row>
    <row r="71" spans="2:12" s="8" customFormat="1" ht="19.899999999999999" customHeight="1">
      <c r="B71" s="156"/>
      <c r="C71" s="157"/>
      <c r="D71" s="158" t="s">
        <v>115</v>
      </c>
      <c r="E71" s="159"/>
      <c r="F71" s="159"/>
      <c r="G71" s="159"/>
      <c r="H71" s="159"/>
      <c r="I71" s="160"/>
      <c r="J71" s="161">
        <f>J900</f>
        <v>0</v>
      </c>
      <c r="K71" s="162"/>
    </row>
    <row r="72" spans="2:12" s="8" customFormat="1" ht="19.899999999999999" customHeight="1">
      <c r="B72" s="156"/>
      <c r="C72" s="157"/>
      <c r="D72" s="158" t="s">
        <v>116</v>
      </c>
      <c r="E72" s="159"/>
      <c r="F72" s="159"/>
      <c r="G72" s="159"/>
      <c r="H72" s="159"/>
      <c r="I72" s="160"/>
      <c r="J72" s="161">
        <f>J904</f>
        <v>0</v>
      </c>
      <c r="K72" s="162"/>
    </row>
    <row r="73" spans="2:12" s="8" customFormat="1" ht="19.899999999999999" customHeight="1">
      <c r="B73" s="156"/>
      <c r="C73" s="157"/>
      <c r="D73" s="158" t="s">
        <v>117</v>
      </c>
      <c r="E73" s="159"/>
      <c r="F73" s="159"/>
      <c r="G73" s="159"/>
      <c r="H73" s="159"/>
      <c r="I73" s="160"/>
      <c r="J73" s="161">
        <f>J907</f>
        <v>0</v>
      </c>
      <c r="K73" s="162"/>
    </row>
    <row r="74" spans="2:12" s="1" customFormat="1" ht="21.75" customHeight="1">
      <c r="B74" s="41"/>
      <c r="C74" s="42"/>
      <c r="D74" s="42"/>
      <c r="E74" s="42"/>
      <c r="F74" s="42"/>
      <c r="G74" s="42"/>
      <c r="H74" s="42"/>
      <c r="I74" s="118"/>
      <c r="J74" s="42"/>
      <c r="K74" s="45"/>
    </row>
    <row r="75" spans="2:12" s="1" customFormat="1" ht="6.95" customHeight="1">
      <c r="B75" s="56"/>
      <c r="C75" s="57"/>
      <c r="D75" s="57"/>
      <c r="E75" s="57"/>
      <c r="F75" s="57"/>
      <c r="G75" s="57"/>
      <c r="H75" s="57"/>
      <c r="I75" s="139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42"/>
      <c r="J79" s="60"/>
      <c r="K79" s="60"/>
      <c r="L79" s="61"/>
    </row>
    <row r="80" spans="2:12" s="1" customFormat="1" ht="36.950000000000003" customHeight="1">
      <c r="B80" s="41"/>
      <c r="C80" s="62" t="s">
        <v>118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14.45" customHeight="1">
      <c r="B82" s="41"/>
      <c r="C82" s="65" t="s">
        <v>18</v>
      </c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1" customFormat="1" ht="16.5" customHeight="1">
      <c r="B83" s="41"/>
      <c r="C83" s="63"/>
      <c r="D83" s="63"/>
      <c r="E83" s="386" t="str">
        <f>E7</f>
        <v>ZŠ Truhlářská, budova Školní, odstranění havarijního stavu</v>
      </c>
      <c r="F83" s="387"/>
      <c r="G83" s="387"/>
      <c r="H83" s="387"/>
      <c r="I83" s="163"/>
      <c r="J83" s="63"/>
      <c r="K83" s="63"/>
      <c r="L83" s="61"/>
    </row>
    <row r="84" spans="2:65" s="1" customFormat="1" ht="14.45" customHeight="1">
      <c r="B84" s="41"/>
      <c r="C84" s="65" t="s">
        <v>94</v>
      </c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1" customFormat="1" ht="17.25" customHeight="1">
      <c r="B85" s="41"/>
      <c r="C85" s="63"/>
      <c r="D85" s="63"/>
      <c r="E85" s="361" t="str">
        <f>E9</f>
        <v>A - Oprava střešní krytiny</v>
      </c>
      <c r="F85" s="388"/>
      <c r="G85" s="388"/>
      <c r="H85" s="388"/>
      <c r="I85" s="163"/>
      <c r="J85" s="63"/>
      <c r="K85" s="63"/>
      <c r="L85" s="61"/>
    </row>
    <row r="86" spans="2:65" s="1" customFormat="1" ht="6.9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65" s="1" customFormat="1" ht="18" customHeight="1">
      <c r="B87" s="41"/>
      <c r="C87" s="65" t="s">
        <v>26</v>
      </c>
      <c r="D87" s="63"/>
      <c r="E87" s="63"/>
      <c r="F87" s="164" t="str">
        <f>F12</f>
        <v>Karlovy Vary</v>
      </c>
      <c r="G87" s="63"/>
      <c r="H87" s="63"/>
      <c r="I87" s="165" t="s">
        <v>28</v>
      </c>
      <c r="J87" s="73" t="str">
        <f>IF(J12="","",J12)</f>
        <v>26. 3. 2018</v>
      </c>
      <c r="K87" s="63"/>
      <c r="L87" s="61"/>
    </row>
    <row r="88" spans="2:65" s="1" customFormat="1" ht="6.95" customHeight="1">
      <c r="B88" s="41"/>
      <c r="C88" s="63"/>
      <c r="D88" s="63"/>
      <c r="E88" s="63"/>
      <c r="F88" s="63"/>
      <c r="G88" s="63"/>
      <c r="H88" s="63"/>
      <c r="I88" s="163"/>
      <c r="J88" s="63"/>
      <c r="K88" s="63"/>
      <c r="L88" s="61"/>
    </row>
    <row r="89" spans="2:65" s="1" customFormat="1">
      <c r="B89" s="41"/>
      <c r="C89" s="65" t="s">
        <v>30</v>
      </c>
      <c r="D89" s="63"/>
      <c r="E89" s="63"/>
      <c r="F89" s="164" t="str">
        <f>E15</f>
        <v>Statutární město Karlovy Vary</v>
      </c>
      <c r="G89" s="63"/>
      <c r="H89" s="63"/>
      <c r="I89" s="165" t="s">
        <v>37</v>
      </c>
      <c r="J89" s="164" t="str">
        <f>E21</f>
        <v>BPO spol. s r.o.,Lidická 1239,36317 OSTROV</v>
      </c>
      <c r="K89" s="63"/>
      <c r="L89" s="61"/>
    </row>
    <row r="90" spans="2:65" s="1" customFormat="1" ht="14.45" customHeight="1">
      <c r="B90" s="41"/>
      <c r="C90" s="65" t="s">
        <v>35</v>
      </c>
      <c r="D90" s="63"/>
      <c r="E90" s="63"/>
      <c r="F90" s="164" t="str">
        <f>IF(E18="","",E18)</f>
        <v/>
      </c>
      <c r="G90" s="63"/>
      <c r="H90" s="63"/>
      <c r="I90" s="163"/>
      <c r="J90" s="63"/>
      <c r="K90" s="63"/>
      <c r="L90" s="61"/>
    </row>
    <row r="91" spans="2:65" s="1" customFormat="1" ht="10.35" customHeight="1">
      <c r="B91" s="41"/>
      <c r="C91" s="63"/>
      <c r="D91" s="63"/>
      <c r="E91" s="63"/>
      <c r="F91" s="63"/>
      <c r="G91" s="63"/>
      <c r="H91" s="63"/>
      <c r="I91" s="163"/>
      <c r="J91" s="63"/>
      <c r="K91" s="63"/>
      <c r="L91" s="61"/>
    </row>
    <row r="92" spans="2:65" s="9" customFormat="1" ht="29.25" customHeight="1">
      <c r="B92" s="166"/>
      <c r="C92" s="167" t="s">
        <v>119</v>
      </c>
      <c r="D92" s="168" t="s">
        <v>60</v>
      </c>
      <c r="E92" s="168" t="s">
        <v>56</v>
      </c>
      <c r="F92" s="168" t="s">
        <v>120</v>
      </c>
      <c r="G92" s="168" t="s">
        <v>121</v>
      </c>
      <c r="H92" s="168" t="s">
        <v>122</v>
      </c>
      <c r="I92" s="169" t="s">
        <v>123</v>
      </c>
      <c r="J92" s="168" t="s">
        <v>98</v>
      </c>
      <c r="K92" s="170" t="s">
        <v>124</v>
      </c>
      <c r="L92" s="171"/>
      <c r="M92" s="81" t="s">
        <v>125</v>
      </c>
      <c r="N92" s="82" t="s">
        <v>45</v>
      </c>
      <c r="O92" s="82" t="s">
        <v>126</v>
      </c>
      <c r="P92" s="82" t="s">
        <v>127</v>
      </c>
      <c r="Q92" s="82" t="s">
        <v>128</v>
      </c>
      <c r="R92" s="82" t="s">
        <v>129</v>
      </c>
      <c r="S92" s="82" t="s">
        <v>130</v>
      </c>
      <c r="T92" s="83" t="s">
        <v>131</v>
      </c>
    </row>
    <row r="93" spans="2:65" s="1" customFormat="1" ht="29.25" customHeight="1">
      <c r="B93" s="41"/>
      <c r="C93" s="87" t="s">
        <v>99</v>
      </c>
      <c r="D93" s="63"/>
      <c r="E93" s="63"/>
      <c r="F93" s="63"/>
      <c r="G93" s="63"/>
      <c r="H93" s="63"/>
      <c r="I93" s="163"/>
      <c r="J93" s="172">
        <f>BK93</f>
        <v>0</v>
      </c>
      <c r="K93" s="63"/>
      <c r="L93" s="61"/>
      <c r="M93" s="84"/>
      <c r="N93" s="85"/>
      <c r="O93" s="85"/>
      <c r="P93" s="173">
        <f>P94+P273</f>
        <v>0</v>
      </c>
      <c r="Q93" s="85"/>
      <c r="R93" s="173">
        <f>R94+R273</f>
        <v>68.619297329999995</v>
      </c>
      <c r="S93" s="85"/>
      <c r="T93" s="174">
        <f>T94+T273</f>
        <v>75.603345000000004</v>
      </c>
      <c r="AT93" s="24" t="s">
        <v>74</v>
      </c>
      <c r="AU93" s="24" t="s">
        <v>100</v>
      </c>
      <c r="BK93" s="175">
        <f>BK94+BK273</f>
        <v>0</v>
      </c>
    </row>
    <row r="94" spans="2:65" s="10" customFormat="1" ht="37.35" customHeight="1">
      <c r="B94" s="176"/>
      <c r="C94" s="177"/>
      <c r="D94" s="178" t="s">
        <v>74</v>
      </c>
      <c r="E94" s="179" t="s">
        <v>132</v>
      </c>
      <c r="F94" s="179" t="s">
        <v>133</v>
      </c>
      <c r="G94" s="177"/>
      <c r="H94" s="177"/>
      <c r="I94" s="180"/>
      <c r="J94" s="181">
        <f>BK94</f>
        <v>0</v>
      </c>
      <c r="K94" s="177"/>
      <c r="L94" s="182"/>
      <c r="M94" s="183"/>
      <c r="N94" s="184"/>
      <c r="O94" s="184"/>
      <c r="P94" s="185">
        <f>P95+P184+P230+P235+P256+P271</f>
        <v>0</v>
      </c>
      <c r="Q94" s="184"/>
      <c r="R94" s="185">
        <f>R95+R184+R230+R235+R256+R271</f>
        <v>21.372279000000002</v>
      </c>
      <c r="S94" s="184"/>
      <c r="T94" s="186">
        <f>T95+T184+T230+T235+T256+T271</f>
        <v>5.8719999999999999</v>
      </c>
      <c r="AR94" s="187" t="s">
        <v>25</v>
      </c>
      <c r="AT94" s="188" t="s">
        <v>74</v>
      </c>
      <c r="AU94" s="188" t="s">
        <v>75</v>
      </c>
      <c r="AY94" s="187" t="s">
        <v>134</v>
      </c>
      <c r="BK94" s="189">
        <f>BK95+BK184+BK230+BK235+BK256+BK271</f>
        <v>0</v>
      </c>
    </row>
    <row r="95" spans="2:65" s="10" customFormat="1" ht="19.899999999999999" customHeight="1">
      <c r="B95" s="176"/>
      <c r="C95" s="177"/>
      <c r="D95" s="178" t="s">
        <v>74</v>
      </c>
      <c r="E95" s="190" t="s">
        <v>135</v>
      </c>
      <c r="F95" s="190" t="s">
        <v>136</v>
      </c>
      <c r="G95" s="177"/>
      <c r="H95" s="177"/>
      <c r="I95" s="180"/>
      <c r="J95" s="191">
        <f>BK95</f>
        <v>0</v>
      </c>
      <c r="K95" s="177"/>
      <c r="L95" s="182"/>
      <c r="M95" s="183"/>
      <c r="N95" s="184"/>
      <c r="O95" s="184"/>
      <c r="P95" s="185">
        <f>SUM(P96:P183)</f>
        <v>0</v>
      </c>
      <c r="Q95" s="184"/>
      <c r="R95" s="185">
        <f>SUM(R96:R183)</f>
        <v>21.372279000000002</v>
      </c>
      <c r="S95" s="184"/>
      <c r="T95" s="186">
        <f>SUM(T96:T183)</f>
        <v>0</v>
      </c>
      <c r="AR95" s="187" t="s">
        <v>25</v>
      </c>
      <c r="AT95" s="188" t="s">
        <v>74</v>
      </c>
      <c r="AU95" s="188" t="s">
        <v>25</v>
      </c>
      <c r="AY95" s="187" t="s">
        <v>134</v>
      </c>
      <c r="BK95" s="189">
        <f>SUM(BK96:BK183)</f>
        <v>0</v>
      </c>
    </row>
    <row r="96" spans="2:65" s="1" customFormat="1" ht="16.5" customHeight="1">
      <c r="B96" s="41"/>
      <c r="C96" s="192" t="s">
        <v>25</v>
      </c>
      <c r="D96" s="192" t="s">
        <v>137</v>
      </c>
      <c r="E96" s="193" t="s">
        <v>138</v>
      </c>
      <c r="F96" s="194" t="s">
        <v>139</v>
      </c>
      <c r="G96" s="195" t="s">
        <v>140</v>
      </c>
      <c r="H96" s="196">
        <v>10.6</v>
      </c>
      <c r="I96" s="197"/>
      <c r="J96" s="198">
        <f>ROUND(I96*H96,2)</f>
        <v>0</v>
      </c>
      <c r="K96" s="194" t="s">
        <v>141</v>
      </c>
      <c r="L96" s="61"/>
      <c r="M96" s="199" t="s">
        <v>32</v>
      </c>
      <c r="N96" s="200" t="s">
        <v>46</v>
      </c>
      <c r="O96" s="42"/>
      <c r="P96" s="201">
        <f>O96*H96</f>
        <v>0</v>
      </c>
      <c r="Q96" s="201">
        <v>3.798E-2</v>
      </c>
      <c r="R96" s="201">
        <f>Q96*H96</f>
        <v>0.402588</v>
      </c>
      <c r="S96" s="201">
        <v>0</v>
      </c>
      <c r="T96" s="202">
        <f>S96*H96</f>
        <v>0</v>
      </c>
      <c r="AR96" s="24" t="s">
        <v>142</v>
      </c>
      <c r="AT96" s="24" t="s">
        <v>137</v>
      </c>
      <c r="AU96" s="24" t="s">
        <v>84</v>
      </c>
      <c r="AY96" s="24" t="s">
        <v>134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25</v>
      </c>
      <c r="BK96" s="203">
        <f>ROUND(I96*H96,2)</f>
        <v>0</v>
      </c>
      <c r="BL96" s="24" t="s">
        <v>142</v>
      </c>
      <c r="BM96" s="24" t="s">
        <v>143</v>
      </c>
    </row>
    <row r="97" spans="2:65" s="11" customFormat="1" ht="13.5">
      <c r="B97" s="204"/>
      <c r="C97" s="205"/>
      <c r="D97" s="206" t="s">
        <v>144</v>
      </c>
      <c r="E97" s="207" t="s">
        <v>32</v>
      </c>
      <c r="F97" s="208" t="s">
        <v>145</v>
      </c>
      <c r="G97" s="205"/>
      <c r="H97" s="207" t="s">
        <v>32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144</v>
      </c>
      <c r="AU97" s="214" t="s">
        <v>84</v>
      </c>
      <c r="AV97" s="11" t="s">
        <v>25</v>
      </c>
      <c r="AW97" s="11" t="s">
        <v>39</v>
      </c>
      <c r="AX97" s="11" t="s">
        <v>75</v>
      </c>
      <c r="AY97" s="214" t="s">
        <v>134</v>
      </c>
    </row>
    <row r="98" spans="2:65" s="11" customFormat="1" ht="13.5">
      <c r="B98" s="204"/>
      <c r="C98" s="205"/>
      <c r="D98" s="206" t="s">
        <v>144</v>
      </c>
      <c r="E98" s="207" t="s">
        <v>32</v>
      </c>
      <c r="F98" s="208" t="s">
        <v>146</v>
      </c>
      <c r="G98" s="205"/>
      <c r="H98" s="207" t="s">
        <v>32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144</v>
      </c>
      <c r="AU98" s="214" t="s">
        <v>84</v>
      </c>
      <c r="AV98" s="11" t="s">
        <v>25</v>
      </c>
      <c r="AW98" s="11" t="s">
        <v>39</v>
      </c>
      <c r="AX98" s="11" t="s">
        <v>75</v>
      </c>
      <c r="AY98" s="214" t="s">
        <v>134</v>
      </c>
    </row>
    <row r="99" spans="2:65" s="12" customFormat="1" ht="13.5">
      <c r="B99" s="215"/>
      <c r="C99" s="216"/>
      <c r="D99" s="206" t="s">
        <v>144</v>
      </c>
      <c r="E99" s="217" t="s">
        <v>32</v>
      </c>
      <c r="F99" s="218" t="s">
        <v>147</v>
      </c>
      <c r="G99" s="216"/>
      <c r="H99" s="219">
        <v>10.6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144</v>
      </c>
      <c r="AU99" s="225" t="s">
        <v>84</v>
      </c>
      <c r="AV99" s="12" t="s">
        <v>84</v>
      </c>
      <c r="AW99" s="12" t="s">
        <v>39</v>
      </c>
      <c r="AX99" s="12" t="s">
        <v>25</v>
      </c>
      <c r="AY99" s="225" t="s">
        <v>134</v>
      </c>
    </row>
    <row r="100" spans="2:65" s="1" customFormat="1" ht="16.5" customHeight="1">
      <c r="B100" s="41"/>
      <c r="C100" s="192" t="s">
        <v>84</v>
      </c>
      <c r="D100" s="192" t="s">
        <v>137</v>
      </c>
      <c r="E100" s="193" t="s">
        <v>148</v>
      </c>
      <c r="F100" s="194" t="s">
        <v>149</v>
      </c>
      <c r="G100" s="195" t="s">
        <v>140</v>
      </c>
      <c r="H100" s="196">
        <v>43.5</v>
      </c>
      <c r="I100" s="197"/>
      <c r="J100" s="198">
        <f>ROUND(I100*H100,2)</f>
        <v>0</v>
      </c>
      <c r="K100" s="194" t="s">
        <v>141</v>
      </c>
      <c r="L100" s="61"/>
      <c r="M100" s="199" t="s">
        <v>32</v>
      </c>
      <c r="N100" s="200" t="s">
        <v>46</v>
      </c>
      <c r="O100" s="42"/>
      <c r="P100" s="201">
        <f>O100*H100</f>
        <v>0</v>
      </c>
      <c r="Q100" s="201">
        <v>2.7299999999999998E-3</v>
      </c>
      <c r="R100" s="201">
        <f>Q100*H100</f>
        <v>0.11875499999999999</v>
      </c>
      <c r="S100" s="201">
        <v>0</v>
      </c>
      <c r="T100" s="202">
        <f>S100*H100</f>
        <v>0</v>
      </c>
      <c r="AR100" s="24" t="s">
        <v>142</v>
      </c>
      <c r="AT100" s="24" t="s">
        <v>137</v>
      </c>
      <c r="AU100" s="24" t="s">
        <v>84</v>
      </c>
      <c r="AY100" s="24" t="s">
        <v>134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25</v>
      </c>
      <c r="BK100" s="203">
        <f>ROUND(I100*H100,2)</f>
        <v>0</v>
      </c>
      <c r="BL100" s="24" t="s">
        <v>142</v>
      </c>
      <c r="BM100" s="24" t="s">
        <v>150</v>
      </c>
    </row>
    <row r="101" spans="2:65" s="11" customFormat="1" ht="13.5">
      <c r="B101" s="204"/>
      <c r="C101" s="205"/>
      <c r="D101" s="206" t="s">
        <v>144</v>
      </c>
      <c r="E101" s="207" t="s">
        <v>32</v>
      </c>
      <c r="F101" s="208" t="s">
        <v>151</v>
      </c>
      <c r="G101" s="205"/>
      <c r="H101" s="207" t="s">
        <v>32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144</v>
      </c>
      <c r="AU101" s="214" t="s">
        <v>84</v>
      </c>
      <c r="AV101" s="11" t="s">
        <v>25</v>
      </c>
      <c r="AW101" s="11" t="s">
        <v>39</v>
      </c>
      <c r="AX101" s="11" t="s">
        <v>75</v>
      </c>
      <c r="AY101" s="214" t="s">
        <v>134</v>
      </c>
    </row>
    <row r="102" spans="2:65" s="12" customFormat="1" ht="13.5">
      <c r="B102" s="215"/>
      <c r="C102" s="216"/>
      <c r="D102" s="206" t="s">
        <v>144</v>
      </c>
      <c r="E102" s="217" t="s">
        <v>32</v>
      </c>
      <c r="F102" s="218" t="s">
        <v>152</v>
      </c>
      <c r="G102" s="216"/>
      <c r="H102" s="219">
        <v>11.6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144</v>
      </c>
      <c r="AU102" s="225" t="s">
        <v>84</v>
      </c>
      <c r="AV102" s="12" t="s">
        <v>84</v>
      </c>
      <c r="AW102" s="12" t="s">
        <v>39</v>
      </c>
      <c r="AX102" s="12" t="s">
        <v>75</v>
      </c>
      <c r="AY102" s="225" t="s">
        <v>134</v>
      </c>
    </row>
    <row r="103" spans="2:65" s="12" customFormat="1" ht="13.5">
      <c r="B103" s="215"/>
      <c r="C103" s="216"/>
      <c r="D103" s="206" t="s">
        <v>144</v>
      </c>
      <c r="E103" s="217" t="s">
        <v>32</v>
      </c>
      <c r="F103" s="218" t="s">
        <v>153</v>
      </c>
      <c r="G103" s="216"/>
      <c r="H103" s="219">
        <v>4.2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144</v>
      </c>
      <c r="AU103" s="225" t="s">
        <v>84</v>
      </c>
      <c r="AV103" s="12" t="s">
        <v>84</v>
      </c>
      <c r="AW103" s="12" t="s">
        <v>39</v>
      </c>
      <c r="AX103" s="12" t="s">
        <v>75</v>
      </c>
      <c r="AY103" s="225" t="s">
        <v>134</v>
      </c>
    </row>
    <row r="104" spans="2:65" s="12" customFormat="1" ht="13.5">
      <c r="B104" s="215"/>
      <c r="C104" s="216"/>
      <c r="D104" s="206" t="s">
        <v>144</v>
      </c>
      <c r="E104" s="217" t="s">
        <v>32</v>
      </c>
      <c r="F104" s="218" t="s">
        <v>154</v>
      </c>
      <c r="G104" s="216"/>
      <c r="H104" s="219">
        <v>4.8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144</v>
      </c>
      <c r="AU104" s="225" t="s">
        <v>84</v>
      </c>
      <c r="AV104" s="12" t="s">
        <v>84</v>
      </c>
      <c r="AW104" s="12" t="s">
        <v>39</v>
      </c>
      <c r="AX104" s="12" t="s">
        <v>75</v>
      </c>
      <c r="AY104" s="225" t="s">
        <v>134</v>
      </c>
    </row>
    <row r="105" spans="2:65" s="12" customFormat="1" ht="13.5">
      <c r="B105" s="215"/>
      <c r="C105" s="216"/>
      <c r="D105" s="206" t="s">
        <v>144</v>
      </c>
      <c r="E105" s="217" t="s">
        <v>32</v>
      </c>
      <c r="F105" s="218" t="s">
        <v>155</v>
      </c>
      <c r="G105" s="216"/>
      <c r="H105" s="219">
        <v>22.9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144</v>
      </c>
      <c r="AU105" s="225" t="s">
        <v>84</v>
      </c>
      <c r="AV105" s="12" t="s">
        <v>84</v>
      </c>
      <c r="AW105" s="12" t="s">
        <v>39</v>
      </c>
      <c r="AX105" s="12" t="s">
        <v>75</v>
      </c>
      <c r="AY105" s="225" t="s">
        <v>134</v>
      </c>
    </row>
    <row r="106" spans="2:65" s="13" customFormat="1" ht="13.5">
      <c r="B106" s="226"/>
      <c r="C106" s="227"/>
      <c r="D106" s="206" t="s">
        <v>144</v>
      </c>
      <c r="E106" s="228" t="s">
        <v>32</v>
      </c>
      <c r="F106" s="229" t="s">
        <v>156</v>
      </c>
      <c r="G106" s="227"/>
      <c r="H106" s="230">
        <v>43.5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144</v>
      </c>
      <c r="AU106" s="236" t="s">
        <v>84</v>
      </c>
      <c r="AV106" s="13" t="s">
        <v>142</v>
      </c>
      <c r="AW106" s="13" t="s">
        <v>39</v>
      </c>
      <c r="AX106" s="13" t="s">
        <v>25</v>
      </c>
      <c r="AY106" s="236" t="s">
        <v>134</v>
      </c>
    </row>
    <row r="107" spans="2:65" s="1" customFormat="1" ht="16.5" customHeight="1">
      <c r="B107" s="41"/>
      <c r="C107" s="192" t="s">
        <v>157</v>
      </c>
      <c r="D107" s="192" t="s">
        <v>137</v>
      </c>
      <c r="E107" s="193" t="s">
        <v>158</v>
      </c>
      <c r="F107" s="194" t="s">
        <v>159</v>
      </c>
      <c r="G107" s="195" t="s">
        <v>140</v>
      </c>
      <c r="H107" s="196">
        <v>72</v>
      </c>
      <c r="I107" s="197"/>
      <c r="J107" s="198">
        <f>ROUND(I107*H107,2)</f>
        <v>0</v>
      </c>
      <c r="K107" s="194" t="s">
        <v>32</v>
      </c>
      <c r="L107" s="61"/>
      <c r="M107" s="199" t="s">
        <v>32</v>
      </c>
      <c r="N107" s="200" t="s">
        <v>46</v>
      </c>
      <c r="O107" s="42"/>
      <c r="P107" s="201">
        <f>O107*H107</f>
        <v>0</v>
      </c>
      <c r="Q107" s="201">
        <v>2.0480000000000002E-2</v>
      </c>
      <c r="R107" s="201">
        <f>Q107*H107</f>
        <v>1.4745600000000001</v>
      </c>
      <c r="S107" s="201">
        <v>0</v>
      </c>
      <c r="T107" s="202">
        <f>S107*H107</f>
        <v>0</v>
      </c>
      <c r="AR107" s="24" t="s">
        <v>142</v>
      </c>
      <c r="AT107" s="24" t="s">
        <v>137</v>
      </c>
      <c r="AU107" s="24" t="s">
        <v>84</v>
      </c>
      <c r="AY107" s="24" t="s">
        <v>134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25</v>
      </c>
      <c r="BK107" s="203">
        <f>ROUND(I107*H107,2)</f>
        <v>0</v>
      </c>
      <c r="BL107" s="24" t="s">
        <v>142</v>
      </c>
      <c r="BM107" s="24" t="s">
        <v>160</v>
      </c>
    </row>
    <row r="108" spans="2:65" s="11" customFormat="1" ht="13.5">
      <c r="B108" s="204"/>
      <c r="C108" s="205"/>
      <c r="D108" s="206" t="s">
        <v>144</v>
      </c>
      <c r="E108" s="207" t="s">
        <v>32</v>
      </c>
      <c r="F108" s="208" t="s">
        <v>161</v>
      </c>
      <c r="G108" s="205"/>
      <c r="H108" s="207" t="s">
        <v>32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144</v>
      </c>
      <c r="AU108" s="214" t="s">
        <v>84</v>
      </c>
      <c r="AV108" s="11" t="s">
        <v>25</v>
      </c>
      <c r="AW108" s="11" t="s">
        <v>39</v>
      </c>
      <c r="AX108" s="11" t="s">
        <v>75</v>
      </c>
      <c r="AY108" s="214" t="s">
        <v>134</v>
      </c>
    </row>
    <row r="109" spans="2:65" s="11" customFormat="1" ht="13.5">
      <c r="B109" s="204"/>
      <c r="C109" s="205"/>
      <c r="D109" s="206" t="s">
        <v>144</v>
      </c>
      <c r="E109" s="207" t="s">
        <v>32</v>
      </c>
      <c r="F109" s="208" t="s">
        <v>162</v>
      </c>
      <c r="G109" s="205"/>
      <c r="H109" s="207" t="s">
        <v>32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144</v>
      </c>
      <c r="AU109" s="214" t="s">
        <v>84</v>
      </c>
      <c r="AV109" s="11" t="s">
        <v>25</v>
      </c>
      <c r="AW109" s="11" t="s">
        <v>39</v>
      </c>
      <c r="AX109" s="11" t="s">
        <v>75</v>
      </c>
      <c r="AY109" s="214" t="s">
        <v>134</v>
      </c>
    </row>
    <row r="110" spans="2:65" s="12" customFormat="1" ht="13.5">
      <c r="B110" s="215"/>
      <c r="C110" s="216"/>
      <c r="D110" s="206" t="s">
        <v>144</v>
      </c>
      <c r="E110" s="217" t="s">
        <v>32</v>
      </c>
      <c r="F110" s="218" t="s">
        <v>163</v>
      </c>
      <c r="G110" s="216"/>
      <c r="H110" s="219">
        <v>72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144</v>
      </c>
      <c r="AU110" s="225" t="s">
        <v>84</v>
      </c>
      <c r="AV110" s="12" t="s">
        <v>84</v>
      </c>
      <c r="AW110" s="12" t="s">
        <v>39</v>
      </c>
      <c r="AX110" s="12" t="s">
        <v>25</v>
      </c>
      <c r="AY110" s="225" t="s">
        <v>134</v>
      </c>
    </row>
    <row r="111" spans="2:65" s="1" customFormat="1" ht="25.5" customHeight="1">
      <c r="B111" s="41"/>
      <c r="C111" s="192" t="s">
        <v>142</v>
      </c>
      <c r="D111" s="192" t="s">
        <v>137</v>
      </c>
      <c r="E111" s="193" t="s">
        <v>164</v>
      </c>
      <c r="F111" s="194" t="s">
        <v>165</v>
      </c>
      <c r="G111" s="195" t="s">
        <v>140</v>
      </c>
      <c r="H111" s="196">
        <v>144</v>
      </c>
      <c r="I111" s="197"/>
      <c r="J111" s="198">
        <f>ROUND(I111*H111,2)</f>
        <v>0</v>
      </c>
      <c r="K111" s="194" t="s">
        <v>32</v>
      </c>
      <c r="L111" s="61"/>
      <c r="M111" s="199" t="s">
        <v>32</v>
      </c>
      <c r="N111" s="200" t="s">
        <v>46</v>
      </c>
      <c r="O111" s="42"/>
      <c r="P111" s="201">
        <f>O111*H111</f>
        <v>0</v>
      </c>
      <c r="Q111" s="201">
        <v>7.9000000000000008E-3</v>
      </c>
      <c r="R111" s="201">
        <f>Q111*H111</f>
        <v>1.1376000000000002</v>
      </c>
      <c r="S111" s="201">
        <v>0</v>
      </c>
      <c r="T111" s="202">
        <f>S111*H111</f>
        <v>0</v>
      </c>
      <c r="AR111" s="24" t="s">
        <v>142</v>
      </c>
      <c r="AT111" s="24" t="s">
        <v>137</v>
      </c>
      <c r="AU111" s="24" t="s">
        <v>84</v>
      </c>
      <c r="AY111" s="24" t="s">
        <v>134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25</v>
      </c>
      <c r="BK111" s="203">
        <f>ROUND(I111*H111,2)</f>
        <v>0</v>
      </c>
      <c r="BL111" s="24" t="s">
        <v>142</v>
      </c>
      <c r="BM111" s="24" t="s">
        <v>166</v>
      </c>
    </row>
    <row r="112" spans="2:65" s="11" customFormat="1" ht="13.5">
      <c r="B112" s="204"/>
      <c r="C112" s="205"/>
      <c r="D112" s="206" t="s">
        <v>144</v>
      </c>
      <c r="E112" s="207" t="s">
        <v>32</v>
      </c>
      <c r="F112" s="208" t="s">
        <v>167</v>
      </c>
      <c r="G112" s="205"/>
      <c r="H112" s="207" t="s">
        <v>32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144</v>
      </c>
      <c r="AU112" s="214" t="s">
        <v>84</v>
      </c>
      <c r="AV112" s="11" t="s">
        <v>25</v>
      </c>
      <c r="AW112" s="11" t="s">
        <v>39</v>
      </c>
      <c r="AX112" s="11" t="s">
        <v>75</v>
      </c>
      <c r="AY112" s="214" t="s">
        <v>134</v>
      </c>
    </row>
    <row r="113" spans="2:65" s="11" customFormat="1" ht="13.5">
      <c r="B113" s="204"/>
      <c r="C113" s="205"/>
      <c r="D113" s="206" t="s">
        <v>144</v>
      </c>
      <c r="E113" s="207" t="s">
        <v>32</v>
      </c>
      <c r="F113" s="208" t="s">
        <v>168</v>
      </c>
      <c r="G113" s="205"/>
      <c r="H113" s="207" t="s">
        <v>32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144</v>
      </c>
      <c r="AU113" s="214" t="s">
        <v>84</v>
      </c>
      <c r="AV113" s="11" t="s">
        <v>25</v>
      </c>
      <c r="AW113" s="11" t="s">
        <v>39</v>
      </c>
      <c r="AX113" s="11" t="s">
        <v>75</v>
      </c>
      <c r="AY113" s="214" t="s">
        <v>134</v>
      </c>
    </row>
    <row r="114" spans="2:65" s="12" customFormat="1" ht="13.5">
      <c r="B114" s="215"/>
      <c r="C114" s="216"/>
      <c r="D114" s="206" t="s">
        <v>144</v>
      </c>
      <c r="E114" s="217" t="s">
        <v>32</v>
      </c>
      <c r="F114" s="218" t="s">
        <v>169</v>
      </c>
      <c r="G114" s="216"/>
      <c r="H114" s="219">
        <v>144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144</v>
      </c>
      <c r="AU114" s="225" t="s">
        <v>84</v>
      </c>
      <c r="AV114" s="12" t="s">
        <v>84</v>
      </c>
      <c r="AW114" s="12" t="s">
        <v>39</v>
      </c>
      <c r="AX114" s="12" t="s">
        <v>25</v>
      </c>
      <c r="AY114" s="225" t="s">
        <v>134</v>
      </c>
    </row>
    <row r="115" spans="2:65" s="1" customFormat="1" ht="16.5" customHeight="1">
      <c r="B115" s="41"/>
      <c r="C115" s="192" t="s">
        <v>170</v>
      </c>
      <c r="D115" s="192" t="s">
        <v>137</v>
      </c>
      <c r="E115" s="193" t="s">
        <v>171</v>
      </c>
      <c r="F115" s="194" t="s">
        <v>172</v>
      </c>
      <c r="G115" s="195" t="s">
        <v>140</v>
      </c>
      <c r="H115" s="196">
        <v>159</v>
      </c>
      <c r="I115" s="197"/>
      <c r="J115" s="198">
        <f>ROUND(I115*H115,2)</f>
        <v>0</v>
      </c>
      <c r="K115" s="194" t="s">
        <v>141</v>
      </c>
      <c r="L115" s="61"/>
      <c r="M115" s="199" t="s">
        <v>32</v>
      </c>
      <c r="N115" s="200" t="s">
        <v>46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142</v>
      </c>
      <c r="AT115" s="24" t="s">
        <v>137</v>
      </c>
      <c r="AU115" s="24" t="s">
        <v>84</v>
      </c>
      <c r="AY115" s="24" t="s">
        <v>134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25</v>
      </c>
      <c r="BK115" s="203">
        <f>ROUND(I115*H115,2)</f>
        <v>0</v>
      </c>
      <c r="BL115" s="24" t="s">
        <v>142</v>
      </c>
      <c r="BM115" s="24" t="s">
        <v>173</v>
      </c>
    </row>
    <row r="116" spans="2:65" s="11" customFormat="1" ht="13.5">
      <c r="B116" s="204"/>
      <c r="C116" s="205"/>
      <c r="D116" s="206" t="s">
        <v>144</v>
      </c>
      <c r="E116" s="207" t="s">
        <v>32</v>
      </c>
      <c r="F116" s="208" t="s">
        <v>174</v>
      </c>
      <c r="G116" s="205"/>
      <c r="H116" s="207" t="s">
        <v>32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144</v>
      </c>
      <c r="AU116" s="214" t="s">
        <v>84</v>
      </c>
      <c r="AV116" s="11" t="s">
        <v>25</v>
      </c>
      <c r="AW116" s="11" t="s">
        <v>39</v>
      </c>
      <c r="AX116" s="11" t="s">
        <v>75</v>
      </c>
      <c r="AY116" s="214" t="s">
        <v>134</v>
      </c>
    </row>
    <row r="117" spans="2:65" s="12" customFormat="1" ht="13.5">
      <c r="B117" s="215"/>
      <c r="C117" s="216"/>
      <c r="D117" s="206" t="s">
        <v>144</v>
      </c>
      <c r="E117" s="217" t="s">
        <v>32</v>
      </c>
      <c r="F117" s="218" t="s">
        <v>175</v>
      </c>
      <c r="G117" s="216"/>
      <c r="H117" s="219">
        <v>113.88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144</v>
      </c>
      <c r="AU117" s="225" t="s">
        <v>84</v>
      </c>
      <c r="AV117" s="12" t="s">
        <v>84</v>
      </c>
      <c r="AW117" s="12" t="s">
        <v>39</v>
      </c>
      <c r="AX117" s="12" t="s">
        <v>75</v>
      </c>
      <c r="AY117" s="225" t="s">
        <v>134</v>
      </c>
    </row>
    <row r="118" spans="2:65" s="12" customFormat="1" ht="13.5">
      <c r="B118" s="215"/>
      <c r="C118" s="216"/>
      <c r="D118" s="206" t="s">
        <v>144</v>
      </c>
      <c r="E118" s="217" t="s">
        <v>32</v>
      </c>
      <c r="F118" s="218" t="s">
        <v>176</v>
      </c>
      <c r="G118" s="216"/>
      <c r="H118" s="219">
        <v>41.4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144</v>
      </c>
      <c r="AU118" s="225" t="s">
        <v>84</v>
      </c>
      <c r="AV118" s="12" t="s">
        <v>84</v>
      </c>
      <c r="AW118" s="12" t="s">
        <v>39</v>
      </c>
      <c r="AX118" s="12" t="s">
        <v>75</v>
      </c>
      <c r="AY118" s="225" t="s">
        <v>134</v>
      </c>
    </row>
    <row r="119" spans="2:65" s="12" customFormat="1" ht="13.5">
      <c r="B119" s="215"/>
      <c r="C119" s="216"/>
      <c r="D119" s="206" t="s">
        <v>144</v>
      </c>
      <c r="E119" s="217" t="s">
        <v>32</v>
      </c>
      <c r="F119" s="218" t="s">
        <v>177</v>
      </c>
      <c r="G119" s="216"/>
      <c r="H119" s="219">
        <v>3.72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144</v>
      </c>
      <c r="AU119" s="225" t="s">
        <v>84</v>
      </c>
      <c r="AV119" s="12" t="s">
        <v>84</v>
      </c>
      <c r="AW119" s="12" t="s">
        <v>39</v>
      </c>
      <c r="AX119" s="12" t="s">
        <v>75</v>
      </c>
      <c r="AY119" s="225" t="s">
        <v>134</v>
      </c>
    </row>
    <row r="120" spans="2:65" s="13" customFormat="1" ht="13.5">
      <c r="B120" s="226"/>
      <c r="C120" s="227"/>
      <c r="D120" s="206" t="s">
        <v>144</v>
      </c>
      <c r="E120" s="228" t="s">
        <v>32</v>
      </c>
      <c r="F120" s="229" t="s">
        <v>156</v>
      </c>
      <c r="G120" s="227"/>
      <c r="H120" s="230">
        <v>159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144</v>
      </c>
      <c r="AU120" s="236" t="s">
        <v>84</v>
      </c>
      <c r="AV120" s="13" t="s">
        <v>142</v>
      </c>
      <c r="AW120" s="13" t="s">
        <v>39</v>
      </c>
      <c r="AX120" s="13" t="s">
        <v>25</v>
      </c>
      <c r="AY120" s="236" t="s">
        <v>134</v>
      </c>
    </row>
    <row r="121" spans="2:65" s="1" customFormat="1" ht="16.5" customHeight="1">
      <c r="B121" s="41"/>
      <c r="C121" s="192" t="s">
        <v>178</v>
      </c>
      <c r="D121" s="192" t="s">
        <v>137</v>
      </c>
      <c r="E121" s="193" t="s">
        <v>179</v>
      </c>
      <c r="F121" s="194" t="s">
        <v>180</v>
      </c>
      <c r="G121" s="195" t="s">
        <v>140</v>
      </c>
      <c r="H121" s="196">
        <v>159</v>
      </c>
      <c r="I121" s="197"/>
      <c r="J121" s="198">
        <f>ROUND(I121*H121,2)</f>
        <v>0</v>
      </c>
      <c r="K121" s="194" t="s">
        <v>32</v>
      </c>
      <c r="L121" s="61"/>
      <c r="M121" s="199" t="s">
        <v>32</v>
      </c>
      <c r="N121" s="200" t="s">
        <v>46</v>
      </c>
      <c r="O121" s="42"/>
      <c r="P121" s="201">
        <f>O121*H121</f>
        <v>0</v>
      </c>
      <c r="Q121" s="201">
        <v>2.0480000000000002E-2</v>
      </c>
      <c r="R121" s="201">
        <f>Q121*H121</f>
        <v>3.2563200000000001</v>
      </c>
      <c r="S121" s="201">
        <v>0</v>
      </c>
      <c r="T121" s="202">
        <f>S121*H121</f>
        <v>0</v>
      </c>
      <c r="AR121" s="24" t="s">
        <v>142</v>
      </c>
      <c r="AT121" s="24" t="s">
        <v>137</v>
      </c>
      <c r="AU121" s="24" t="s">
        <v>84</v>
      </c>
      <c r="AY121" s="24" t="s">
        <v>134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25</v>
      </c>
      <c r="BK121" s="203">
        <f>ROUND(I121*H121,2)</f>
        <v>0</v>
      </c>
      <c r="BL121" s="24" t="s">
        <v>142</v>
      </c>
      <c r="BM121" s="24" t="s">
        <v>181</v>
      </c>
    </row>
    <row r="122" spans="2:65" s="11" customFormat="1" ht="13.5">
      <c r="B122" s="204"/>
      <c r="C122" s="205"/>
      <c r="D122" s="206" t="s">
        <v>144</v>
      </c>
      <c r="E122" s="207" t="s">
        <v>32</v>
      </c>
      <c r="F122" s="208" t="s">
        <v>182</v>
      </c>
      <c r="G122" s="205"/>
      <c r="H122" s="207" t="s">
        <v>32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144</v>
      </c>
      <c r="AU122" s="214" t="s">
        <v>84</v>
      </c>
      <c r="AV122" s="11" t="s">
        <v>25</v>
      </c>
      <c r="AW122" s="11" t="s">
        <v>39</v>
      </c>
      <c r="AX122" s="11" t="s">
        <v>75</v>
      </c>
      <c r="AY122" s="214" t="s">
        <v>134</v>
      </c>
    </row>
    <row r="123" spans="2:65" s="11" customFormat="1" ht="13.5">
      <c r="B123" s="204"/>
      <c r="C123" s="205"/>
      <c r="D123" s="206" t="s">
        <v>144</v>
      </c>
      <c r="E123" s="207" t="s">
        <v>32</v>
      </c>
      <c r="F123" s="208" t="s">
        <v>183</v>
      </c>
      <c r="G123" s="205"/>
      <c r="H123" s="207" t="s">
        <v>32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144</v>
      </c>
      <c r="AU123" s="214" t="s">
        <v>84</v>
      </c>
      <c r="AV123" s="11" t="s">
        <v>25</v>
      </c>
      <c r="AW123" s="11" t="s">
        <v>39</v>
      </c>
      <c r="AX123" s="11" t="s">
        <v>75</v>
      </c>
      <c r="AY123" s="214" t="s">
        <v>134</v>
      </c>
    </row>
    <row r="124" spans="2:65" s="11" customFormat="1" ht="13.5">
      <c r="B124" s="204"/>
      <c r="C124" s="205"/>
      <c r="D124" s="206" t="s">
        <v>144</v>
      </c>
      <c r="E124" s="207" t="s">
        <v>32</v>
      </c>
      <c r="F124" s="208" t="s">
        <v>184</v>
      </c>
      <c r="G124" s="205"/>
      <c r="H124" s="207" t="s">
        <v>32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144</v>
      </c>
      <c r="AU124" s="214" t="s">
        <v>84</v>
      </c>
      <c r="AV124" s="11" t="s">
        <v>25</v>
      </c>
      <c r="AW124" s="11" t="s">
        <v>39</v>
      </c>
      <c r="AX124" s="11" t="s">
        <v>75</v>
      </c>
      <c r="AY124" s="214" t="s">
        <v>134</v>
      </c>
    </row>
    <row r="125" spans="2:65" s="11" customFormat="1" ht="13.5">
      <c r="B125" s="204"/>
      <c r="C125" s="205"/>
      <c r="D125" s="206" t="s">
        <v>144</v>
      </c>
      <c r="E125" s="207" t="s">
        <v>32</v>
      </c>
      <c r="F125" s="208" t="s">
        <v>185</v>
      </c>
      <c r="G125" s="205"/>
      <c r="H125" s="207" t="s">
        <v>32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144</v>
      </c>
      <c r="AU125" s="214" t="s">
        <v>84</v>
      </c>
      <c r="AV125" s="11" t="s">
        <v>25</v>
      </c>
      <c r="AW125" s="11" t="s">
        <v>39</v>
      </c>
      <c r="AX125" s="11" t="s">
        <v>75</v>
      </c>
      <c r="AY125" s="214" t="s">
        <v>134</v>
      </c>
    </row>
    <row r="126" spans="2:65" s="12" customFormat="1" ht="13.5">
      <c r="B126" s="215"/>
      <c r="C126" s="216"/>
      <c r="D126" s="206" t="s">
        <v>144</v>
      </c>
      <c r="E126" s="217" t="s">
        <v>32</v>
      </c>
      <c r="F126" s="218" t="s">
        <v>175</v>
      </c>
      <c r="G126" s="216"/>
      <c r="H126" s="219">
        <v>113.88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144</v>
      </c>
      <c r="AU126" s="225" t="s">
        <v>84</v>
      </c>
      <c r="AV126" s="12" t="s">
        <v>84</v>
      </c>
      <c r="AW126" s="12" t="s">
        <v>39</v>
      </c>
      <c r="AX126" s="12" t="s">
        <v>75</v>
      </c>
      <c r="AY126" s="225" t="s">
        <v>134</v>
      </c>
    </row>
    <row r="127" spans="2:65" s="11" customFormat="1" ht="13.5">
      <c r="B127" s="204"/>
      <c r="C127" s="205"/>
      <c r="D127" s="206" t="s">
        <v>144</v>
      </c>
      <c r="E127" s="207" t="s">
        <v>32</v>
      </c>
      <c r="F127" s="208" t="s">
        <v>186</v>
      </c>
      <c r="G127" s="205"/>
      <c r="H127" s="207" t="s">
        <v>32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144</v>
      </c>
      <c r="AU127" s="214" t="s">
        <v>84</v>
      </c>
      <c r="AV127" s="11" t="s">
        <v>25</v>
      </c>
      <c r="AW127" s="11" t="s">
        <v>39</v>
      </c>
      <c r="AX127" s="11" t="s">
        <v>75</v>
      </c>
      <c r="AY127" s="214" t="s">
        <v>134</v>
      </c>
    </row>
    <row r="128" spans="2:65" s="12" customFormat="1" ht="13.5">
      <c r="B128" s="215"/>
      <c r="C128" s="216"/>
      <c r="D128" s="206" t="s">
        <v>144</v>
      </c>
      <c r="E128" s="217" t="s">
        <v>32</v>
      </c>
      <c r="F128" s="218" t="s">
        <v>176</v>
      </c>
      <c r="G128" s="216"/>
      <c r="H128" s="219">
        <v>41.4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144</v>
      </c>
      <c r="AU128" s="225" t="s">
        <v>84</v>
      </c>
      <c r="AV128" s="12" t="s">
        <v>84</v>
      </c>
      <c r="AW128" s="12" t="s">
        <v>39</v>
      </c>
      <c r="AX128" s="12" t="s">
        <v>75</v>
      </c>
      <c r="AY128" s="225" t="s">
        <v>134</v>
      </c>
    </row>
    <row r="129" spans="2:65" s="12" customFormat="1" ht="13.5">
      <c r="B129" s="215"/>
      <c r="C129" s="216"/>
      <c r="D129" s="206" t="s">
        <v>144</v>
      </c>
      <c r="E129" s="217" t="s">
        <v>32</v>
      </c>
      <c r="F129" s="218" t="s">
        <v>177</v>
      </c>
      <c r="G129" s="216"/>
      <c r="H129" s="219">
        <v>3.72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144</v>
      </c>
      <c r="AU129" s="225" t="s">
        <v>84</v>
      </c>
      <c r="AV129" s="12" t="s">
        <v>84</v>
      </c>
      <c r="AW129" s="12" t="s">
        <v>39</v>
      </c>
      <c r="AX129" s="12" t="s">
        <v>75</v>
      </c>
      <c r="AY129" s="225" t="s">
        <v>134</v>
      </c>
    </row>
    <row r="130" spans="2:65" s="13" customFormat="1" ht="13.5">
      <c r="B130" s="226"/>
      <c r="C130" s="227"/>
      <c r="D130" s="206" t="s">
        <v>144</v>
      </c>
      <c r="E130" s="228" t="s">
        <v>32</v>
      </c>
      <c r="F130" s="229" t="s">
        <v>156</v>
      </c>
      <c r="G130" s="227"/>
      <c r="H130" s="230">
        <v>159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144</v>
      </c>
      <c r="AU130" s="236" t="s">
        <v>84</v>
      </c>
      <c r="AV130" s="13" t="s">
        <v>142</v>
      </c>
      <c r="AW130" s="13" t="s">
        <v>39</v>
      </c>
      <c r="AX130" s="13" t="s">
        <v>25</v>
      </c>
      <c r="AY130" s="236" t="s">
        <v>134</v>
      </c>
    </row>
    <row r="131" spans="2:65" s="1" customFormat="1" ht="16.5" customHeight="1">
      <c r="B131" s="41"/>
      <c r="C131" s="192" t="s">
        <v>187</v>
      </c>
      <c r="D131" s="192" t="s">
        <v>137</v>
      </c>
      <c r="E131" s="193" t="s">
        <v>188</v>
      </c>
      <c r="F131" s="194" t="s">
        <v>189</v>
      </c>
      <c r="G131" s="195" t="s">
        <v>140</v>
      </c>
      <c r="H131" s="196">
        <v>127.2</v>
      </c>
      <c r="I131" s="197"/>
      <c r="J131" s="198">
        <f>ROUND(I131*H131,2)</f>
        <v>0</v>
      </c>
      <c r="K131" s="194" t="s">
        <v>141</v>
      </c>
      <c r="L131" s="61"/>
      <c r="M131" s="199" t="s">
        <v>32</v>
      </c>
      <c r="N131" s="200" t="s">
        <v>46</v>
      </c>
      <c r="O131" s="42"/>
      <c r="P131" s="201">
        <f>O131*H131</f>
        <v>0</v>
      </c>
      <c r="Q131" s="201">
        <v>2.0480000000000002E-2</v>
      </c>
      <c r="R131" s="201">
        <f>Q131*H131</f>
        <v>2.6050560000000003</v>
      </c>
      <c r="S131" s="201">
        <v>0</v>
      </c>
      <c r="T131" s="202">
        <f>S131*H131</f>
        <v>0</v>
      </c>
      <c r="AR131" s="24" t="s">
        <v>142</v>
      </c>
      <c r="AT131" s="24" t="s">
        <v>137</v>
      </c>
      <c r="AU131" s="24" t="s">
        <v>84</v>
      </c>
      <c r="AY131" s="24" t="s">
        <v>134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25</v>
      </c>
      <c r="BK131" s="203">
        <f>ROUND(I131*H131,2)</f>
        <v>0</v>
      </c>
      <c r="BL131" s="24" t="s">
        <v>142</v>
      </c>
      <c r="BM131" s="24" t="s">
        <v>190</v>
      </c>
    </row>
    <row r="132" spans="2:65" s="11" customFormat="1" ht="13.5">
      <c r="B132" s="204"/>
      <c r="C132" s="205"/>
      <c r="D132" s="206" t="s">
        <v>144</v>
      </c>
      <c r="E132" s="207" t="s">
        <v>32</v>
      </c>
      <c r="F132" s="208" t="s">
        <v>191</v>
      </c>
      <c r="G132" s="205"/>
      <c r="H132" s="207" t="s">
        <v>32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144</v>
      </c>
      <c r="AU132" s="214" t="s">
        <v>84</v>
      </c>
      <c r="AV132" s="11" t="s">
        <v>25</v>
      </c>
      <c r="AW132" s="11" t="s">
        <v>39</v>
      </c>
      <c r="AX132" s="11" t="s">
        <v>75</v>
      </c>
      <c r="AY132" s="214" t="s">
        <v>134</v>
      </c>
    </row>
    <row r="133" spans="2:65" s="11" customFormat="1" ht="13.5">
      <c r="B133" s="204"/>
      <c r="C133" s="205"/>
      <c r="D133" s="206" t="s">
        <v>144</v>
      </c>
      <c r="E133" s="207" t="s">
        <v>32</v>
      </c>
      <c r="F133" s="208" t="s">
        <v>192</v>
      </c>
      <c r="G133" s="205"/>
      <c r="H133" s="207" t="s">
        <v>32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144</v>
      </c>
      <c r="AU133" s="214" t="s">
        <v>84</v>
      </c>
      <c r="AV133" s="11" t="s">
        <v>25</v>
      </c>
      <c r="AW133" s="11" t="s">
        <v>39</v>
      </c>
      <c r="AX133" s="11" t="s">
        <v>75</v>
      </c>
      <c r="AY133" s="214" t="s">
        <v>134</v>
      </c>
    </row>
    <row r="134" spans="2:65" s="11" customFormat="1" ht="13.5">
      <c r="B134" s="204"/>
      <c r="C134" s="205"/>
      <c r="D134" s="206" t="s">
        <v>144</v>
      </c>
      <c r="E134" s="207" t="s">
        <v>32</v>
      </c>
      <c r="F134" s="208" t="s">
        <v>193</v>
      </c>
      <c r="G134" s="205"/>
      <c r="H134" s="207" t="s">
        <v>32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144</v>
      </c>
      <c r="AU134" s="214" t="s">
        <v>84</v>
      </c>
      <c r="AV134" s="11" t="s">
        <v>25</v>
      </c>
      <c r="AW134" s="11" t="s">
        <v>39</v>
      </c>
      <c r="AX134" s="11" t="s">
        <v>75</v>
      </c>
      <c r="AY134" s="214" t="s">
        <v>134</v>
      </c>
    </row>
    <row r="135" spans="2:65" s="12" customFormat="1" ht="13.5">
      <c r="B135" s="215"/>
      <c r="C135" s="216"/>
      <c r="D135" s="206" t="s">
        <v>144</v>
      </c>
      <c r="E135" s="217" t="s">
        <v>32</v>
      </c>
      <c r="F135" s="218" t="s">
        <v>194</v>
      </c>
      <c r="G135" s="216"/>
      <c r="H135" s="219">
        <v>127.2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144</v>
      </c>
      <c r="AU135" s="225" t="s">
        <v>84</v>
      </c>
      <c r="AV135" s="12" t="s">
        <v>84</v>
      </c>
      <c r="AW135" s="12" t="s">
        <v>39</v>
      </c>
      <c r="AX135" s="12" t="s">
        <v>25</v>
      </c>
      <c r="AY135" s="225" t="s">
        <v>134</v>
      </c>
    </row>
    <row r="136" spans="2:65" s="1" customFormat="1" ht="25.5" customHeight="1">
      <c r="B136" s="41"/>
      <c r="C136" s="192" t="s">
        <v>195</v>
      </c>
      <c r="D136" s="192" t="s">
        <v>137</v>
      </c>
      <c r="E136" s="193" t="s">
        <v>196</v>
      </c>
      <c r="F136" s="194" t="s">
        <v>197</v>
      </c>
      <c r="G136" s="195" t="s">
        <v>140</v>
      </c>
      <c r="H136" s="196">
        <v>1017.6</v>
      </c>
      <c r="I136" s="197"/>
      <c r="J136" s="198">
        <f>ROUND(I136*H136,2)</f>
        <v>0</v>
      </c>
      <c r="K136" s="194" t="s">
        <v>141</v>
      </c>
      <c r="L136" s="61"/>
      <c r="M136" s="199" t="s">
        <v>32</v>
      </c>
      <c r="N136" s="200" t="s">
        <v>46</v>
      </c>
      <c r="O136" s="42"/>
      <c r="P136" s="201">
        <f>O136*H136</f>
        <v>0</v>
      </c>
      <c r="Q136" s="201">
        <v>7.9000000000000008E-3</v>
      </c>
      <c r="R136" s="201">
        <f>Q136*H136</f>
        <v>8.0390400000000017</v>
      </c>
      <c r="S136" s="201">
        <v>0</v>
      </c>
      <c r="T136" s="202">
        <f>S136*H136</f>
        <v>0</v>
      </c>
      <c r="AR136" s="24" t="s">
        <v>142</v>
      </c>
      <c r="AT136" s="24" t="s">
        <v>137</v>
      </c>
      <c r="AU136" s="24" t="s">
        <v>84</v>
      </c>
      <c r="AY136" s="24" t="s">
        <v>134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25</v>
      </c>
      <c r="BK136" s="203">
        <f>ROUND(I136*H136,2)</f>
        <v>0</v>
      </c>
      <c r="BL136" s="24" t="s">
        <v>142</v>
      </c>
      <c r="BM136" s="24" t="s">
        <v>198</v>
      </c>
    </row>
    <row r="137" spans="2:65" s="11" customFormat="1" ht="13.5">
      <c r="B137" s="204"/>
      <c r="C137" s="205"/>
      <c r="D137" s="206" t="s">
        <v>144</v>
      </c>
      <c r="E137" s="207" t="s">
        <v>32</v>
      </c>
      <c r="F137" s="208" t="s">
        <v>191</v>
      </c>
      <c r="G137" s="205"/>
      <c r="H137" s="207" t="s">
        <v>32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144</v>
      </c>
      <c r="AU137" s="214" t="s">
        <v>84</v>
      </c>
      <c r="AV137" s="11" t="s">
        <v>25</v>
      </c>
      <c r="AW137" s="11" t="s">
        <v>39</v>
      </c>
      <c r="AX137" s="11" t="s">
        <v>75</v>
      </c>
      <c r="AY137" s="214" t="s">
        <v>134</v>
      </c>
    </row>
    <row r="138" spans="2:65" s="11" customFormat="1" ht="13.5">
      <c r="B138" s="204"/>
      <c r="C138" s="205"/>
      <c r="D138" s="206" t="s">
        <v>144</v>
      </c>
      <c r="E138" s="207" t="s">
        <v>32</v>
      </c>
      <c r="F138" s="208" t="s">
        <v>192</v>
      </c>
      <c r="G138" s="205"/>
      <c r="H138" s="207" t="s">
        <v>32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144</v>
      </c>
      <c r="AU138" s="214" t="s">
        <v>84</v>
      </c>
      <c r="AV138" s="11" t="s">
        <v>25</v>
      </c>
      <c r="AW138" s="11" t="s">
        <v>39</v>
      </c>
      <c r="AX138" s="11" t="s">
        <v>75</v>
      </c>
      <c r="AY138" s="214" t="s">
        <v>134</v>
      </c>
    </row>
    <row r="139" spans="2:65" s="11" customFormat="1" ht="13.5">
      <c r="B139" s="204"/>
      <c r="C139" s="205"/>
      <c r="D139" s="206" t="s">
        <v>144</v>
      </c>
      <c r="E139" s="207" t="s">
        <v>32</v>
      </c>
      <c r="F139" s="208" t="s">
        <v>199</v>
      </c>
      <c r="G139" s="205"/>
      <c r="H139" s="207" t="s">
        <v>32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144</v>
      </c>
      <c r="AU139" s="214" t="s">
        <v>84</v>
      </c>
      <c r="AV139" s="11" t="s">
        <v>25</v>
      </c>
      <c r="AW139" s="11" t="s">
        <v>39</v>
      </c>
      <c r="AX139" s="11" t="s">
        <v>75</v>
      </c>
      <c r="AY139" s="214" t="s">
        <v>134</v>
      </c>
    </row>
    <row r="140" spans="2:65" s="11" customFormat="1" ht="13.5">
      <c r="B140" s="204"/>
      <c r="C140" s="205"/>
      <c r="D140" s="206" t="s">
        <v>144</v>
      </c>
      <c r="E140" s="207" t="s">
        <v>32</v>
      </c>
      <c r="F140" s="208" t="s">
        <v>200</v>
      </c>
      <c r="G140" s="205"/>
      <c r="H140" s="207" t="s">
        <v>32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144</v>
      </c>
      <c r="AU140" s="214" t="s">
        <v>84</v>
      </c>
      <c r="AV140" s="11" t="s">
        <v>25</v>
      </c>
      <c r="AW140" s="11" t="s">
        <v>39</v>
      </c>
      <c r="AX140" s="11" t="s">
        <v>75</v>
      </c>
      <c r="AY140" s="214" t="s">
        <v>134</v>
      </c>
    </row>
    <row r="141" spans="2:65" s="12" customFormat="1" ht="13.5">
      <c r="B141" s="215"/>
      <c r="C141" s="216"/>
      <c r="D141" s="206" t="s">
        <v>144</v>
      </c>
      <c r="E141" s="217" t="s">
        <v>32</v>
      </c>
      <c r="F141" s="218" t="s">
        <v>201</v>
      </c>
      <c r="G141" s="216"/>
      <c r="H141" s="219">
        <v>1017.6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144</v>
      </c>
      <c r="AU141" s="225" t="s">
        <v>84</v>
      </c>
      <c r="AV141" s="12" t="s">
        <v>84</v>
      </c>
      <c r="AW141" s="12" t="s">
        <v>39</v>
      </c>
      <c r="AX141" s="12" t="s">
        <v>25</v>
      </c>
      <c r="AY141" s="225" t="s">
        <v>134</v>
      </c>
    </row>
    <row r="142" spans="2:65" s="1" customFormat="1" ht="25.5" customHeight="1">
      <c r="B142" s="41"/>
      <c r="C142" s="192" t="s">
        <v>202</v>
      </c>
      <c r="D142" s="192" t="s">
        <v>137</v>
      </c>
      <c r="E142" s="193" t="s">
        <v>203</v>
      </c>
      <c r="F142" s="194" t="s">
        <v>204</v>
      </c>
      <c r="G142" s="195" t="s">
        <v>140</v>
      </c>
      <c r="H142" s="196">
        <v>159</v>
      </c>
      <c r="I142" s="197"/>
      <c r="J142" s="198">
        <f>ROUND(I142*H142,2)</f>
        <v>0</v>
      </c>
      <c r="K142" s="194" t="s">
        <v>141</v>
      </c>
      <c r="L142" s="61"/>
      <c r="M142" s="199" t="s">
        <v>32</v>
      </c>
      <c r="N142" s="200" t="s">
        <v>46</v>
      </c>
      <c r="O142" s="42"/>
      <c r="P142" s="201">
        <f>O142*H142</f>
        <v>0</v>
      </c>
      <c r="Q142" s="201">
        <v>9.4699999999999993E-3</v>
      </c>
      <c r="R142" s="201">
        <f>Q142*H142</f>
        <v>1.5057299999999998</v>
      </c>
      <c r="S142" s="201">
        <v>0</v>
      </c>
      <c r="T142" s="202">
        <f>S142*H142</f>
        <v>0</v>
      </c>
      <c r="AR142" s="24" t="s">
        <v>142</v>
      </c>
      <c r="AT142" s="24" t="s">
        <v>137</v>
      </c>
      <c r="AU142" s="24" t="s">
        <v>84</v>
      </c>
      <c r="AY142" s="24" t="s">
        <v>134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25</v>
      </c>
      <c r="BK142" s="203">
        <f>ROUND(I142*H142,2)</f>
        <v>0</v>
      </c>
      <c r="BL142" s="24" t="s">
        <v>142</v>
      </c>
      <c r="BM142" s="24" t="s">
        <v>205</v>
      </c>
    </row>
    <row r="143" spans="2:65" s="11" customFormat="1" ht="13.5">
      <c r="B143" s="204"/>
      <c r="C143" s="205"/>
      <c r="D143" s="206" t="s">
        <v>144</v>
      </c>
      <c r="E143" s="207" t="s">
        <v>32</v>
      </c>
      <c r="F143" s="208" t="s">
        <v>174</v>
      </c>
      <c r="G143" s="205"/>
      <c r="H143" s="207" t="s">
        <v>32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144</v>
      </c>
      <c r="AU143" s="214" t="s">
        <v>84</v>
      </c>
      <c r="AV143" s="11" t="s">
        <v>25</v>
      </c>
      <c r="AW143" s="11" t="s">
        <v>39</v>
      </c>
      <c r="AX143" s="11" t="s">
        <v>75</v>
      </c>
      <c r="AY143" s="214" t="s">
        <v>134</v>
      </c>
    </row>
    <row r="144" spans="2:65" s="12" customFormat="1" ht="13.5">
      <c r="B144" s="215"/>
      <c r="C144" s="216"/>
      <c r="D144" s="206" t="s">
        <v>144</v>
      </c>
      <c r="E144" s="217" t="s">
        <v>32</v>
      </c>
      <c r="F144" s="218" t="s">
        <v>175</v>
      </c>
      <c r="G144" s="216"/>
      <c r="H144" s="219">
        <v>113.88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144</v>
      </c>
      <c r="AU144" s="225" t="s">
        <v>84</v>
      </c>
      <c r="AV144" s="12" t="s">
        <v>84</v>
      </c>
      <c r="AW144" s="12" t="s">
        <v>39</v>
      </c>
      <c r="AX144" s="12" t="s">
        <v>75</v>
      </c>
      <c r="AY144" s="225" t="s">
        <v>134</v>
      </c>
    </row>
    <row r="145" spans="2:65" s="12" customFormat="1" ht="13.5">
      <c r="B145" s="215"/>
      <c r="C145" s="216"/>
      <c r="D145" s="206" t="s">
        <v>144</v>
      </c>
      <c r="E145" s="217" t="s">
        <v>32</v>
      </c>
      <c r="F145" s="218" t="s">
        <v>176</v>
      </c>
      <c r="G145" s="216"/>
      <c r="H145" s="219">
        <v>41.4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144</v>
      </c>
      <c r="AU145" s="225" t="s">
        <v>84</v>
      </c>
      <c r="AV145" s="12" t="s">
        <v>84</v>
      </c>
      <c r="AW145" s="12" t="s">
        <v>39</v>
      </c>
      <c r="AX145" s="12" t="s">
        <v>75</v>
      </c>
      <c r="AY145" s="225" t="s">
        <v>134</v>
      </c>
    </row>
    <row r="146" spans="2:65" s="12" customFormat="1" ht="13.5">
      <c r="B146" s="215"/>
      <c r="C146" s="216"/>
      <c r="D146" s="206" t="s">
        <v>144</v>
      </c>
      <c r="E146" s="217" t="s">
        <v>32</v>
      </c>
      <c r="F146" s="218" t="s">
        <v>177</v>
      </c>
      <c r="G146" s="216"/>
      <c r="H146" s="219">
        <v>3.72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144</v>
      </c>
      <c r="AU146" s="225" t="s">
        <v>84</v>
      </c>
      <c r="AV146" s="12" t="s">
        <v>84</v>
      </c>
      <c r="AW146" s="12" t="s">
        <v>39</v>
      </c>
      <c r="AX146" s="12" t="s">
        <v>75</v>
      </c>
      <c r="AY146" s="225" t="s">
        <v>134</v>
      </c>
    </row>
    <row r="147" spans="2:65" s="13" customFormat="1" ht="13.5">
      <c r="B147" s="226"/>
      <c r="C147" s="227"/>
      <c r="D147" s="206" t="s">
        <v>144</v>
      </c>
      <c r="E147" s="228" t="s">
        <v>32</v>
      </c>
      <c r="F147" s="229" t="s">
        <v>156</v>
      </c>
      <c r="G147" s="227"/>
      <c r="H147" s="230">
        <v>159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144</v>
      </c>
      <c r="AU147" s="236" t="s">
        <v>84</v>
      </c>
      <c r="AV147" s="13" t="s">
        <v>142</v>
      </c>
      <c r="AW147" s="13" t="s">
        <v>39</v>
      </c>
      <c r="AX147" s="13" t="s">
        <v>25</v>
      </c>
      <c r="AY147" s="236" t="s">
        <v>134</v>
      </c>
    </row>
    <row r="148" spans="2:65" s="1" customFormat="1" ht="16.5" customHeight="1">
      <c r="B148" s="41"/>
      <c r="C148" s="237" t="s">
        <v>206</v>
      </c>
      <c r="D148" s="237" t="s">
        <v>207</v>
      </c>
      <c r="E148" s="238" t="s">
        <v>208</v>
      </c>
      <c r="F148" s="239" t="s">
        <v>209</v>
      </c>
      <c r="G148" s="240" t="s">
        <v>140</v>
      </c>
      <c r="H148" s="241">
        <v>163</v>
      </c>
      <c r="I148" s="242"/>
      <c r="J148" s="243">
        <f>ROUND(I148*H148,2)</f>
        <v>0</v>
      </c>
      <c r="K148" s="239" t="s">
        <v>141</v>
      </c>
      <c r="L148" s="244"/>
      <c r="M148" s="245" t="s">
        <v>32</v>
      </c>
      <c r="N148" s="246" t="s">
        <v>46</v>
      </c>
      <c r="O148" s="42"/>
      <c r="P148" s="201">
        <f>O148*H148</f>
        <v>0</v>
      </c>
      <c r="Q148" s="201">
        <v>1.35E-2</v>
      </c>
      <c r="R148" s="201">
        <f>Q148*H148</f>
        <v>2.2004999999999999</v>
      </c>
      <c r="S148" s="201">
        <v>0</v>
      </c>
      <c r="T148" s="202">
        <f>S148*H148</f>
        <v>0</v>
      </c>
      <c r="AR148" s="24" t="s">
        <v>195</v>
      </c>
      <c r="AT148" s="24" t="s">
        <v>207</v>
      </c>
      <c r="AU148" s="24" t="s">
        <v>84</v>
      </c>
      <c r="AY148" s="24" t="s">
        <v>134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25</v>
      </c>
      <c r="BK148" s="203">
        <f>ROUND(I148*H148,2)</f>
        <v>0</v>
      </c>
      <c r="BL148" s="24" t="s">
        <v>142</v>
      </c>
      <c r="BM148" s="24" t="s">
        <v>210</v>
      </c>
    </row>
    <row r="149" spans="2:65" s="11" customFormat="1" ht="13.5">
      <c r="B149" s="204"/>
      <c r="C149" s="205"/>
      <c r="D149" s="206" t="s">
        <v>144</v>
      </c>
      <c r="E149" s="207" t="s">
        <v>32</v>
      </c>
      <c r="F149" s="208" t="s">
        <v>211</v>
      </c>
      <c r="G149" s="205"/>
      <c r="H149" s="207" t="s">
        <v>32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144</v>
      </c>
      <c r="AU149" s="214" t="s">
        <v>84</v>
      </c>
      <c r="AV149" s="11" t="s">
        <v>25</v>
      </c>
      <c r="AW149" s="11" t="s">
        <v>39</v>
      </c>
      <c r="AX149" s="11" t="s">
        <v>75</v>
      </c>
      <c r="AY149" s="214" t="s">
        <v>134</v>
      </c>
    </row>
    <row r="150" spans="2:65" s="11" customFormat="1" ht="13.5">
      <c r="B150" s="204"/>
      <c r="C150" s="205"/>
      <c r="D150" s="206" t="s">
        <v>144</v>
      </c>
      <c r="E150" s="207" t="s">
        <v>32</v>
      </c>
      <c r="F150" s="208" t="s">
        <v>212</v>
      </c>
      <c r="G150" s="205"/>
      <c r="H150" s="207" t="s">
        <v>32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144</v>
      </c>
      <c r="AU150" s="214" t="s">
        <v>84</v>
      </c>
      <c r="AV150" s="11" t="s">
        <v>25</v>
      </c>
      <c r="AW150" s="11" t="s">
        <v>39</v>
      </c>
      <c r="AX150" s="11" t="s">
        <v>75</v>
      </c>
      <c r="AY150" s="214" t="s">
        <v>134</v>
      </c>
    </row>
    <row r="151" spans="2:65" s="12" customFormat="1" ht="13.5">
      <c r="B151" s="215"/>
      <c r="C151" s="216"/>
      <c r="D151" s="206" t="s">
        <v>144</v>
      </c>
      <c r="E151" s="217" t="s">
        <v>32</v>
      </c>
      <c r="F151" s="218" t="s">
        <v>213</v>
      </c>
      <c r="G151" s="216"/>
      <c r="H151" s="219">
        <v>163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144</v>
      </c>
      <c r="AU151" s="225" t="s">
        <v>84</v>
      </c>
      <c r="AV151" s="12" t="s">
        <v>84</v>
      </c>
      <c r="AW151" s="12" t="s">
        <v>39</v>
      </c>
      <c r="AX151" s="12" t="s">
        <v>25</v>
      </c>
      <c r="AY151" s="225" t="s">
        <v>134</v>
      </c>
    </row>
    <row r="152" spans="2:65" s="1" customFormat="1" ht="25.5" customHeight="1">
      <c r="B152" s="41"/>
      <c r="C152" s="192" t="s">
        <v>214</v>
      </c>
      <c r="D152" s="192" t="s">
        <v>137</v>
      </c>
      <c r="E152" s="193" t="s">
        <v>215</v>
      </c>
      <c r="F152" s="194" t="s">
        <v>216</v>
      </c>
      <c r="G152" s="195" t="s">
        <v>140</v>
      </c>
      <c r="H152" s="196">
        <v>159</v>
      </c>
      <c r="I152" s="197"/>
      <c r="J152" s="198">
        <f>ROUND(I152*H152,2)</f>
        <v>0</v>
      </c>
      <c r="K152" s="194" t="s">
        <v>141</v>
      </c>
      <c r="L152" s="61"/>
      <c r="M152" s="199" t="s">
        <v>32</v>
      </c>
      <c r="N152" s="200" t="s">
        <v>46</v>
      </c>
      <c r="O152" s="42"/>
      <c r="P152" s="201">
        <f>O152*H152</f>
        <v>0</v>
      </c>
      <c r="Q152" s="201">
        <v>9.0000000000000006E-5</v>
      </c>
      <c r="R152" s="201">
        <f>Q152*H152</f>
        <v>1.4310000000000002E-2</v>
      </c>
      <c r="S152" s="201">
        <v>0</v>
      </c>
      <c r="T152" s="202">
        <f>S152*H152</f>
        <v>0</v>
      </c>
      <c r="AR152" s="24" t="s">
        <v>142</v>
      </c>
      <c r="AT152" s="24" t="s">
        <v>137</v>
      </c>
      <c r="AU152" s="24" t="s">
        <v>84</v>
      </c>
      <c r="AY152" s="24" t="s">
        <v>134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25</v>
      </c>
      <c r="BK152" s="203">
        <f>ROUND(I152*H152,2)</f>
        <v>0</v>
      </c>
      <c r="BL152" s="24" t="s">
        <v>142</v>
      </c>
      <c r="BM152" s="24" t="s">
        <v>217</v>
      </c>
    </row>
    <row r="153" spans="2:65" s="11" customFormat="1" ht="13.5">
      <c r="B153" s="204"/>
      <c r="C153" s="205"/>
      <c r="D153" s="206" t="s">
        <v>144</v>
      </c>
      <c r="E153" s="207" t="s">
        <v>32</v>
      </c>
      <c r="F153" s="208" t="s">
        <v>212</v>
      </c>
      <c r="G153" s="205"/>
      <c r="H153" s="207" t="s">
        <v>32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144</v>
      </c>
      <c r="AU153" s="214" t="s">
        <v>84</v>
      </c>
      <c r="AV153" s="11" t="s">
        <v>25</v>
      </c>
      <c r="AW153" s="11" t="s">
        <v>39</v>
      </c>
      <c r="AX153" s="11" t="s">
        <v>75</v>
      </c>
      <c r="AY153" s="214" t="s">
        <v>134</v>
      </c>
    </row>
    <row r="154" spans="2:65" s="12" customFormat="1" ht="13.5">
      <c r="B154" s="215"/>
      <c r="C154" s="216"/>
      <c r="D154" s="206" t="s">
        <v>144</v>
      </c>
      <c r="E154" s="217" t="s">
        <v>32</v>
      </c>
      <c r="F154" s="218" t="s">
        <v>218</v>
      </c>
      <c r="G154" s="216"/>
      <c r="H154" s="219">
        <v>159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144</v>
      </c>
      <c r="AU154" s="225" t="s">
        <v>84</v>
      </c>
      <c r="AV154" s="12" t="s">
        <v>84</v>
      </c>
      <c r="AW154" s="12" t="s">
        <v>39</v>
      </c>
      <c r="AX154" s="12" t="s">
        <v>25</v>
      </c>
      <c r="AY154" s="225" t="s">
        <v>134</v>
      </c>
    </row>
    <row r="155" spans="2:65" s="1" customFormat="1" ht="16.5" customHeight="1">
      <c r="B155" s="41"/>
      <c r="C155" s="192" t="s">
        <v>219</v>
      </c>
      <c r="D155" s="192" t="s">
        <v>137</v>
      </c>
      <c r="E155" s="193" t="s">
        <v>220</v>
      </c>
      <c r="F155" s="194" t="s">
        <v>221</v>
      </c>
      <c r="G155" s="195" t="s">
        <v>222</v>
      </c>
      <c r="H155" s="196">
        <v>456</v>
      </c>
      <c r="I155" s="197"/>
      <c r="J155" s="198">
        <f>ROUND(I155*H155,2)</f>
        <v>0</v>
      </c>
      <c r="K155" s="194" t="s">
        <v>141</v>
      </c>
      <c r="L155" s="61"/>
      <c r="M155" s="199" t="s">
        <v>32</v>
      </c>
      <c r="N155" s="200" t="s">
        <v>46</v>
      </c>
      <c r="O155" s="42"/>
      <c r="P155" s="201">
        <f>O155*H155</f>
        <v>0</v>
      </c>
      <c r="Q155" s="201">
        <v>2.5000000000000001E-4</v>
      </c>
      <c r="R155" s="201">
        <f>Q155*H155</f>
        <v>0.114</v>
      </c>
      <c r="S155" s="201">
        <v>0</v>
      </c>
      <c r="T155" s="202">
        <f>S155*H155</f>
        <v>0</v>
      </c>
      <c r="AR155" s="24" t="s">
        <v>142</v>
      </c>
      <c r="AT155" s="24" t="s">
        <v>137</v>
      </c>
      <c r="AU155" s="24" t="s">
        <v>84</v>
      </c>
      <c r="AY155" s="24" t="s">
        <v>134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25</v>
      </c>
      <c r="BK155" s="203">
        <f>ROUND(I155*H155,2)</f>
        <v>0</v>
      </c>
      <c r="BL155" s="24" t="s">
        <v>142</v>
      </c>
      <c r="BM155" s="24" t="s">
        <v>223</v>
      </c>
    </row>
    <row r="156" spans="2:65" s="11" customFormat="1" ht="13.5">
      <c r="B156" s="204"/>
      <c r="C156" s="205"/>
      <c r="D156" s="206" t="s">
        <v>144</v>
      </c>
      <c r="E156" s="207" t="s">
        <v>32</v>
      </c>
      <c r="F156" s="208" t="s">
        <v>224</v>
      </c>
      <c r="G156" s="205"/>
      <c r="H156" s="207" t="s">
        <v>32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144</v>
      </c>
      <c r="AU156" s="214" t="s">
        <v>84</v>
      </c>
      <c r="AV156" s="11" t="s">
        <v>25</v>
      </c>
      <c r="AW156" s="11" t="s">
        <v>39</v>
      </c>
      <c r="AX156" s="11" t="s">
        <v>75</v>
      </c>
      <c r="AY156" s="214" t="s">
        <v>134</v>
      </c>
    </row>
    <row r="157" spans="2:65" s="11" customFormat="1" ht="13.5">
      <c r="B157" s="204"/>
      <c r="C157" s="205"/>
      <c r="D157" s="206" t="s">
        <v>144</v>
      </c>
      <c r="E157" s="207" t="s">
        <v>32</v>
      </c>
      <c r="F157" s="208" t="s">
        <v>225</v>
      </c>
      <c r="G157" s="205"/>
      <c r="H157" s="207" t="s">
        <v>32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144</v>
      </c>
      <c r="AU157" s="214" t="s">
        <v>84</v>
      </c>
      <c r="AV157" s="11" t="s">
        <v>25</v>
      </c>
      <c r="AW157" s="11" t="s">
        <v>39</v>
      </c>
      <c r="AX157" s="11" t="s">
        <v>75</v>
      </c>
      <c r="AY157" s="214" t="s">
        <v>134</v>
      </c>
    </row>
    <row r="158" spans="2:65" s="12" customFormat="1" ht="13.5">
      <c r="B158" s="215"/>
      <c r="C158" s="216"/>
      <c r="D158" s="206" t="s">
        <v>144</v>
      </c>
      <c r="E158" s="217" t="s">
        <v>32</v>
      </c>
      <c r="F158" s="218" t="s">
        <v>226</v>
      </c>
      <c r="G158" s="216"/>
      <c r="H158" s="219">
        <v>202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144</v>
      </c>
      <c r="AU158" s="225" t="s">
        <v>84</v>
      </c>
      <c r="AV158" s="12" t="s">
        <v>84</v>
      </c>
      <c r="AW158" s="12" t="s">
        <v>39</v>
      </c>
      <c r="AX158" s="12" t="s">
        <v>75</v>
      </c>
      <c r="AY158" s="225" t="s">
        <v>134</v>
      </c>
    </row>
    <row r="159" spans="2:65" s="12" customFormat="1" ht="13.5">
      <c r="B159" s="215"/>
      <c r="C159" s="216"/>
      <c r="D159" s="206" t="s">
        <v>144</v>
      </c>
      <c r="E159" s="217" t="s">
        <v>32</v>
      </c>
      <c r="F159" s="218" t="s">
        <v>227</v>
      </c>
      <c r="G159" s="216"/>
      <c r="H159" s="219">
        <v>21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144</v>
      </c>
      <c r="AU159" s="225" t="s">
        <v>84</v>
      </c>
      <c r="AV159" s="12" t="s">
        <v>84</v>
      </c>
      <c r="AW159" s="12" t="s">
        <v>39</v>
      </c>
      <c r="AX159" s="12" t="s">
        <v>75</v>
      </c>
      <c r="AY159" s="225" t="s">
        <v>134</v>
      </c>
    </row>
    <row r="160" spans="2:65" s="11" customFormat="1" ht="13.5">
      <c r="B160" s="204"/>
      <c r="C160" s="205"/>
      <c r="D160" s="206" t="s">
        <v>144</v>
      </c>
      <c r="E160" s="207" t="s">
        <v>32</v>
      </c>
      <c r="F160" s="208" t="s">
        <v>228</v>
      </c>
      <c r="G160" s="205"/>
      <c r="H160" s="207" t="s">
        <v>32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144</v>
      </c>
      <c r="AU160" s="214" t="s">
        <v>84</v>
      </c>
      <c r="AV160" s="11" t="s">
        <v>25</v>
      </c>
      <c r="AW160" s="11" t="s">
        <v>39</v>
      </c>
      <c r="AX160" s="11" t="s">
        <v>75</v>
      </c>
      <c r="AY160" s="214" t="s">
        <v>134</v>
      </c>
    </row>
    <row r="161" spans="2:65" s="12" customFormat="1" ht="13.5">
      <c r="B161" s="215"/>
      <c r="C161" s="216"/>
      <c r="D161" s="206" t="s">
        <v>144</v>
      </c>
      <c r="E161" s="217" t="s">
        <v>32</v>
      </c>
      <c r="F161" s="218" t="s">
        <v>229</v>
      </c>
      <c r="G161" s="216"/>
      <c r="H161" s="219">
        <v>10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144</v>
      </c>
      <c r="AU161" s="225" t="s">
        <v>84</v>
      </c>
      <c r="AV161" s="12" t="s">
        <v>84</v>
      </c>
      <c r="AW161" s="12" t="s">
        <v>39</v>
      </c>
      <c r="AX161" s="12" t="s">
        <v>75</v>
      </c>
      <c r="AY161" s="225" t="s">
        <v>134</v>
      </c>
    </row>
    <row r="162" spans="2:65" s="14" customFormat="1" ht="13.5">
      <c r="B162" s="247"/>
      <c r="C162" s="248"/>
      <c r="D162" s="206" t="s">
        <v>144</v>
      </c>
      <c r="E162" s="249" t="s">
        <v>32</v>
      </c>
      <c r="F162" s="250" t="s">
        <v>230</v>
      </c>
      <c r="G162" s="248"/>
      <c r="H162" s="251">
        <v>233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144</v>
      </c>
      <c r="AU162" s="257" t="s">
        <v>84</v>
      </c>
      <c r="AV162" s="14" t="s">
        <v>157</v>
      </c>
      <c r="AW162" s="14" t="s">
        <v>39</v>
      </c>
      <c r="AX162" s="14" t="s">
        <v>75</v>
      </c>
      <c r="AY162" s="257" t="s">
        <v>134</v>
      </c>
    </row>
    <row r="163" spans="2:65" s="11" customFormat="1" ht="13.5">
      <c r="B163" s="204"/>
      <c r="C163" s="205"/>
      <c r="D163" s="206" t="s">
        <v>144</v>
      </c>
      <c r="E163" s="207" t="s">
        <v>32</v>
      </c>
      <c r="F163" s="208" t="s">
        <v>231</v>
      </c>
      <c r="G163" s="205"/>
      <c r="H163" s="207" t="s">
        <v>32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144</v>
      </c>
      <c r="AU163" s="214" t="s">
        <v>84</v>
      </c>
      <c r="AV163" s="11" t="s">
        <v>25</v>
      </c>
      <c r="AW163" s="11" t="s">
        <v>39</v>
      </c>
      <c r="AX163" s="11" t="s">
        <v>75</v>
      </c>
      <c r="AY163" s="214" t="s">
        <v>134</v>
      </c>
    </row>
    <row r="164" spans="2:65" s="12" customFormat="1" ht="13.5">
      <c r="B164" s="215"/>
      <c r="C164" s="216"/>
      <c r="D164" s="206" t="s">
        <v>144</v>
      </c>
      <c r="E164" s="217" t="s">
        <v>32</v>
      </c>
      <c r="F164" s="218" t="s">
        <v>232</v>
      </c>
      <c r="G164" s="216"/>
      <c r="H164" s="219">
        <v>223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144</v>
      </c>
      <c r="AU164" s="225" t="s">
        <v>84</v>
      </c>
      <c r="AV164" s="12" t="s">
        <v>84</v>
      </c>
      <c r="AW164" s="12" t="s">
        <v>39</v>
      </c>
      <c r="AX164" s="12" t="s">
        <v>75</v>
      </c>
      <c r="AY164" s="225" t="s">
        <v>134</v>
      </c>
    </row>
    <row r="165" spans="2:65" s="14" customFormat="1" ht="13.5">
      <c r="B165" s="247"/>
      <c r="C165" s="248"/>
      <c r="D165" s="206" t="s">
        <v>144</v>
      </c>
      <c r="E165" s="249" t="s">
        <v>32</v>
      </c>
      <c r="F165" s="250" t="s">
        <v>233</v>
      </c>
      <c r="G165" s="248"/>
      <c r="H165" s="251">
        <v>223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144</v>
      </c>
      <c r="AU165" s="257" t="s">
        <v>84</v>
      </c>
      <c r="AV165" s="14" t="s">
        <v>157</v>
      </c>
      <c r="AW165" s="14" t="s">
        <v>39</v>
      </c>
      <c r="AX165" s="14" t="s">
        <v>75</v>
      </c>
      <c r="AY165" s="257" t="s">
        <v>134</v>
      </c>
    </row>
    <row r="166" spans="2:65" s="13" customFormat="1" ht="13.5">
      <c r="B166" s="226"/>
      <c r="C166" s="227"/>
      <c r="D166" s="206" t="s">
        <v>144</v>
      </c>
      <c r="E166" s="228" t="s">
        <v>32</v>
      </c>
      <c r="F166" s="229" t="s">
        <v>156</v>
      </c>
      <c r="G166" s="227"/>
      <c r="H166" s="230">
        <v>456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144</v>
      </c>
      <c r="AU166" s="236" t="s">
        <v>84</v>
      </c>
      <c r="AV166" s="13" t="s">
        <v>142</v>
      </c>
      <c r="AW166" s="13" t="s">
        <v>39</v>
      </c>
      <c r="AX166" s="13" t="s">
        <v>25</v>
      </c>
      <c r="AY166" s="236" t="s">
        <v>134</v>
      </c>
    </row>
    <row r="167" spans="2:65" s="1" customFormat="1" ht="16.5" customHeight="1">
      <c r="B167" s="41"/>
      <c r="C167" s="237" t="s">
        <v>234</v>
      </c>
      <c r="D167" s="237" t="s">
        <v>207</v>
      </c>
      <c r="E167" s="238" t="s">
        <v>235</v>
      </c>
      <c r="F167" s="239" t="s">
        <v>236</v>
      </c>
      <c r="G167" s="240" t="s">
        <v>222</v>
      </c>
      <c r="H167" s="241">
        <v>245</v>
      </c>
      <c r="I167" s="242"/>
      <c r="J167" s="243">
        <f>ROUND(I167*H167,2)</f>
        <v>0</v>
      </c>
      <c r="K167" s="239" t="s">
        <v>141</v>
      </c>
      <c r="L167" s="244"/>
      <c r="M167" s="245" t="s">
        <v>32</v>
      </c>
      <c r="N167" s="246" t="s">
        <v>46</v>
      </c>
      <c r="O167" s="42"/>
      <c r="P167" s="201">
        <f>O167*H167</f>
        <v>0</v>
      </c>
      <c r="Q167" s="201">
        <v>3.0000000000000001E-5</v>
      </c>
      <c r="R167" s="201">
        <f>Q167*H167</f>
        <v>7.3499999999999998E-3</v>
      </c>
      <c r="S167" s="201">
        <v>0</v>
      </c>
      <c r="T167" s="202">
        <f>S167*H167</f>
        <v>0</v>
      </c>
      <c r="AR167" s="24" t="s">
        <v>195</v>
      </c>
      <c r="AT167" s="24" t="s">
        <v>207</v>
      </c>
      <c r="AU167" s="24" t="s">
        <v>84</v>
      </c>
      <c r="AY167" s="24" t="s">
        <v>134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25</v>
      </c>
      <c r="BK167" s="203">
        <f>ROUND(I167*H167,2)</f>
        <v>0</v>
      </c>
      <c r="BL167" s="24" t="s">
        <v>142</v>
      </c>
      <c r="BM167" s="24" t="s">
        <v>237</v>
      </c>
    </row>
    <row r="168" spans="2:65" s="11" customFormat="1" ht="13.5">
      <c r="B168" s="204"/>
      <c r="C168" s="205"/>
      <c r="D168" s="206" t="s">
        <v>144</v>
      </c>
      <c r="E168" s="207" t="s">
        <v>32</v>
      </c>
      <c r="F168" s="208" t="s">
        <v>238</v>
      </c>
      <c r="G168" s="205"/>
      <c r="H168" s="207" t="s">
        <v>32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144</v>
      </c>
      <c r="AU168" s="214" t="s">
        <v>84</v>
      </c>
      <c r="AV168" s="11" t="s">
        <v>25</v>
      </c>
      <c r="AW168" s="11" t="s">
        <v>39</v>
      </c>
      <c r="AX168" s="11" t="s">
        <v>75</v>
      </c>
      <c r="AY168" s="214" t="s">
        <v>134</v>
      </c>
    </row>
    <row r="169" spans="2:65" s="11" customFormat="1" ht="13.5">
      <c r="B169" s="204"/>
      <c r="C169" s="205"/>
      <c r="D169" s="206" t="s">
        <v>144</v>
      </c>
      <c r="E169" s="207" t="s">
        <v>32</v>
      </c>
      <c r="F169" s="208" t="s">
        <v>239</v>
      </c>
      <c r="G169" s="205"/>
      <c r="H169" s="207" t="s">
        <v>32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144</v>
      </c>
      <c r="AU169" s="214" t="s">
        <v>84</v>
      </c>
      <c r="AV169" s="11" t="s">
        <v>25</v>
      </c>
      <c r="AW169" s="11" t="s">
        <v>39</v>
      </c>
      <c r="AX169" s="11" t="s">
        <v>75</v>
      </c>
      <c r="AY169" s="214" t="s">
        <v>134</v>
      </c>
    </row>
    <row r="170" spans="2:65" s="12" customFormat="1" ht="13.5">
      <c r="B170" s="215"/>
      <c r="C170" s="216"/>
      <c r="D170" s="206" t="s">
        <v>144</v>
      </c>
      <c r="E170" s="217" t="s">
        <v>32</v>
      </c>
      <c r="F170" s="218" t="s">
        <v>240</v>
      </c>
      <c r="G170" s="216"/>
      <c r="H170" s="219">
        <v>245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144</v>
      </c>
      <c r="AU170" s="225" t="s">
        <v>84</v>
      </c>
      <c r="AV170" s="12" t="s">
        <v>84</v>
      </c>
      <c r="AW170" s="12" t="s">
        <v>39</v>
      </c>
      <c r="AX170" s="12" t="s">
        <v>25</v>
      </c>
      <c r="AY170" s="225" t="s">
        <v>134</v>
      </c>
    </row>
    <row r="171" spans="2:65" s="1" customFormat="1" ht="16.5" customHeight="1">
      <c r="B171" s="41"/>
      <c r="C171" s="237" t="s">
        <v>241</v>
      </c>
      <c r="D171" s="237" t="s">
        <v>207</v>
      </c>
      <c r="E171" s="238" t="s">
        <v>242</v>
      </c>
      <c r="F171" s="239" t="s">
        <v>231</v>
      </c>
      <c r="G171" s="240" t="s">
        <v>222</v>
      </c>
      <c r="H171" s="241">
        <v>234.5</v>
      </c>
      <c r="I171" s="242"/>
      <c r="J171" s="243">
        <f>ROUND(I171*H171,2)</f>
        <v>0</v>
      </c>
      <c r="K171" s="239" t="s">
        <v>141</v>
      </c>
      <c r="L171" s="244"/>
      <c r="M171" s="245" t="s">
        <v>32</v>
      </c>
      <c r="N171" s="246" t="s">
        <v>46</v>
      </c>
      <c r="O171" s="42"/>
      <c r="P171" s="201">
        <f>O171*H171</f>
        <v>0</v>
      </c>
      <c r="Q171" s="201">
        <v>2.9999999999999997E-4</v>
      </c>
      <c r="R171" s="201">
        <f>Q171*H171</f>
        <v>7.0349999999999996E-2</v>
      </c>
      <c r="S171" s="201">
        <v>0</v>
      </c>
      <c r="T171" s="202">
        <f>S171*H171</f>
        <v>0</v>
      </c>
      <c r="AR171" s="24" t="s">
        <v>195</v>
      </c>
      <c r="AT171" s="24" t="s">
        <v>207</v>
      </c>
      <c r="AU171" s="24" t="s">
        <v>84</v>
      </c>
      <c r="AY171" s="24" t="s">
        <v>134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25</v>
      </c>
      <c r="BK171" s="203">
        <f>ROUND(I171*H171,2)</f>
        <v>0</v>
      </c>
      <c r="BL171" s="24" t="s">
        <v>142</v>
      </c>
      <c r="BM171" s="24" t="s">
        <v>243</v>
      </c>
    </row>
    <row r="172" spans="2:65" s="11" customFormat="1" ht="13.5">
      <c r="B172" s="204"/>
      <c r="C172" s="205"/>
      <c r="D172" s="206" t="s">
        <v>144</v>
      </c>
      <c r="E172" s="207" t="s">
        <v>32</v>
      </c>
      <c r="F172" s="208" t="s">
        <v>244</v>
      </c>
      <c r="G172" s="205"/>
      <c r="H172" s="207" t="s">
        <v>32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144</v>
      </c>
      <c r="AU172" s="214" t="s">
        <v>84</v>
      </c>
      <c r="AV172" s="11" t="s">
        <v>25</v>
      </c>
      <c r="AW172" s="11" t="s">
        <v>39</v>
      </c>
      <c r="AX172" s="11" t="s">
        <v>75</v>
      </c>
      <c r="AY172" s="214" t="s">
        <v>134</v>
      </c>
    </row>
    <row r="173" spans="2:65" s="11" customFormat="1" ht="13.5">
      <c r="B173" s="204"/>
      <c r="C173" s="205"/>
      <c r="D173" s="206" t="s">
        <v>144</v>
      </c>
      <c r="E173" s="207" t="s">
        <v>32</v>
      </c>
      <c r="F173" s="208" t="s">
        <v>245</v>
      </c>
      <c r="G173" s="205"/>
      <c r="H173" s="207" t="s">
        <v>32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144</v>
      </c>
      <c r="AU173" s="214" t="s">
        <v>84</v>
      </c>
      <c r="AV173" s="11" t="s">
        <v>25</v>
      </c>
      <c r="AW173" s="11" t="s">
        <v>39</v>
      </c>
      <c r="AX173" s="11" t="s">
        <v>75</v>
      </c>
      <c r="AY173" s="214" t="s">
        <v>134</v>
      </c>
    </row>
    <row r="174" spans="2:65" s="12" customFormat="1" ht="13.5">
      <c r="B174" s="215"/>
      <c r="C174" s="216"/>
      <c r="D174" s="206" t="s">
        <v>144</v>
      </c>
      <c r="E174" s="217" t="s">
        <v>32</v>
      </c>
      <c r="F174" s="218" t="s">
        <v>246</v>
      </c>
      <c r="G174" s="216"/>
      <c r="H174" s="219">
        <v>234.5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144</v>
      </c>
      <c r="AU174" s="225" t="s">
        <v>84</v>
      </c>
      <c r="AV174" s="12" t="s">
        <v>84</v>
      </c>
      <c r="AW174" s="12" t="s">
        <v>39</v>
      </c>
      <c r="AX174" s="12" t="s">
        <v>25</v>
      </c>
      <c r="AY174" s="225" t="s">
        <v>134</v>
      </c>
    </row>
    <row r="175" spans="2:65" s="1" customFormat="1" ht="25.5" customHeight="1">
      <c r="B175" s="41"/>
      <c r="C175" s="192" t="s">
        <v>10</v>
      </c>
      <c r="D175" s="192" t="s">
        <v>137</v>
      </c>
      <c r="E175" s="193" t="s">
        <v>247</v>
      </c>
      <c r="F175" s="194" t="s">
        <v>248</v>
      </c>
      <c r="G175" s="195" t="s">
        <v>140</v>
      </c>
      <c r="H175" s="196">
        <v>159</v>
      </c>
      <c r="I175" s="197"/>
      <c r="J175" s="198">
        <f>ROUND(I175*H175,2)</f>
        <v>0</v>
      </c>
      <c r="K175" s="194" t="s">
        <v>141</v>
      </c>
      <c r="L175" s="61"/>
      <c r="M175" s="199" t="s">
        <v>32</v>
      </c>
      <c r="N175" s="200" t="s">
        <v>46</v>
      </c>
      <c r="O175" s="42"/>
      <c r="P175" s="201">
        <f>O175*H175</f>
        <v>0</v>
      </c>
      <c r="Q175" s="201">
        <v>2.6800000000000001E-3</v>
      </c>
      <c r="R175" s="201">
        <f>Q175*H175</f>
        <v>0.42612</v>
      </c>
      <c r="S175" s="201">
        <v>0</v>
      </c>
      <c r="T175" s="202">
        <f>S175*H175</f>
        <v>0</v>
      </c>
      <c r="AR175" s="24" t="s">
        <v>142</v>
      </c>
      <c r="AT175" s="24" t="s">
        <v>137</v>
      </c>
      <c r="AU175" s="24" t="s">
        <v>84</v>
      </c>
      <c r="AY175" s="24" t="s">
        <v>134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25</v>
      </c>
      <c r="BK175" s="203">
        <f>ROUND(I175*H175,2)</f>
        <v>0</v>
      </c>
      <c r="BL175" s="24" t="s">
        <v>142</v>
      </c>
      <c r="BM175" s="24" t="s">
        <v>249</v>
      </c>
    </row>
    <row r="176" spans="2:65" s="11" customFormat="1" ht="13.5">
      <c r="B176" s="204"/>
      <c r="C176" s="205"/>
      <c r="D176" s="206" t="s">
        <v>144</v>
      </c>
      <c r="E176" s="207" t="s">
        <v>32</v>
      </c>
      <c r="F176" s="208" t="s">
        <v>212</v>
      </c>
      <c r="G176" s="205"/>
      <c r="H176" s="207" t="s">
        <v>32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144</v>
      </c>
      <c r="AU176" s="214" t="s">
        <v>84</v>
      </c>
      <c r="AV176" s="11" t="s">
        <v>25</v>
      </c>
      <c r="AW176" s="11" t="s">
        <v>39</v>
      </c>
      <c r="AX176" s="11" t="s">
        <v>75</v>
      </c>
      <c r="AY176" s="214" t="s">
        <v>134</v>
      </c>
    </row>
    <row r="177" spans="2:65" s="12" customFormat="1" ht="13.5">
      <c r="B177" s="215"/>
      <c r="C177" s="216"/>
      <c r="D177" s="206" t="s">
        <v>144</v>
      </c>
      <c r="E177" s="217" t="s">
        <v>32</v>
      </c>
      <c r="F177" s="218" t="s">
        <v>218</v>
      </c>
      <c r="G177" s="216"/>
      <c r="H177" s="219">
        <v>159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144</v>
      </c>
      <c r="AU177" s="225" t="s">
        <v>84</v>
      </c>
      <c r="AV177" s="12" t="s">
        <v>84</v>
      </c>
      <c r="AW177" s="12" t="s">
        <v>39</v>
      </c>
      <c r="AX177" s="12" t="s">
        <v>25</v>
      </c>
      <c r="AY177" s="225" t="s">
        <v>134</v>
      </c>
    </row>
    <row r="178" spans="2:65" s="1" customFormat="1" ht="16.5" customHeight="1">
      <c r="B178" s="41"/>
      <c r="C178" s="192" t="s">
        <v>250</v>
      </c>
      <c r="D178" s="192" t="s">
        <v>137</v>
      </c>
      <c r="E178" s="193" t="s">
        <v>251</v>
      </c>
      <c r="F178" s="194" t="s">
        <v>252</v>
      </c>
      <c r="G178" s="195" t="s">
        <v>222</v>
      </c>
      <c r="H178" s="196">
        <v>1.5</v>
      </c>
      <c r="I178" s="197"/>
      <c r="J178" s="198">
        <f>ROUND(I178*H178,2)</f>
        <v>0</v>
      </c>
      <c r="K178" s="194" t="s">
        <v>32</v>
      </c>
      <c r="L178" s="61"/>
      <c r="M178" s="199" t="s">
        <v>32</v>
      </c>
      <c r="N178" s="200" t="s">
        <v>46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142</v>
      </c>
      <c r="AT178" s="24" t="s">
        <v>137</v>
      </c>
      <c r="AU178" s="24" t="s">
        <v>84</v>
      </c>
      <c r="AY178" s="24" t="s">
        <v>134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25</v>
      </c>
      <c r="BK178" s="203">
        <f>ROUND(I178*H178,2)</f>
        <v>0</v>
      </c>
      <c r="BL178" s="24" t="s">
        <v>142</v>
      </c>
      <c r="BM178" s="24" t="s">
        <v>253</v>
      </c>
    </row>
    <row r="179" spans="2:65" s="11" customFormat="1" ht="13.5">
      <c r="B179" s="204"/>
      <c r="C179" s="205"/>
      <c r="D179" s="206" t="s">
        <v>144</v>
      </c>
      <c r="E179" s="207" t="s">
        <v>32</v>
      </c>
      <c r="F179" s="208" t="s">
        <v>254</v>
      </c>
      <c r="G179" s="205"/>
      <c r="H179" s="207" t="s">
        <v>32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144</v>
      </c>
      <c r="AU179" s="214" t="s">
        <v>84</v>
      </c>
      <c r="AV179" s="11" t="s">
        <v>25</v>
      </c>
      <c r="AW179" s="11" t="s">
        <v>39</v>
      </c>
      <c r="AX179" s="11" t="s">
        <v>75</v>
      </c>
      <c r="AY179" s="214" t="s">
        <v>134</v>
      </c>
    </row>
    <row r="180" spans="2:65" s="11" customFormat="1" ht="13.5">
      <c r="B180" s="204"/>
      <c r="C180" s="205"/>
      <c r="D180" s="206" t="s">
        <v>144</v>
      </c>
      <c r="E180" s="207" t="s">
        <v>32</v>
      </c>
      <c r="F180" s="208" t="s">
        <v>255</v>
      </c>
      <c r="G180" s="205"/>
      <c r="H180" s="207" t="s">
        <v>32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144</v>
      </c>
      <c r="AU180" s="214" t="s">
        <v>84</v>
      </c>
      <c r="AV180" s="11" t="s">
        <v>25</v>
      </c>
      <c r="AW180" s="11" t="s">
        <v>39</v>
      </c>
      <c r="AX180" s="11" t="s">
        <v>75</v>
      </c>
      <c r="AY180" s="214" t="s">
        <v>134</v>
      </c>
    </row>
    <row r="181" spans="2:65" s="11" customFormat="1" ht="13.5">
      <c r="B181" s="204"/>
      <c r="C181" s="205"/>
      <c r="D181" s="206" t="s">
        <v>144</v>
      </c>
      <c r="E181" s="207" t="s">
        <v>32</v>
      </c>
      <c r="F181" s="208" t="s">
        <v>256</v>
      </c>
      <c r="G181" s="205"/>
      <c r="H181" s="207" t="s">
        <v>32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144</v>
      </c>
      <c r="AU181" s="214" t="s">
        <v>84</v>
      </c>
      <c r="AV181" s="11" t="s">
        <v>25</v>
      </c>
      <c r="AW181" s="11" t="s">
        <v>39</v>
      </c>
      <c r="AX181" s="11" t="s">
        <v>75</v>
      </c>
      <c r="AY181" s="214" t="s">
        <v>134</v>
      </c>
    </row>
    <row r="182" spans="2:65" s="12" customFormat="1" ht="13.5">
      <c r="B182" s="215"/>
      <c r="C182" s="216"/>
      <c r="D182" s="206" t="s">
        <v>144</v>
      </c>
      <c r="E182" s="217" t="s">
        <v>32</v>
      </c>
      <c r="F182" s="218" t="s">
        <v>257</v>
      </c>
      <c r="G182" s="216"/>
      <c r="H182" s="219">
        <v>1.5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144</v>
      </c>
      <c r="AU182" s="225" t="s">
        <v>84</v>
      </c>
      <c r="AV182" s="12" t="s">
        <v>84</v>
      </c>
      <c r="AW182" s="12" t="s">
        <v>39</v>
      </c>
      <c r="AX182" s="12" t="s">
        <v>25</v>
      </c>
      <c r="AY182" s="225" t="s">
        <v>134</v>
      </c>
    </row>
    <row r="183" spans="2:65" s="11" customFormat="1" ht="13.5">
      <c r="B183" s="204"/>
      <c r="C183" s="205"/>
      <c r="D183" s="206" t="s">
        <v>144</v>
      </c>
      <c r="E183" s="207" t="s">
        <v>32</v>
      </c>
      <c r="F183" s="208" t="s">
        <v>258</v>
      </c>
      <c r="G183" s="205"/>
      <c r="H183" s="207" t="s">
        <v>32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144</v>
      </c>
      <c r="AU183" s="214" t="s">
        <v>84</v>
      </c>
      <c r="AV183" s="11" t="s">
        <v>25</v>
      </c>
      <c r="AW183" s="11" t="s">
        <v>39</v>
      </c>
      <c r="AX183" s="11" t="s">
        <v>75</v>
      </c>
      <c r="AY183" s="214" t="s">
        <v>134</v>
      </c>
    </row>
    <row r="184" spans="2:65" s="10" customFormat="1" ht="29.85" customHeight="1">
      <c r="B184" s="176"/>
      <c r="C184" s="177"/>
      <c r="D184" s="178" t="s">
        <v>74</v>
      </c>
      <c r="E184" s="190" t="s">
        <v>259</v>
      </c>
      <c r="F184" s="190" t="s">
        <v>260</v>
      </c>
      <c r="G184" s="177"/>
      <c r="H184" s="177"/>
      <c r="I184" s="180"/>
      <c r="J184" s="191">
        <f>BK184</f>
        <v>0</v>
      </c>
      <c r="K184" s="177"/>
      <c r="L184" s="182"/>
      <c r="M184" s="183"/>
      <c r="N184" s="184"/>
      <c r="O184" s="184"/>
      <c r="P184" s="185">
        <f>SUM(P185:P229)</f>
        <v>0</v>
      </c>
      <c r="Q184" s="184"/>
      <c r="R184" s="185">
        <f>SUM(R185:R229)</f>
        <v>0</v>
      </c>
      <c r="S184" s="184"/>
      <c r="T184" s="186">
        <f>SUM(T185:T229)</f>
        <v>0</v>
      </c>
      <c r="AR184" s="187" t="s">
        <v>25</v>
      </c>
      <c r="AT184" s="188" t="s">
        <v>74</v>
      </c>
      <c r="AU184" s="188" t="s">
        <v>25</v>
      </c>
      <c r="AY184" s="187" t="s">
        <v>134</v>
      </c>
      <c r="BK184" s="189">
        <f>SUM(BK185:BK229)</f>
        <v>0</v>
      </c>
    </row>
    <row r="185" spans="2:65" s="1" customFormat="1" ht="25.5" customHeight="1">
      <c r="B185" s="41"/>
      <c r="C185" s="192" t="s">
        <v>261</v>
      </c>
      <c r="D185" s="192" t="s">
        <v>137</v>
      </c>
      <c r="E185" s="193" t="s">
        <v>262</v>
      </c>
      <c r="F185" s="194" t="s">
        <v>263</v>
      </c>
      <c r="G185" s="195" t="s">
        <v>140</v>
      </c>
      <c r="H185" s="196">
        <v>3359</v>
      </c>
      <c r="I185" s="197"/>
      <c r="J185" s="198">
        <f>ROUND(I185*H185,2)</f>
        <v>0</v>
      </c>
      <c r="K185" s="194" t="s">
        <v>141</v>
      </c>
      <c r="L185" s="61"/>
      <c r="M185" s="199" t="s">
        <v>32</v>
      </c>
      <c r="N185" s="200" t="s">
        <v>46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142</v>
      </c>
      <c r="AT185" s="24" t="s">
        <v>137</v>
      </c>
      <c r="AU185" s="24" t="s">
        <v>84</v>
      </c>
      <c r="AY185" s="24" t="s">
        <v>134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25</v>
      </c>
      <c r="BK185" s="203">
        <f>ROUND(I185*H185,2)</f>
        <v>0</v>
      </c>
      <c r="BL185" s="24" t="s">
        <v>142</v>
      </c>
      <c r="BM185" s="24" t="s">
        <v>264</v>
      </c>
    </row>
    <row r="186" spans="2:65" s="11" customFormat="1" ht="13.5">
      <c r="B186" s="204"/>
      <c r="C186" s="205"/>
      <c r="D186" s="206" t="s">
        <v>144</v>
      </c>
      <c r="E186" s="207" t="s">
        <v>32</v>
      </c>
      <c r="F186" s="208" t="s">
        <v>265</v>
      </c>
      <c r="G186" s="205"/>
      <c r="H186" s="207" t="s">
        <v>32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144</v>
      </c>
      <c r="AU186" s="214" t="s">
        <v>84</v>
      </c>
      <c r="AV186" s="11" t="s">
        <v>25</v>
      </c>
      <c r="AW186" s="11" t="s">
        <v>39</v>
      </c>
      <c r="AX186" s="11" t="s">
        <v>75</v>
      </c>
      <c r="AY186" s="214" t="s">
        <v>134</v>
      </c>
    </row>
    <row r="187" spans="2:65" s="12" customFormat="1" ht="13.5">
      <c r="B187" s="215"/>
      <c r="C187" s="216"/>
      <c r="D187" s="206" t="s">
        <v>144</v>
      </c>
      <c r="E187" s="217" t="s">
        <v>32</v>
      </c>
      <c r="F187" s="218" t="s">
        <v>266</v>
      </c>
      <c r="G187" s="216"/>
      <c r="H187" s="219">
        <v>118.825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144</v>
      </c>
      <c r="AU187" s="225" t="s">
        <v>84</v>
      </c>
      <c r="AV187" s="12" t="s">
        <v>84</v>
      </c>
      <c r="AW187" s="12" t="s">
        <v>39</v>
      </c>
      <c r="AX187" s="12" t="s">
        <v>75</v>
      </c>
      <c r="AY187" s="225" t="s">
        <v>134</v>
      </c>
    </row>
    <row r="188" spans="2:65" s="12" customFormat="1" ht="13.5">
      <c r="B188" s="215"/>
      <c r="C188" s="216"/>
      <c r="D188" s="206" t="s">
        <v>144</v>
      </c>
      <c r="E188" s="217" t="s">
        <v>32</v>
      </c>
      <c r="F188" s="218" t="s">
        <v>267</v>
      </c>
      <c r="G188" s="216"/>
      <c r="H188" s="219">
        <v>192.1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144</v>
      </c>
      <c r="AU188" s="225" t="s">
        <v>84</v>
      </c>
      <c r="AV188" s="12" t="s">
        <v>84</v>
      </c>
      <c r="AW188" s="12" t="s">
        <v>39</v>
      </c>
      <c r="AX188" s="12" t="s">
        <v>75</v>
      </c>
      <c r="AY188" s="225" t="s">
        <v>134</v>
      </c>
    </row>
    <row r="189" spans="2:65" s="12" customFormat="1" ht="13.5">
      <c r="B189" s="215"/>
      <c r="C189" s="216"/>
      <c r="D189" s="206" t="s">
        <v>144</v>
      </c>
      <c r="E189" s="217" t="s">
        <v>32</v>
      </c>
      <c r="F189" s="218" t="s">
        <v>268</v>
      </c>
      <c r="G189" s="216"/>
      <c r="H189" s="219">
        <v>11.65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144</v>
      </c>
      <c r="AU189" s="225" t="s">
        <v>84</v>
      </c>
      <c r="AV189" s="12" t="s">
        <v>84</v>
      </c>
      <c r="AW189" s="12" t="s">
        <v>39</v>
      </c>
      <c r="AX189" s="12" t="s">
        <v>75</v>
      </c>
      <c r="AY189" s="225" t="s">
        <v>134</v>
      </c>
    </row>
    <row r="190" spans="2:65" s="11" customFormat="1" ht="13.5">
      <c r="B190" s="204"/>
      <c r="C190" s="205"/>
      <c r="D190" s="206" t="s">
        <v>144</v>
      </c>
      <c r="E190" s="207" t="s">
        <v>32</v>
      </c>
      <c r="F190" s="208" t="s">
        <v>269</v>
      </c>
      <c r="G190" s="205"/>
      <c r="H190" s="207" t="s">
        <v>32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144</v>
      </c>
      <c r="AU190" s="214" t="s">
        <v>84</v>
      </c>
      <c r="AV190" s="11" t="s">
        <v>25</v>
      </c>
      <c r="AW190" s="11" t="s">
        <v>39</v>
      </c>
      <c r="AX190" s="11" t="s">
        <v>75</v>
      </c>
      <c r="AY190" s="214" t="s">
        <v>134</v>
      </c>
    </row>
    <row r="191" spans="2:65" s="12" customFormat="1" ht="13.5">
      <c r="B191" s="215"/>
      <c r="C191" s="216"/>
      <c r="D191" s="206" t="s">
        <v>144</v>
      </c>
      <c r="E191" s="217" t="s">
        <v>32</v>
      </c>
      <c r="F191" s="218" t="s">
        <v>270</v>
      </c>
      <c r="G191" s="216"/>
      <c r="H191" s="219">
        <v>41.81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144</v>
      </c>
      <c r="AU191" s="225" t="s">
        <v>84</v>
      </c>
      <c r="AV191" s="12" t="s">
        <v>84</v>
      </c>
      <c r="AW191" s="12" t="s">
        <v>39</v>
      </c>
      <c r="AX191" s="12" t="s">
        <v>75</v>
      </c>
      <c r="AY191" s="225" t="s">
        <v>134</v>
      </c>
    </row>
    <row r="192" spans="2:65" s="12" customFormat="1" ht="13.5">
      <c r="B192" s="215"/>
      <c r="C192" s="216"/>
      <c r="D192" s="206" t="s">
        <v>144</v>
      </c>
      <c r="E192" s="217" t="s">
        <v>32</v>
      </c>
      <c r="F192" s="218" t="s">
        <v>271</v>
      </c>
      <c r="G192" s="216"/>
      <c r="H192" s="219">
        <v>59.52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144</v>
      </c>
      <c r="AU192" s="225" t="s">
        <v>84</v>
      </c>
      <c r="AV192" s="12" t="s">
        <v>84</v>
      </c>
      <c r="AW192" s="12" t="s">
        <v>39</v>
      </c>
      <c r="AX192" s="12" t="s">
        <v>75</v>
      </c>
      <c r="AY192" s="225" t="s">
        <v>134</v>
      </c>
    </row>
    <row r="193" spans="2:51" s="12" customFormat="1" ht="13.5">
      <c r="B193" s="215"/>
      <c r="C193" s="216"/>
      <c r="D193" s="206" t="s">
        <v>144</v>
      </c>
      <c r="E193" s="217" t="s">
        <v>32</v>
      </c>
      <c r="F193" s="218" t="s">
        <v>272</v>
      </c>
      <c r="G193" s="216"/>
      <c r="H193" s="219">
        <v>41.825000000000003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144</v>
      </c>
      <c r="AU193" s="225" t="s">
        <v>84</v>
      </c>
      <c r="AV193" s="12" t="s">
        <v>84</v>
      </c>
      <c r="AW193" s="12" t="s">
        <v>39</v>
      </c>
      <c r="AX193" s="12" t="s">
        <v>75</v>
      </c>
      <c r="AY193" s="225" t="s">
        <v>134</v>
      </c>
    </row>
    <row r="194" spans="2:51" s="11" customFormat="1" ht="13.5">
      <c r="B194" s="204"/>
      <c r="C194" s="205"/>
      <c r="D194" s="206" t="s">
        <v>144</v>
      </c>
      <c r="E194" s="207" t="s">
        <v>32</v>
      </c>
      <c r="F194" s="208" t="s">
        <v>273</v>
      </c>
      <c r="G194" s="205"/>
      <c r="H194" s="207" t="s">
        <v>32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144</v>
      </c>
      <c r="AU194" s="214" t="s">
        <v>84</v>
      </c>
      <c r="AV194" s="11" t="s">
        <v>25</v>
      </c>
      <c r="AW194" s="11" t="s">
        <v>39</v>
      </c>
      <c r="AX194" s="11" t="s">
        <v>75</v>
      </c>
      <c r="AY194" s="214" t="s">
        <v>134</v>
      </c>
    </row>
    <row r="195" spans="2:51" s="12" customFormat="1" ht="13.5">
      <c r="B195" s="215"/>
      <c r="C195" s="216"/>
      <c r="D195" s="206" t="s">
        <v>144</v>
      </c>
      <c r="E195" s="217" t="s">
        <v>32</v>
      </c>
      <c r="F195" s="218" t="s">
        <v>274</v>
      </c>
      <c r="G195" s="216"/>
      <c r="H195" s="219">
        <v>178.77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144</v>
      </c>
      <c r="AU195" s="225" t="s">
        <v>84</v>
      </c>
      <c r="AV195" s="12" t="s">
        <v>84</v>
      </c>
      <c r="AW195" s="12" t="s">
        <v>39</v>
      </c>
      <c r="AX195" s="12" t="s">
        <v>75</v>
      </c>
      <c r="AY195" s="225" t="s">
        <v>134</v>
      </c>
    </row>
    <row r="196" spans="2:51" s="12" customFormat="1" ht="13.5">
      <c r="B196" s="215"/>
      <c r="C196" s="216"/>
      <c r="D196" s="206" t="s">
        <v>144</v>
      </c>
      <c r="E196" s="217" t="s">
        <v>32</v>
      </c>
      <c r="F196" s="218" t="s">
        <v>275</v>
      </c>
      <c r="G196" s="216"/>
      <c r="H196" s="219">
        <v>57.5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144</v>
      </c>
      <c r="AU196" s="225" t="s">
        <v>84</v>
      </c>
      <c r="AV196" s="12" t="s">
        <v>84</v>
      </c>
      <c r="AW196" s="12" t="s">
        <v>39</v>
      </c>
      <c r="AX196" s="12" t="s">
        <v>75</v>
      </c>
      <c r="AY196" s="225" t="s">
        <v>134</v>
      </c>
    </row>
    <row r="197" spans="2:51" s="12" customFormat="1" ht="13.5">
      <c r="B197" s="215"/>
      <c r="C197" s="216"/>
      <c r="D197" s="206" t="s">
        <v>144</v>
      </c>
      <c r="E197" s="217" t="s">
        <v>32</v>
      </c>
      <c r="F197" s="218" t="s">
        <v>276</v>
      </c>
      <c r="G197" s="216"/>
      <c r="H197" s="219">
        <v>189.6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144</v>
      </c>
      <c r="AU197" s="225" t="s">
        <v>84</v>
      </c>
      <c r="AV197" s="12" t="s">
        <v>84</v>
      </c>
      <c r="AW197" s="12" t="s">
        <v>39</v>
      </c>
      <c r="AX197" s="12" t="s">
        <v>75</v>
      </c>
      <c r="AY197" s="225" t="s">
        <v>134</v>
      </c>
    </row>
    <row r="198" spans="2:51" s="12" customFormat="1" ht="13.5">
      <c r="B198" s="215"/>
      <c r="C198" s="216"/>
      <c r="D198" s="206" t="s">
        <v>144</v>
      </c>
      <c r="E198" s="217" t="s">
        <v>32</v>
      </c>
      <c r="F198" s="218" t="s">
        <v>277</v>
      </c>
      <c r="G198" s="216"/>
      <c r="H198" s="219">
        <v>103.27500000000001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144</v>
      </c>
      <c r="AU198" s="225" t="s">
        <v>84</v>
      </c>
      <c r="AV198" s="12" t="s">
        <v>84</v>
      </c>
      <c r="AW198" s="12" t="s">
        <v>39</v>
      </c>
      <c r="AX198" s="12" t="s">
        <v>75</v>
      </c>
      <c r="AY198" s="225" t="s">
        <v>134</v>
      </c>
    </row>
    <row r="199" spans="2:51" s="11" customFormat="1" ht="13.5">
      <c r="B199" s="204"/>
      <c r="C199" s="205"/>
      <c r="D199" s="206" t="s">
        <v>144</v>
      </c>
      <c r="E199" s="207" t="s">
        <v>32</v>
      </c>
      <c r="F199" s="208" t="s">
        <v>278</v>
      </c>
      <c r="G199" s="205"/>
      <c r="H199" s="207" t="s">
        <v>32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144</v>
      </c>
      <c r="AU199" s="214" t="s">
        <v>84</v>
      </c>
      <c r="AV199" s="11" t="s">
        <v>25</v>
      </c>
      <c r="AW199" s="11" t="s">
        <v>39</v>
      </c>
      <c r="AX199" s="11" t="s">
        <v>75</v>
      </c>
      <c r="AY199" s="214" t="s">
        <v>134</v>
      </c>
    </row>
    <row r="200" spans="2:51" s="12" customFormat="1" ht="13.5">
      <c r="B200" s="215"/>
      <c r="C200" s="216"/>
      <c r="D200" s="206" t="s">
        <v>144</v>
      </c>
      <c r="E200" s="217" t="s">
        <v>32</v>
      </c>
      <c r="F200" s="218" t="s">
        <v>279</v>
      </c>
      <c r="G200" s="216"/>
      <c r="H200" s="219">
        <v>210.21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144</v>
      </c>
      <c r="AU200" s="225" t="s">
        <v>84</v>
      </c>
      <c r="AV200" s="12" t="s">
        <v>84</v>
      </c>
      <c r="AW200" s="12" t="s">
        <v>39</v>
      </c>
      <c r="AX200" s="12" t="s">
        <v>75</v>
      </c>
      <c r="AY200" s="225" t="s">
        <v>134</v>
      </c>
    </row>
    <row r="201" spans="2:51" s="12" customFormat="1" ht="13.5">
      <c r="B201" s="215"/>
      <c r="C201" s="216"/>
      <c r="D201" s="206" t="s">
        <v>144</v>
      </c>
      <c r="E201" s="217" t="s">
        <v>32</v>
      </c>
      <c r="F201" s="218" t="s">
        <v>280</v>
      </c>
      <c r="G201" s="216"/>
      <c r="H201" s="219">
        <v>88.4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144</v>
      </c>
      <c r="AU201" s="225" t="s">
        <v>84</v>
      </c>
      <c r="AV201" s="12" t="s">
        <v>84</v>
      </c>
      <c r="AW201" s="12" t="s">
        <v>39</v>
      </c>
      <c r="AX201" s="12" t="s">
        <v>75</v>
      </c>
      <c r="AY201" s="225" t="s">
        <v>134</v>
      </c>
    </row>
    <row r="202" spans="2:51" s="11" customFormat="1" ht="13.5">
      <c r="B202" s="204"/>
      <c r="C202" s="205"/>
      <c r="D202" s="206" t="s">
        <v>144</v>
      </c>
      <c r="E202" s="207" t="s">
        <v>32</v>
      </c>
      <c r="F202" s="208" t="s">
        <v>281</v>
      </c>
      <c r="G202" s="205"/>
      <c r="H202" s="207" t="s">
        <v>32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144</v>
      </c>
      <c r="AU202" s="214" t="s">
        <v>84</v>
      </c>
      <c r="AV202" s="11" t="s">
        <v>25</v>
      </c>
      <c r="AW202" s="11" t="s">
        <v>39</v>
      </c>
      <c r="AX202" s="11" t="s">
        <v>75</v>
      </c>
      <c r="AY202" s="214" t="s">
        <v>134</v>
      </c>
    </row>
    <row r="203" spans="2:51" s="12" customFormat="1" ht="13.5">
      <c r="B203" s="215"/>
      <c r="C203" s="216"/>
      <c r="D203" s="206" t="s">
        <v>144</v>
      </c>
      <c r="E203" s="217" t="s">
        <v>32</v>
      </c>
      <c r="F203" s="218" t="s">
        <v>282</v>
      </c>
      <c r="G203" s="216"/>
      <c r="H203" s="219">
        <v>609.84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144</v>
      </c>
      <c r="AU203" s="225" t="s">
        <v>84</v>
      </c>
      <c r="AV203" s="12" t="s">
        <v>84</v>
      </c>
      <c r="AW203" s="12" t="s">
        <v>39</v>
      </c>
      <c r="AX203" s="12" t="s">
        <v>75</v>
      </c>
      <c r="AY203" s="225" t="s">
        <v>134</v>
      </c>
    </row>
    <row r="204" spans="2:51" s="12" customFormat="1" ht="13.5">
      <c r="B204" s="215"/>
      <c r="C204" s="216"/>
      <c r="D204" s="206" t="s">
        <v>144</v>
      </c>
      <c r="E204" s="217" t="s">
        <v>32</v>
      </c>
      <c r="F204" s="218" t="s">
        <v>283</v>
      </c>
      <c r="G204" s="216"/>
      <c r="H204" s="219">
        <v>157.36500000000001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144</v>
      </c>
      <c r="AU204" s="225" t="s">
        <v>84</v>
      </c>
      <c r="AV204" s="12" t="s">
        <v>84</v>
      </c>
      <c r="AW204" s="12" t="s">
        <v>39</v>
      </c>
      <c r="AX204" s="12" t="s">
        <v>75</v>
      </c>
      <c r="AY204" s="225" t="s">
        <v>134</v>
      </c>
    </row>
    <row r="205" spans="2:51" s="11" customFormat="1" ht="13.5">
      <c r="B205" s="204"/>
      <c r="C205" s="205"/>
      <c r="D205" s="206" t="s">
        <v>144</v>
      </c>
      <c r="E205" s="207" t="s">
        <v>32</v>
      </c>
      <c r="F205" s="208" t="s">
        <v>284</v>
      </c>
      <c r="G205" s="205"/>
      <c r="H205" s="207" t="s">
        <v>32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144</v>
      </c>
      <c r="AU205" s="214" t="s">
        <v>84</v>
      </c>
      <c r="AV205" s="11" t="s">
        <v>25</v>
      </c>
      <c r="AW205" s="11" t="s">
        <v>39</v>
      </c>
      <c r="AX205" s="11" t="s">
        <v>75</v>
      </c>
      <c r="AY205" s="214" t="s">
        <v>134</v>
      </c>
    </row>
    <row r="206" spans="2:51" s="12" customFormat="1" ht="13.5">
      <c r="B206" s="215"/>
      <c r="C206" s="216"/>
      <c r="D206" s="206" t="s">
        <v>144</v>
      </c>
      <c r="E206" s="217" t="s">
        <v>32</v>
      </c>
      <c r="F206" s="218" t="s">
        <v>285</v>
      </c>
      <c r="G206" s="216"/>
      <c r="H206" s="219">
        <v>848.1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144</v>
      </c>
      <c r="AU206" s="225" t="s">
        <v>84</v>
      </c>
      <c r="AV206" s="12" t="s">
        <v>84</v>
      </c>
      <c r="AW206" s="12" t="s">
        <v>39</v>
      </c>
      <c r="AX206" s="12" t="s">
        <v>75</v>
      </c>
      <c r="AY206" s="225" t="s">
        <v>134</v>
      </c>
    </row>
    <row r="207" spans="2:51" s="12" customFormat="1" ht="13.5">
      <c r="B207" s="215"/>
      <c r="C207" s="216"/>
      <c r="D207" s="206" t="s">
        <v>144</v>
      </c>
      <c r="E207" s="217" t="s">
        <v>32</v>
      </c>
      <c r="F207" s="218" t="s">
        <v>286</v>
      </c>
      <c r="G207" s="216"/>
      <c r="H207" s="219">
        <v>352.35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144</v>
      </c>
      <c r="AU207" s="225" t="s">
        <v>84</v>
      </c>
      <c r="AV207" s="12" t="s">
        <v>84</v>
      </c>
      <c r="AW207" s="12" t="s">
        <v>39</v>
      </c>
      <c r="AX207" s="12" t="s">
        <v>75</v>
      </c>
      <c r="AY207" s="225" t="s">
        <v>134</v>
      </c>
    </row>
    <row r="208" spans="2:51" s="12" customFormat="1" ht="13.5">
      <c r="B208" s="215"/>
      <c r="C208" s="216"/>
      <c r="D208" s="206" t="s">
        <v>144</v>
      </c>
      <c r="E208" s="217" t="s">
        <v>32</v>
      </c>
      <c r="F208" s="218" t="s">
        <v>287</v>
      </c>
      <c r="G208" s="216"/>
      <c r="H208" s="219">
        <v>97.86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144</v>
      </c>
      <c r="AU208" s="225" t="s">
        <v>84</v>
      </c>
      <c r="AV208" s="12" t="s">
        <v>84</v>
      </c>
      <c r="AW208" s="12" t="s">
        <v>39</v>
      </c>
      <c r="AX208" s="12" t="s">
        <v>75</v>
      </c>
      <c r="AY208" s="225" t="s">
        <v>134</v>
      </c>
    </row>
    <row r="209" spans="2:65" s="13" customFormat="1" ht="13.5">
      <c r="B209" s="226"/>
      <c r="C209" s="227"/>
      <c r="D209" s="206" t="s">
        <v>144</v>
      </c>
      <c r="E209" s="228" t="s">
        <v>32</v>
      </c>
      <c r="F209" s="229" t="s">
        <v>156</v>
      </c>
      <c r="G209" s="227"/>
      <c r="H209" s="230">
        <v>3359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144</v>
      </c>
      <c r="AU209" s="236" t="s">
        <v>84</v>
      </c>
      <c r="AV209" s="13" t="s">
        <v>142</v>
      </c>
      <c r="AW209" s="13" t="s">
        <v>39</v>
      </c>
      <c r="AX209" s="13" t="s">
        <v>25</v>
      </c>
      <c r="AY209" s="236" t="s">
        <v>134</v>
      </c>
    </row>
    <row r="210" spans="2:65" s="1" customFormat="1" ht="25.5" customHeight="1">
      <c r="B210" s="41"/>
      <c r="C210" s="192" t="s">
        <v>288</v>
      </c>
      <c r="D210" s="192" t="s">
        <v>137</v>
      </c>
      <c r="E210" s="193" t="s">
        <v>289</v>
      </c>
      <c r="F210" s="194" t="s">
        <v>290</v>
      </c>
      <c r="G210" s="195" t="s">
        <v>140</v>
      </c>
      <c r="H210" s="196">
        <v>302310</v>
      </c>
      <c r="I210" s="197"/>
      <c r="J210" s="198">
        <f>ROUND(I210*H210,2)</f>
        <v>0</v>
      </c>
      <c r="K210" s="194" t="s">
        <v>141</v>
      </c>
      <c r="L210" s="61"/>
      <c r="M210" s="199" t="s">
        <v>32</v>
      </c>
      <c r="N210" s="200" t="s">
        <v>46</v>
      </c>
      <c r="O210" s="4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142</v>
      </c>
      <c r="AT210" s="24" t="s">
        <v>137</v>
      </c>
      <c r="AU210" s="24" t="s">
        <v>84</v>
      </c>
      <c r="AY210" s="24" t="s">
        <v>134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25</v>
      </c>
      <c r="BK210" s="203">
        <f>ROUND(I210*H210,2)</f>
        <v>0</v>
      </c>
      <c r="BL210" s="24" t="s">
        <v>142</v>
      </c>
      <c r="BM210" s="24" t="s">
        <v>291</v>
      </c>
    </row>
    <row r="211" spans="2:65" s="11" customFormat="1" ht="13.5">
      <c r="B211" s="204"/>
      <c r="C211" s="205"/>
      <c r="D211" s="206" t="s">
        <v>144</v>
      </c>
      <c r="E211" s="207" t="s">
        <v>32</v>
      </c>
      <c r="F211" s="208" t="s">
        <v>292</v>
      </c>
      <c r="G211" s="205"/>
      <c r="H211" s="207" t="s">
        <v>32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144</v>
      </c>
      <c r="AU211" s="214" t="s">
        <v>84</v>
      </c>
      <c r="AV211" s="11" t="s">
        <v>25</v>
      </c>
      <c r="AW211" s="11" t="s">
        <v>39</v>
      </c>
      <c r="AX211" s="11" t="s">
        <v>75</v>
      </c>
      <c r="AY211" s="214" t="s">
        <v>134</v>
      </c>
    </row>
    <row r="212" spans="2:65" s="12" customFormat="1" ht="13.5">
      <c r="B212" s="215"/>
      <c r="C212" s="216"/>
      <c r="D212" s="206" t="s">
        <v>144</v>
      </c>
      <c r="E212" s="217" t="s">
        <v>32</v>
      </c>
      <c r="F212" s="218" t="s">
        <v>293</v>
      </c>
      <c r="G212" s="216"/>
      <c r="H212" s="219">
        <v>302310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144</v>
      </c>
      <c r="AU212" s="225" t="s">
        <v>84</v>
      </c>
      <c r="AV212" s="12" t="s">
        <v>84</v>
      </c>
      <c r="AW212" s="12" t="s">
        <v>39</v>
      </c>
      <c r="AX212" s="12" t="s">
        <v>25</v>
      </c>
      <c r="AY212" s="225" t="s">
        <v>134</v>
      </c>
    </row>
    <row r="213" spans="2:65" s="1" customFormat="1" ht="16.5" customHeight="1">
      <c r="B213" s="41"/>
      <c r="C213" s="192" t="s">
        <v>294</v>
      </c>
      <c r="D213" s="192" t="s">
        <v>137</v>
      </c>
      <c r="E213" s="193" t="s">
        <v>295</v>
      </c>
      <c r="F213" s="194" t="s">
        <v>296</v>
      </c>
      <c r="G213" s="195" t="s">
        <v>140</v>
      </c>
      <c r="H213" s="196">
        <v>320</v>
      </c>
      <c r="I213" s="197"/>
      <c r="J213" s="198">
        <f>ROUND(I213*H213,2)</f>
        <v>0</v>
      </c>
      <c r="K213" s="194" t="s">
        <v>141</v>
      </c>
      <c r="L213" s="61"/>
      <c r="M213" s="199" t="s">
        <v>32</v>
      </c>
      <c r="N213" s="200" t="s">
        <v>46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142</v>
      </c>
      <c r="AT213" s="24" t="s">
        <v>137</v>
      </c>
      <c r="AU213" s="24" t="s">
        <v>84</v>
      </c>
      <c r="AY213" s="24" t="s">
        <v>134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25</v>
      </c>
      <c r="BK213" s="203">
        <f>ROUND(I213*H213,2)</f>
        <v>0</v>
      </c>
      <c r="BL213" s="24" t="s">
        <v>142</v>
      </c>
      <c r="BM213" s="24" t="s">
        <v>297</v>
      </c>
    </row>
    <row r="214" spans="2:65" s="1" customFormat="1" ht="25.5" customHeight="1">
      <c r="B214" s="41"/>
      <c r="C214" s="192" t="s">
        <v>298</v>
      </c>
      <c r="D214" s="192" t="s">
        <v>137</v>
      </c>
      <c r="E214" s="193" t="s">
        <v>299</v>
      </c>
      <c r="F214" s="194" t="s">
        <v>300</v>
      </c>
      <c r="G214" s="195" t="s">
        <v>140</v>
      </c>
      <c r="H214" s="196">
        <v>28800</v>
      </c>
      <c r="I214" s="197"/>
      <c r="J214" s="198">
        <f>ROUND(I214*H214,2)</f>
        <v>0</v>
      </c>
      <c r="K214" s="194" t="s">
        <v>141</v>
      </c>
      <c r="L214" s="61"/>
      <c r="M214" s="199" t="s">
        <v>32</v>
      </c>
      <c r="N214" s="200" t="s">
        <v>46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142</v>
      </c>
      <c r="AT214" s="24" t="s">
        <v>137</v>
      </c>
      <c r="AU214" s="24" t="s">
        <v>84</v>
      </c>
      <c r="AY214" s="24" t="s">
        <v>134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25</v>
      </c>
      <c r="BK214" s="203">
        <f>ROUND(I214*H214,2)</f>
        <v>0</v>
      </c>
      <c r="BL214" s="24" t="s">
        <v>142</v>
      </c>
      <c r="BM214" s="24" t="s">
        <v>301</v>
      </c>
    </row>
    <row r="215" spans="2:65" s="11" customFormat="1" ht="13.5">
      <c r="B215" s="204"/>
      <c r="C215" s="205"/>
      <c r="D215" s="206" t="s">
        <v>144</v>
      </c>
      <c r="E215" s="207" t="s">
        <v>32</v>
      </c>
      <c r="F215" s="208" t="s">
        <v>292</v>
      </c>
      <c r="G215" s="205"/>
      <c r="H215" s="207" t="s">
        <v>32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144</v>
      </c>
      <c r="AU215" s="214" t="s">
        <v>84</v>
      </c>
      <c r="AV215" s="11" t="s">
        <v>25</v>
      </c>
      <c r="AW215" s="11" t="s">
        <v>39</v>
      </c>
      <c r="AX215" s="11" t="s">
        <v>75</v>
      </c>
      <c r="AY215" s="214" t="s">
        <v>134</v>
      </c>
    </row>
    <row r="216" spans="2:65" s="12" customFormat="1" ht="13.5">
      <c r="B216" s="215"/>
      <c r="C216" s="216"/>
      <c r="D216" s="206" t="s">
        <v>144</v>
      </c>
      <c r="E216" s="217" t="s">
        <v>32</v>
      </c>
      <c r="F216" s="218" t="s">
        <v>302</v>
      </c>
      <c r="G216" s="216"/>
      <c r="H216" s="219">
        <v>28800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144</v>
      </c>
      <c r="AU216" s="225" t="s">
        <v>84</v>
      </c>
      <c r="AV216" s="12" t="s">
        <v>84</v>
      </c>
      <c r="AW216" s="12" t="s">
        <v>39</v>
      </c>
      <c r="AX216" s="12" t="s">
        <v>25</v>
      </c>
      <c r="AY216" s="225" t="s">
        <v>134</v>
      </c>
    </row>
    <row r="217" spans="2:65" s="1" customFormat="1" ht="16.5" customHeight="1">
      <c r="B217" s="41"/>
      <c r="C217" s="192" t="s">
        <v>9</v>
      </c>
      <c r="D217" s="192" t="s">
        <v>137</v>
      </c>
      <c r="E217" s="193" t="s">
        <v>303</v>
      </c>
      <c r="F217" s="194" t="s">
        <v>304</v>
      </c>
      <c r="G217" s="195" t="s">
        <v>140</v>
      </c>
      <c r="H217" s="196">
        <v>3359</v>
      </c>
      <c r="I217" s="197"/>
      <c r="J217" s="198">
        <f>ROUND(I217*H217,2)</f>
        <v>0</v>
      </c>
      <c r="K217" s="194" t="s">
        <v>141</v>
      </c>
      <c r="L217" s="61"/>
      <c r="M217" s="199" t="s">
        <v>32</v>
      </c>
      <c r="N217" s="200" t="s">
        <v>46</v>
      </c>
      <c r="O217" s="4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142</v>
      </c>
      <c r="AT217" s="24" t="s">
        <v>137</v>
      </c>
      <c r="AU217" s="24" t="s">
        <v>84</v>
      </c>
      <c r="AY217" s="24" t="s">
        <v>134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25</v>
      </c>
      <c r="BK217" s="203">
        <f>ROUND(I217*H217,2)</f>
        <v>0</v>
      </c>
      <c r="BL217" s="24" t="s">
        <v>142</v>
      </c>
      <c r="BM217" s="24" t="s">
        <v>305</v>
      </c>
    </row>
    <row r="218" spans="2:65" s="1" customFormat="1" ht="16.5" customHeight="1">
      <c r="B218" s="41"/>
      <c r="C218" s="192" t="s">
        <v>306</v>
      </c>
      <c r="D218" s="192" t="s">
        <v>137</v>
      </c>
      <c r="E218" s="193" t="s">
        <v>307</v>
      </c>
      <c r="F218" s="194" t="s">
        <v>308</v>
      </c>
      <c r="G218" s="195" t="s">
        <v>140</v>
      </c>
      <c r="H218" s="196">
        <v>302310</v>
      </c>
      <c r="I218" s="197"/>
      <c r="J218" s="198">
        <f>ROUND(I218*H218,2)</f>
        <v>0</v>
      </c>
      <c r="K218" s="194" t="s">
        <v>141</v>
      </c>
      <c r="L218" s="61"/>
      <c r="M218" s="199" t="s">
        <v>32</v>
      </c>
      <c r="N218" s="200" t="s">
        <v>46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142</v>
      </c>
      <c r="AT218" s="24" t="s">
        <v>137</v>
      </c>
      <c r="AU218" s="24" t="s">
        <v>84</v>
      </c>
      <c r="AY218" s="24" t="s">
        <v>134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25</v>
      </c>
      <c r="BK218" s="203">
        <f>ROUND(I218*H218,2)</f>
        <v>0</v>
      </c>
      <c r="BL218" s="24" t="s">
        <v>142</v>
      </c>
      <c r="BM218" s="24" t="s">
        <v>309</v>
      </c>
    </row>
    <row r="219" spans="2:65" s="11" customFormat="1" ht="13.5">
      <c r="B219" s="204"/>
      <c r="C219" s="205"/>
      <c r="D219" s="206" t="s">
        <v>144</v>
      </c>
      <c r="E219" s="207" t="s">
        <v>32</v>
      </c>
      <c r="F219" s="208" t="s">
        <v>292</v>
      </c>
      <c r="G219" s="205"/>
      <c r="H219" s="207" t="s">
        <v>32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144</v>
      </c>
      <c r="AU219" s="214" t="s">
        <v>84</v>
      </c>
      <c r="AV219" s="11" t="s">
        <v>25</v>
      </c>
      <c r="AW219" s="11" t="s">
        <v>39</v>
      </c>
      <c r="AX219" s="11" t="s">
        <v>75</v>
      </c>
      <c r="AY219" s="214" t="s">
        <v>134</v>
      </c>
    </row>
    <row r="220" spans="2:65" s="11" customFormat="1" ht="13.5">
      <c r="B220" s="204"/>
      <c r="C220" s="205"/>
      <c r="D220" s="206" t="s">
        <v>144</v>
      </c>
      <c r="E220" s="207" t="s">
        <v>32</v>
      </c>
      <c r="F220" s="208" t="s">
        <v>310</v>
      </c>
      <c r="G220" s="205"/>
      <c r="H220" s="207" t="s">
        <v>32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144</v>
      </c>
      <c r="AU220" s="214" t="s">
        <v>84</v>
      </c>
      <c r="AV220" s="11" t="s">
        <v>25</v>
      </c>
      <c r="AW220" s="11" t="s">
        <v>39</v>
      </c>
      <c r="AX220" s="11" t="s">
        <v>75</v>
      </c>
      <c r="AY220" s="214" t="s">
        <v>134</v>
      </c>
    </row>
    <row r="221" spans="2:65" s="12" customFormat="1" ht="13.5">
      <c r="B221" s="215"/>
      <c r="C221" s="216"/>
      <c r="D221" s="206" t="s">
        <v>144</v>
      </c>
      <c r="E221" s="217" t="s">
        <v>32</v>
      </c>
      <c r="F221" s="218" t="s">
        <v>293</v>
      </c>
      <c r="G221" s="216"/>
      <c r="H221" s="219">
        <v>302310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144</v>
      </c>
      <c r="AU221" s="225" t="s">
        <v>84</v>
      </c>
      <c r="AV221" s="12" t="s">
        <v>84</v>
      </c>
      <c r="AW221" s="12" t="s">
        <v>39</v>
      </c>
      <c r="AX221" s="12" t="s">
        <v>25</v>
      </c>
      <c r="AY221" s="225" t="s">
        <v>134</v>
      </c>
    </row>
    <row r="222" spans="2:65" s="1" customFormat="1" ht="16.5" customHeight="1">
      <c r="B222" s="41"/>
      <c r="C222" s="192" t="s">
        <v>311</v>
      </c>
      <c r="D222" s="192" t="s">
        <v>137</v>
      </c>
      <c r="E222" s="193" t="s">
        <v>312</v>
      </c>
      <c r="F222" s="194" t="s">
        <v>313</v>
      </c>
      <c r="G222" s="195" t="s">
        <v>222</v>
      </c>
      <c r="H222" s="196">
        <v>12</v>
      </c>
      <c r="I222" s="197"/>
      <c r="J222" s="198">
        <f>ROUND(I222*H222,2)</f>
        <v>0</v>
      </c>
      <c r="K222" s="194" t="s">
        <v>141</v>
      </c>
      <c r="L222" s="61"/>
      <c r="M222" s="199" t="s">
        <v>32</v>
      </c>
      <c r="N222" s="200" t="s">
        <v>46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142</v>
      </c>
      <c r="AT222" s="24" t="s">
        <v>137</v>
      </c>
      <c r="AU222" s="24" t="s">
        <v>84</v>
      </c>
      <c r="AY222" s="24" t="s">
        <v>134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25</v>
      </c>
      <c r="BK222" s="203">
        <f>ROUND(I222*H222,2)</f>
        <v>0</v>
      </c>
      <c r="BL222" s="24" t="s">
        <v>142</v>
      </c>
      <c r="BM222" s="24" t="s">
        <v>314</v>
      </c>
    </row>
    <row r="223" spans="2:65" s="1" customFormat="1" ht="16.5" customHeight="1">
      <c r="B223" s="41"/>
      <c r="C223" s="192" t="s">
        <v>315</v>
      </c>
      <c r="D223" s="192" t="s">
        <v>137</v>
      </c>
      <c r="E223" s="193" t="s">
        <v>316</v>
      </c>
      <c r="F223" s="194" t="s">
        <v>317</v>
      </c>
      <c r="G223" s="195" t="s">
        <v>222</v>
      </c>
      <c r="H223" s="196">
        <v>1080</v>
      </c>
      <c r="I223" s="197"/>
      <c r="J223" s="198">
        <f>ROUND(I223*H223,2)</f>
        <v>0</v>
      </c>
      <c r="K223" s="194" t="s">
        <v>141</v>
      </c>
      <c r="L223" s="61"/>
      <c r="M223" s="199" t="s">
        <v>32</v>
      </c>
      <c r="N223" s="200" t="s">
        <v>46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142</v>
      </c>
      <c r="AT223" s="24" t="s">
        <v>137</v>
      </c>
      <c r="AU223" s="24" t="s">
        <v>84</v>
      </c>
      <c r="AY223" s="24" t="s">
        <v>134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25</v>
      </c>
      <c r="BK223" s="203">
        <f>ROUND(I223*H223,2)</f>
        <v>0</v>
      </c>
      <c r="BL223" s="24" t="s">
        <v>142</v>
      </c>
      <c r="BM223" s="24" t="s">
        <v>318</v>
      </c>
    </row>
    <row r="224" spans="2:65" s="11" customFormat="1" ht="13.5">
      <c r="B224" s="204"/>
      <c r="C224" s="205"/>
      <c r="D224" s="206" t="s">
        <v>144</v>
      </c>
      <c r="E224" s="207" t="s">
        <v>32</v>
      </c>
      <c r="F224" s="208" t="s">
        <v>292</v>
      </c>
      <c r="G224" s="205"/>
      <c r="H224" s="207" t="s">
        <v>32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144</v>
      </c>
      <c r="AU224" s="214" t="s">
        <v>84</v>
      </c>
      <c r="AV224" s="11" t="s">
        <v>25</v>
      </c>
      <c r="AW224" s="11" t="s">
        <v>39</v>
      </c>
      <c r="AX224" s="11" t="s">
        <v>75</v>
      </c>
      <c r="AY224" s="214" t="s">
        <v>134</v>
      </c>
    </row>
    <row r="225" spans="2:65" s="12" customFormat="1" ht="13.5">
      <c r="B225" s="215"/>
      <c r="C225" s="216"/>
      <c r="D225" s="206" t="s">
        <v>144</v>
      </c>
      <c r="E225" s="217" t="s">
        <v>32</v>
      </c>
      <c r="F225" s="218" t="s">
        <v>319</v>
      </c>
      <c r="G225" s="216"/>
      <c r="H225" s="219">
        <v>1080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144</v>
      </c>
      <c r="AU225" s="225" t="s">
        <v>84</v>
      </c>
      <c r="AV225" s="12" t="s">
        <v>84</v>
      </c>
      <c r="AW225" s="12" t="s">
        <v>39</v>
      </c>
      <c r="AX225" s="12" t="s">
        <v>25</v>
      </c>
      <c r="AY225" s="225" t="s">
        <v>134</v>
      </c>
    </row>
    <row r="226" spans="2:65" s="1" customFormat="1" ht="25.5" customHeight="1">
      <c r="B226" s="41"/>
      <c r="C226" s="192" t="s">
        <v>320</v>
      </c>
      <c r="D226" s="192" t="s">
        <v>137</v>
      </c>
      <c r="E226" s="193" t="s">
        <v>321</v>
      </c>
      <c r="F226" s="194" t="s">
        <v>322</v>
      </c>
      <c r="G226" s="195" t="s">
        <v>140</v>
      </c>
      <c r="H226" s="196">
        <v>3359</v>
      </c>
      <c r="I226" s="197"/>
      <c r="J226" s="198">
        <f>ROUND(I226*H226,2)</f>
        <v>0</v>
      </c>
      <c r="K226" s="194" t="s">
        <v>141</v>
      </c>
      <c r="L226" s="61"/>
      <c r="M226" s="199" t="s">
        <v>32</v>
      </c>
      <c r="N226" s="200" t="s">
        <v>46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142</v>
      </c>
      <c r="AT226" s="24" t="s">
        <v>137</v>
      </c>
      <c r="AU226" s="24" t="s">
        <v>84</v>
      </c>
      <c r="AY226" s="24" t="s">
        <v>134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25</v>
      </c>
      <c r="BK226" s="203">
        <f>ROUND(I226*H226,2)</f>
        <v>0</v>
      </c>
      <c r="BL226" s="24" t="s">
        <v>142</v>
      </c>
      <c r="BM226" s="24" t="s">
        <v>323</v>
      </c>
    </row>
    <row r="227" spans="2:65" s="1" customFormat="1" ht="16.5" customHeight="1">
      <c r="B227" s="41"/>
      <c r="C227" s="192" t="s">
        <v>324</v>
      </c>
      <c r="D227" s="192" t="s">
        <v>137</v>
      </c>
      <c r="E227" s="193" t="s">
        <v>325</v>
      </c>
      <c r="F227" s="194" t="s">
        <v>326</v>
      </c>
      <c r="G227" s="195" t="s">
        <v>140</v>
      </c>
      <c r="H227" s="196">
        <v>320</v>
      </c>
      <c r="I227" s="197"/>
      <c r="J227" s="198">
        <f>ROUND(I227*H227,2)</f>
        <v>0</v>
      </c>
      <c r="K227" s="194" t="s">
        <v>141</v>
      </c>
      <c r="L227" s="61"/>
      <c r="M227" s="199" t="s">
        <v>32</v>
      </c>
      <c r="N227" s="200" t="s">
        <v>46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142</v>
      </c>
      <c r="AT227" s="24" t="s">
        <v>137</v>
      </c>
      <c r="AU227" s="24" t="s">
        <v>84</v>
      </c>
      <c r="AY227" s="24" t="s">
        <v>134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25</v>
      </c>
      <c r="BK227" s="203">
        <f>ROUND(I227*H227,2)</f>
        <v>0</v>
      </c>
      <c r="BL227" s="24" t="s">
        <v>142</v>
      </c>
      <c r="BM227" s="24" t="s">
        <v>327</v>
      </c>
    </row>
    <row r="228" spans="2:65" s="1" customFormat="1" ht="16.5" customHeight="1">
      <c r="B228" s="41"/>
      <c r="C228" s="192" t="s">
        <v>328</v>
      </c>
      <c r="D228" s="192" t="s">
        <v>137</v>
      </c>
      <c r="E228" s="193" t="s">
        <v>329</v>
      </c>
      <c r="F228" s="194" t="s">
        <v>330</v>
      </c>
      <c r="G228" s="195" t="s">
        <v>140</v>
      </c>
      <c r="H228" s="196">
        <v>3359</v>
      </c>
      <c r="I228" s="197"/>
      <c r="J228" s="198">
        <f>ROUND(I228*H228,2)</f>
        <v>0</v>
      </c>
      <c r="K228" s="194" t="s">
        <v>141</v>
      </c>
      <c r="L228" s="61"/>
      <c r="M228" s="199" t="s">
        <v>32</v>
      </c>
      <c r="N228" s="200" t="s">
        <v>46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142</v>
      </c>
      <c r="AT228" s="24" t="s">
        <v>137</v>
      </c>
      <c r="AU228" s="24" t="s">
        <v>84</v>
      </c>
      <c r="AY228" s="24" t="s">
        <v>134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25</v>
      </c>
      <c r="BK228" s="203">
        <f>ROUND(I228*H228,2)</f>
        <v>0</v>
      </c>
      <c r="BL228" s="24" t="s">
        <v>142</v>
      </c>
      <c r="BM228" s="24" t="s">
        <v>331</v>
      </c>
    </row>
    <row r="229" spans="2:65" s="1" customFormat="1" ht="16.5" customHeight="1">
      <c r="B229" s="41"/>
      <c r="C229" s="192" t="s">
        <v>332</v>
      </c>
      <c r="D229" s="192" t="s">
        <v>137</v>
      </c>
      <c r="E229" s="193" t="s">
        <v>333</v>
      </c>
      <c r="F229" s="194" t="s">
        <v>334</v>
      </c>
      <c r="G229" s="195" t="s">
        <v>222</v>
      </c>
      <c r="H229" s="196">
        <v>12</v>
      </c>
      <c r="I229" s="197"/>
      <c r="J229" s="198">
        <f>ROUND(I229*H229,2)</f>
        <v>0</v>
      </c>
      <c r="K229" s="194" t="s">
        <v>141</v>
      </c>
      <c r="L229" s="61"/>
      <c r="M229" s="199" t="s">
        <v>32</v>
      </c>
      <c r="N229" s="200" t="s">
        <v>46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142</v>
      </c>
      <c r="AT229" s="24" t="s">
        <v>137</v>
      </c>
      <c r="AU229" s="24" t="s">
        <v>84</v>
      </c>
      <c r="AY229" s="24" t="s">
        <v>134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25</v>
      </c>
      <c r="BK229" s="203">
        <f>ROUND(I229*H229,2)</f>
        <v>0</v>
      </c>
      <c r="BL229" s="24" t="s">
        <v>142</v>
      </c>
      <c r="BM229" s="24" t="s">
        <v>335</v>
      </c>
    </row>
    <row r="230" spans="2:65" s="10" customFormat="1" ht="29.85" customHeight="1">
      <c r="B230" s="176"/>
      <c r="C230" s="177"/>
      <c r="D230" s="178" t="s">
        <v>74</v>
      </c>
      <c r="E230" s="190" t="s">
        <v>336</v>
      </c>
      <c r="F230" s="190" t="s">
        <v>337</v>
      </c>
      <c r="G230" s="177"/>
      <c r="H230" s="177"/>
      <c r="I230" s="180"/>
      <c r="J230" s="191">
        <f>BK230</f>
        <v>0</v>
      </c>
      <c r="K230" s="177"/>
      <c r="L230" s="182"/>
      <c r="M230" s="183"/>
      <c r="N230" s="184"/>
      <c r="O230" s="184"/>
      <c r="P230" s="185">
        <f>SUM(P231:P234)</f>
        <v>0</v>
      </c>
      <c r="Q230" s="184"/>
      <c r="R230" s="185">
        <f>SUM(R231:R234)</f>
        <v>0</v>
      </c>
      <c r="S230" s="184"/>
      <c r="T230" s="186">
        <f>SUM(T231:T234)</f>
        <v>0</v>
      </c>
      <c r="AR230" s="187" t="s">
        <v>25</v>
      </c>
      <c r="AT230" s="188" t="s">
        <v>74</v>
      </c>
      <c r="AU230" s="188" t="s">
        <v>25</v>
      </c>
      <c r="AY230" s="187" t="s">
        <v>134</v>
      </c>
      <c r="BK230" s="189">
        <f>SUM(BK231:BK234)</f>
        <v>0</v>
      </c>
    </row>
    <row r="231" spans="2:65" s="1" customFormat="1" ht="16.5" customHeight="1">
      <c r="B231" s="41"/>
      <c r="C231" s="192" t="s">
        <v>338</v>
      </c>
      <c r="D231" s="192" t="s">
        <v>137</v>
      </c>
      <c r="E231" s="193" t="s">
        <v>339</v>
      </c>
      <c r="F231" s="194" t="s">
        <v>340</v>
      </c>
      <c r="G231" s="195" t="s">
        <v>140</v>
      </c>
      <c r="H231" s="196">
        <v>1278</v>
      </c>
      <c r="I231" s="197"/>
      <c r="J231" s="198">
        <f>ROUND(I231*H231,2)</f>
        <v>0</v>
      </c>
      <c r="K231" s="194" t="s">
        <v>141</v>
      </c>
      <c r="L231" s="61"/>
      <c r="M231" s="199" t="s">
        <v>32</v>
      </c>
      <c r="N231" s="200" t="s">
        <v>46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142</v>
      </c>
      <c r="AT231" s="24" t="s">
        <v>137</v>
      </c>
      <c r="AU231" s="24" t="s">
        <v>84</v>
      </c>
      <c r="AY231" s="24" t="s">
        <v>134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25</v>
      </c>
      <c r="BK231" s="203">
        <f>ROUND(I231*H231,2)</f>
        <v>0</v>
      </c>
      <c r="BL231" s="24" t="s">
        <v>142</v>
      </c>
      <c r="BM231" s="24" t="s">
        <v>341</v>
      </c>
    </row>
    <row r="232" spans="2:65" s="11" customFormat="1" ht="13.5">
      <c r="B232" s="204"/>
      <c r="C232" s="205"/>
      <c r="D232" s="206" t="s">
        <v>144</v>
      </c>
      <c r="E232" s="207" t="s">
        <v>32</v>
      </c>
      <c r="F232" s="208" t="s">
        <v>342</v>
      </c>
      <c r="G232" s="205"/>
      <c r="H232" s="207" t="s">
        <v>32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144</v>
      </c>
      <c r="AU232" s="214" t="s">
        <v>84</v>
      </c>
      <c r="AV232" s="11" t="s">
        <v>25</v>
      </c>
      <c r="AW232" s="11" t="s">
        <v>39</v>
      </c>
      <c r="AX232" s="11" t="s">
        <v>75</v>
      </c>
      <c r="AY232" s="214" t="s">
        <v>134</v>
      </c>
    </row>
    <row r="233" spans="2:65" s="11" customFormat="1" ht="13.5">
      <c r="B233" s="204"/>
      <c r="C233" s="205"/>
      <c r="D233" s="206" t="s">
        <v>144</v>
      </c>
      <c r="E233" s="207" t="s">
        <v>32</v>
      </c>
      <c r="F233" s="208" t="s">
        <v>343</v>
      </c>
      <c r="G233" s="205"/>
      <c r="H233" s="207" t="s">
        <v>32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144</v>
      </c>
      <c r="AU233" s="214" t="s">
        <v>84</v>
      </c>
      <c r="AV233" s="11" t="s">
        <v>25</v>
      </c>
      <c r="AW233" s="11" t="s">
        <v>39</v>
      </c>
      <c r="AX233" s="11" t="s">
        <v>75</v>
      </c>
      <c r="AY233" s="214" t="s">
        <v>134</v>
      </c>
    </row>
    <row r="234" spans="2:65" s="12" customFormat="1" ht="13.5">
      <c r="B234" s="215"/>
      <c r="C234" s="216"/>
      <c r="D234" s="206" t="s">
        <v>144</v>
      </c>
      <c r="E234" s="217" t="s">
        <v>32</v>
      </c>
      <c r="F234" s="218" t="s">
        <v>344</v>
      </c>
      <c r="G234" s="216"/>
      <c r="H234" s="219">
        <v>1278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144</v>
      </c>
      <c r="AU234" s="225" t="s">
        <v>84</v>
      </c>
      <c r="AV234" s="12" t="s">
        <v>84</v>
      </c>
      <c r="AW234" s="12" t="s">
        <v>39</v>
      </c>
      <c r="AX234" s="12" t="s">
        <v>25</v>
      </c>
      <c r="AY234" s="225" t="s">
        <v>134</v>
      </c>
    </row>
    <row r="235" spans="2:65" s="10" customFormat="1" ht="29.85" customHeight="1">
      <c r="B235" s="176"/>
      <c r="C235" s="177"/>
      <c r="D235" s="178" t="s">
        <v>74</v>
      </c>
      <c r="E235" s="190" t="s">
        <v>345</v>
      </c>
      <c r="F235" s="190" t="s">
        <v>346</v>
      </c>
      <c r="G235" s="177"/>
      <c r="H235" s="177"/>
      <c r="I235" s="180"/>
      <c r="J235" s="191">
        <f>BK235</f>
        <v>0</v>
      </c>
      <c r="K235" s="177"/>
      <c r="L235" s="182"/>
      <c r="M235" s="183"/>
      <c r="N235" s="184"/>
      <c r="O235" s="184"/>
      <c r="P235" s="185">
        <f>SUM(P236:P255)</f>
        <v>0</v>
      </c>
      <c r="Q235" s="184"/>
      <c r="R235" s="185">
        <f>SUM(R236:R255)</f>
        <v>0</v>
      </c>
      <c r="S235" s="184"/>
      <c r="T235" s="186">
        <f>SUM(T236:T255)</f>
        <v>5.8719999999999999</v>
      </c>
      <c r="AR235" s="187" t="s">
        <v>25</v>
      </c>
      <c r="AT235" s="188" t="s">
        <v>74</v>
      </c>
      <c r="AU235" s="188" t="s">
        <v>25</v>
      </c>
      <c r="AY235" s="187" t="s">
        <v>134</v>
      </c>
      <c r="BK235" s="189">
        <f>SUM(BK236:BK255)</f>
        <v>0</v>
      </c>
    </row>
    <row r="236" spans="2:65" s="1" customFormat="1" ht="16.5" customHeight="1">
      <c r="B236" s="41"/>
      <c r="C236" s="192" t="s">
        <v>347</v>
      </c>
      <c r="D236" s="192" t="s">
        <v>137</v>
      </c>
      <c r="E236" s="193" t="s">
        <v>348</v>
      </c>
      <c r="F236" s="194" t="s">
        <v>349</v>
      </c>
      <c r="G236" s="195" t="s">
        <v>222</v>
      </c>
      <c r="H236" s="196">
        <v>15.5</v>
      </c>
      <c r="I236" s="197"/>
      <c r="J236" s="198">
        <f>ROUND(I236*H236,2)</f>
        <v>0</v>
      </c>
      <c r="K236" s="194" t="s">
        <v>141</v>
      </c>
      <c r="L236" s="61"/>
      <c r="M236" s="199" t="s">
        <v>32</v>
      </c>
      <c r="N236" s="200" t="s">
        <v>46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8.0000000000000002E-3</v>
      </c>
      <c r="T236" s="202">
        <f>S236*H236</f>
        <v>0.124</v>
      </c>
      <c r="AR236" s="24" t="s">
        <v>142</v>
      </c>
      <c r="AT236" s="24" t="s">
        <v>137</v>
      </c>
      <c r="AU236" s="24" t="s">
        <v>84</v>
      </c>
      <c r="AY236" s="24" t="s">
        <v>134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25</v>
      </c>
      <c r="BK236" s="203">
        <f>ROUND(I236*H236,2)</f>
        <v>0</v>
      </c>
      <c r="BL236" s="24" t="s">
        <v>142</v>
      </c>
      <c r="BM236" s="24" t="s">
        <v>350</v>
      </c>
    </row>
    <row r="237" spans="2:65" s="11" customFormat="1" ht="13.5">
      <c r="B237" s="204"/>
      <c r="C237" s="205"/>
      <c r="D237" s="206" t="s">
        <v>144</v>
      </c>
      <c r="E237" s="207" t="s">
        <v>32</v>
      </c>
      <c r="F237" s="208" t="s">
        <v>351</v>
      </c>
      <c r="G237" s="205"/>
      <c r="H237" s="207" t="s">
        <v>32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144</v>
      </c>
      <c r="AU237" s="214" t="s">
        <v>84</v>
      </c>
      <c r="AV237" s="11" t="s">
        <v>25</v>
      </c>
      <c r="AW237" s="11" t="s">
        <v>39</v>
      </c>
      <c r="AX237" s="11" t="s">
        <v>75</v>
      </c>
      <c r="AY237" s="214" t="s">
        <v>134</v>
      </c>
    </row>
    <row r="238" spans="2:65" s="12" customFormat="1" ht="13.5">
      <c r="B238" s="215"/>
      <c r="C238" s="216"/>
      <c r="D238" s="206" t="s">
        <v>144</v>
      </c>
      <c r="E238" s="217" t="s">
        <v>32</v>
      </c>
      <c r="F238" s="218" t="s">
        <v>352</v>
      </c>
      <c r="G238" s="216"/>
      <c r="H238" s="219">
        <v>15.5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144</v>
      </c>
      <c r="AU238" s="225" t="s">
        <v>84</v>
      </c>
      <c r="AV238" s="12" t="s">
        <v>84</v>
      </c>
      <c r="AW238" s="12" t="s">
        <v>39</v>
      </c>
      <c r="AX238" s="12" t="s">
        <v>25</v>
      </c>
      <c r="AY238" s="225" t="s">
        <v>134</v>
      </c>
    </row>
    <row r="239" spans="2:65" s="1" customFormat="1" ht="16.5" customHeight="1">
      <c r="B239" s="41"/>
      <c r="C239" s="192" t="s">
        <v>353</v>
      </c>
      <c r="D239" s="192" t="s">
        <v>137</v>
      </c>
      <c r="E239" s="193" t="s">
        <v>354</v>
      </c>
      <c r="F239" s="194" t="s">
        <v>355</v>
      </c>
      <c r="G239" s="195" t="s">
        <v>140</v>
      </c>
      <c r="H239" s="196">
        <v>13</v>
      </c>
      <c r="I239" s="197"/>
      <c r="J239" s="198">
        <f>ROUND(I239*H239,2)</f>
        <v>0</v>
      </c>
      <c r="K239" s="194" t="s">
        <v>141</v>
      </c>
      <c r="L239" s="61"/>
      <c r="M239" s="199" t="s">
        <v>32</v>
      </c>
      <c r="N239" s="200" t="s">
        <v>46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0.05</v>
      </c>
      <c r="T239" s="202">
        <f>S239*H239</f>
        <v>0.65</v>
      </c>
      <c r="AR239" s="24" t="s">
        <v>142</v>
      </c>
      <c r="AT239" s="24" t="s">
        <v>137</v>
      </c>
      <c r="AU239" s="24" t="s">
        <v>84</v>
      </c>
      <c r="AY239" s="24" t="s">
        <v>134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25</v>
      </c>
      <c r="BK239" s="203">
        <f>ROUND(I239*H239,2)</f>
        <v>0</v>
      </c>
      <c r="BL239" s="24" t="s">
        <v>142</v>
      </c>
      <c r="BM239" s="24" t="s">
        <v>356</v>
      </c>
    </row>
    <row r="240" spans="2:65" s="11" customFormat="1" ht="13.5">
      <c r="B240" s="204"/>
      <c r="C240" s="205"/>
      <c r="D240" s="206" t="s">
        <v>144</v>
      </c>
      <c r="E240" s="207" t="s">
        <v>32</v>
      </c>
      <c r="F240" s="208" t="s">
        <v>357</v>
      </c>
      <c r="G240" s="205"/>
      <c r="H240" s="207" t="s">
        <v>32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144</v>
      </c>
      <c r="AU240" s="214" t="s">
        <v>84</v>
      </c>
      <c r="AV240" s="11" t="s">
        <v>25</v>
      </c>
      <c r="AW240" s="11" t="s">
        <v>39</v>
      </c>
      <c r="AX240" s="11" t="s">
        <v>75</v>
      </c>
      <c r="AY240" s="214" t="s">
        <v>134</v>
      </c>
    </row>
    <row r="241" spans="2:65" s="11" customFormat="1" ht="13.5">
      <c r="B241" s="204"/>
      <c r="C241" s="205"/>
      <c r="D241" s="206" t="s">
        <v>144</v>
      </c>
      <c r="E241" s="207" t="s">
        <v>32</v>
      </c>
      <c r="F241" s="208" t="s">
        <v>358</v>
      </c>
      <c r="G241" s="205"/>
      <c r="H241" s="207" t="s">
        <v>32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144</v>
      </c>
      <c r="AU241" s="214" t="s">
        <v>84</v>
      </c>
      <c r="AV241" s="11" t="s">
        <v>25</v>
      </c>
      <c r="AW241" s="11" t="s">
        <v>39</v>
      </c>
      <c r="AX241" s="11" t="s">
        <v>75</v>
      </c>
      <c r="AY241" s="214" t="s">
        <v>134</v>
      </c>
    </row>
    <row r="242" spans="2:65" s="12" customFormat="1" ht="13.5">
      <c r="B242" s="215"/>
      <c r="C242" s="216"/>
      <c r="D242" s="206" t="s">
        <v>144</v>
      </c>
      <c r="E242" s="217" t="s">
        <v>32</v>
      </c>
      <c r="F242" s="218" t="s">
        <v>359</v>
      </c>
      <c r="G242" s="216"/>
      <c r="H242" s="219">
        <v>2.4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144</v>
      </c>
      <c r="AU242" s="225" t="s">
        <v>84</v>
      </c>
      <c r="AV242" s="12" t="s">
        <v>84</v>
      </c>
      <c r="AW242" s="12" t="s">
        <v>39</v>
      </c>
      <c r="AX242" s="12" t="s">
        <v>75</v>
      </c>
      <c r="AY242" s="225" t="s">
        <v>134</v>
      </c>
    </row>
    <row r="243" spans="2:65" s="14" customFormat="1" ht="13.5">
      <c r="B243" s="247"/>
      <c r="C243" s="248"/>
      <c r="D243" s="206" t="s">
        <v>144</v>
      </c>
      <c r="E243" s="249" t="s">
        <v>32</v>
      </c>
      <c r="F243" s="250" t="s">
        <v>230</v>
      </c>
      <c r="G243" s="248"/>
      <c r="H243" s="251">
        <v>2.4</v>
      </c>
      <c r="I243" s="252"/>
      <c r="J243" s="248"/>
      <c r="K243" s="248"/>
      <c r="L243" s="253"/>
      <c r="M243" s="254"/>
      <c r="N243" s="255"/>
      <c r="O243" s="255"/>
      <c r="P243" s="255"/>
      <c r="Q243" s="255"/>
      <c r="R243" s="255"/>
      <c r="S243" s="255"/>
      <c r="T243" s="256"/>
      <c r="AT243" s="257" t="s">
        <v>144</v>
      </c>
      <c r="AU243" s="257" t="s">
        <v>84</v>
      </c>
      <c r="AV243" s="14" t="s">
        <v>157</v>
      </c>
      <c r="AW243" s="14" t="s">
        <v>39</v>
      </c>
      <c r="AX243" s="14" t="s">
        <v>75</v>
      </c>
      <c r="AY243" s="257" t="s">
        <v>134</v>
      </c>
    </row>
    <row r="244" spans="2:65" s="11" customFormat="1" ht="13.5">
      <c r="B244" s="204"/>
      <c r="C244" s="205"/>
      <c r="D244" s="206" t="s">
        <v>144</v>
      </c>
      <c r="E244" s="207" t="s">
        <v>32</v>
      </c>
      <c r="F244" s="208" t="s">
        <v>360</v>
      </c>
      <c r="G244" s="205"/>
      <c r="H244" s="207" t="s">
        <v>32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144</v>
      </c>
      <c r="AU244" s="214" t="s">
        <v>84</v>
      </c>
      <c r="AV244" s="11" t="s">
        <v>25</v>
      </c>
      <c r="AW244" s="11" t="s">
        <v>39</v>
      </c>
      <c r="AX244" s="11" t="s">
        <v>75</v>
      </c>
      <c r="AY244" s="214" t="s">
        <v>134</v>
      </c>
    </row>
    <row r="245" spans="2:65" s="11" customFormat="1" ht="13.5">
      <c r="B245" s="204"/>
      <c r="C245" s="205"/>
      <c r="D245" s="206" t="s">
        <v>144</v>
      </c>
      <c r="E245" s="207" t="s">
        <v>32</v>
      </c>
      <c r="F245" s="208" t="s">
        <v>361</v>
      </c>
      <c r="G245" s="205"/>
      <c r="H245" s="207" t="s">
        <v>32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144</v>
      </c>
      <c r="AU245" s="214" t="s">
        <v>84</v>
      </c>
      <c r="AV245" s="11" t="s">
        <v>25</v>
      </c>
      <c r="AW245" s="11" t="s">
        <v>39</v>
      </c>
      <c r="AX245" s="11" t="s">
        <v>75</v>
      </c>
      <c r="AY245" s="214" t="s">
        <v>134</v>
      </c>
    </row>
    <row r="246" spans="2:65" s="12" customFormat="1" ht="13.5">
      <c r="B246" s="215"/>
      <c r="C246" s="216"/>
      <c r="D246" s="206" t="s">
        <v>144</v>
      </c>
      <c r="E246" s="217" t="s">
        <v>32</v>
      </c>
      <c r="F246" s="218" t="s">
        <v>362</v>
      </c>
      <c r="G246" s="216"/>
      <c r="H246" s="219">
        <v>5.8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144</v>
      </c>
      <c r="AU246" s="225" t="s">
        <v>84</v>
      </c>
      <c r="AV246" s="12" t="s">
        <v>84</v>
      </c>
      <c r="AW246" s="12" t="s">
        <v>39</v>
      </c>
      <c r="AX246" s="12" t="s">
        <v>75</v>
      </c>
      <c r="AY246" s="225" t="s">
        <v>134</v>
      </c>
    </row>
    <row r="247" spans="2:65" s="12" customFormat="1" ht="13.5">
      <c r="B247" s="215"/>
      <c r="C247" s="216"/>
      <c r="D247" s="206" t="s">
        <v>144</v>
      </c>
      <c r="E247" s="217" t="s">
        <v>32</v>
      </c>
      <c r="F247" s="218" t="s">
        <v>363</v>
      </c>
      <c r="G247" s="216"/>
      <c r="H247" s="219">
        <v>2.1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144</v>
      </c>
      <c r="AU247" s="225" t="s">
        <v>84</v>
      </c>
      <c r="AV247" s="12" t="s">
        <v>84</v>
      </c>
      <c r="AW247" s="12" t="s">
        <v>39</v>
      </c>
      <c r="AX247" s="12" t="s">
        <v>75</v>
      </c>
      <c r="AY247" s="225" t="s">
        <v>134</v>
      </c>
    </row>
    <row r="248" spans="2:65" s="12" customFormat="1" ht="13.5">
      <c r="B248" s="215"/>
      <c r="C248" s="216"/>
      <c r="D248" s="206" t="s">
        <v>144</v>
      </c>
      <c r="E248" s="217" t="s">
        <v>32</v>
      </c>
      <c r="F248" s="218" t="s">
        <v>364</v>
      </c>
      <c r="G248" s="216"/>
      <c r="H248" s="219">
        <v>2.4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144</v>
      </c>
      <c r="AU248" s="225" t="s">
        <v>84</v>
      </c>
      <c r="AV248" s="12" t="s">
        <v>84</v>
      </c>
      <c r="AW248" s="12" t="s">
        <v>39</v>
      </c>
      <c r="AX248" s="12" t="s">
        <v>75</v>
      </c>
      <c r="AY248" s="225" t="s">
        <v>134</v>
      </c>
    </row>
    <row r="249" spans="2:65" s="12" customFormat="1" ht="13.5">
      <c r="B249" s="215"/>
      <c r="C249" s="216"/>
      <c r="D249" s="206" t="s">
        <v>144</v>
      </c>
      <c r="E249" s="217" t="s">
        <v>32</v>
      </c>
      <c r="F249" s="218" t="s">
        <v>365</v>
      </c>
      <c r="G249" s="216"/>
      <c r="H249" s="219">
        <v>0.3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144</v>
      </c>
      <c r="AU249" s="225" t="s">
        <v>84</v>
      </c>
      <c r="AV249" s="12" t="s">
        <v>84</v>
      </c>
      <c r="AW249" s="12" t="s">
        <v>39</v>
      </c>
      <c r="AX249" s="12" t="s">
        <v>75</v>
      </c>
      <c r="AY249" s="225" t="s">
        <v>134</v>
      </c>
    </row>
    <row r="250" spans="2:65" s="14" customFormat="1" ht="13.5">
      <c r="B250" s="247"/>
      <c r="C250" s="248"/>
      <c r="D250" s="206" t="s">
        <v>144</v>
      </c>
      <c r="E250" s="249" t="s">
        <v>32</v>
      </c>
      <c r="F250" s="250" t="s">
        <v>366</v>
      </c>
      <c r="G250" s="248"/>
      <c r="H250" s="251">
        <v>10.6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144</v>
      </c>
      <c r="AU250" s="257" t="s">
        <v>84</v>
      </c>
      <c r="AV250" s="14" t="s">
        <v>157</v>
      </c>
      <c r="AW250" s="14" t="s">
        <v>39</v>
      </c>
      <c r="AX250" s="14" t="s">
        <v>75</v>
      </c>
      <c r="AY250" s="257" t="s">
        <v>134</v>
      </c>
    </row>
    <row r="251" spans="2:65" s="13" customFormat="1" ht="13.5">
      <c r="B251" s="226"/>
      <c r="C251" s="227"/>
      <c r="D251" s="206" t="s">
        <v>144</v>
      </c>
      <c r="E251" s="228" t="s">
        <v>32</v>
      </c>
      <c r="F251" s="229" t="s">
        <v>156</v>
      </c>
      <c r="G251" s="227"/>
      <c r="H251" s="230">
        <v>13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144</v>
      </c>
      <c r="AU251" s="236" t="s">
        <v>84</v>
      </c>
      <c r="AV251" s="13" t="s">
        <v>142</v>
      </c>
      <c r="AW251" s="13" t="s">
        <v>39</v>
      </c>
      <c r="AX251" s="13" t="s">
        <v>25</v>
      </c>
      <c r="AY251" s="236" t="s">
        <v>134</v>
      </c>
    </row>
    <row r="252" spans="2:65" s="1" customFormat="1" ht="25.5" customHeight="1">
      <c r="B252" s="41"/>
      <c r="C252" s="192" t="s">
        <v>367</v>
      </c>
      <c r="D252" s="192" t="s">
        <v>137</v>
      </c>
      <c r="E252" s="193" t="s">
        <v>368</v>
      </c>
      <c r="F252" s="194" t="s">
        <v>369</v>
      </c>
      <c r="G252" s="195" t="s">
        <v>140</v>
      </c>
      <c r="H252" s="196">
        <v>238</v>
      </c>
      <c r="I252" s="197"/>
      <c r="J252" s="198">
        <f>ROUND(I252*H252,2)</f>
        <v>0</v>
      </c>
      <c r="K252" s="194" t="s">
        <v>32</v>
      </c>
      <c r="L252" s="61"/>
      <c r="M252" s="199" t="s">
        <v>32</v>
      </c>
      <c r="N252" s="200" t="s">
        <v>46</v>
      </c>
      <c r="O252" s="42"/>
      <c r="P252" s="201">
        <f>O252*H252</f>
        <v>0</v>
      </c>
      <c r="Q252" s="201">
        <v>0</v>
      </c>
      <c r="R252" s="201">
        <f>Q252*H252</f>
        <v>0</v>
      </c>
      <c r="S252" s="201">
        <v>0.02</v>
      </c>
      <c r="T252" s="202">
        <f>S252*H252</f>
        <v>4.76</v>
      </c>
      <c r="AR252" s="24" t="s">
        <v>142</v>
      </c>
      <c r="AT252" s="24" t="s">
        <v>137</v>
      </c>
      <c r="AU252" s="24" t="s">
        <v>84</v>
      </c>
      <c r="AY252" s="24" t="s">
        <v>134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25</v>
      </c>
      <c r="BK252" s="203">
        <f>ROUND(I252*H252,2)</f>
        <v>0</v>
      </c>
      <c r="BL252" s="24" t="s">
        <v>142</v>
      </c>
      <c r="BM252" s="24" t="s">
        <v>370</v>
      </c>
    </row>
    <row r="253" spans="2:65" s="11" customFormat="1" ht="13.5">
      <c r="B253" s="204"/>
      <c r="C253" s="205"/>
      <c r="D253" s="206" t="s">
        <v>144</v>
      </c>
      <c r="E253" s="207" t="s">
        <v>32</v>
      </c>
      <c r="F253" s="208" t="s">
        <v>371</v>
      </c>
      <c r="G253" s="205"/>
      <c r="H253" s="207" t="s">
        <v>32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144</v>
      </c>
      <c r="AU253" s="214" t="s">
        <v>84</v>
      </c>
      <c r="AV253" s="11" t="s">
        <v>25</v>
      </c>
      <c r="AW253" s="11" t="s">
        <v>39</v>
      </c>
      <c r="AX253" s="11" t="s">
        <v>75</v>
      </c>
      <c r="AY253" s="214" t="s">
        <v>134</v>
      </c>
    </row>
    <row r="254" spans="2:65" s="12" customFormat="1" ht="13.5">
      <c r="B254" s="215"/>
      <c r="C254" s="216"/>
      <c r="D254" s="206" t="s">
        <v>144</v>
      </c>
      <c r="E254" s="217" t="s">
        <v>32</v>
      </c>
      <c r="F254" s="218" t="s">
        <v>372</v>
      </c>
      <c r="G254" s="216"/>
      <c r="H254" s="219">
        <v>238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144</v>
      </c>
      <c r="AU254" s="225" t="s">
        <v>84</v>
      </c>
      <c r="AV254" s="12" t="s">
        <v>84</v>
      </c>
      <c r="AW254" s="12" t="s">
        <v>39</v>
      </c>
      <c r="AX254" s="12" t="s">
        <v>25</v>
      </c>
      <c r="AY254" s="225" t="s">
        <v>134</v>
      </c>
    </row>
    <row r="255" spans="2:65" s="1" customFormat="1" ht="25.5" customHeight="1">
      <c r="B255" s="41"/>
      <c r="C255" s="192" t="s">
        <v>373</v>
      </c>
      <c r="D255" s="192" t="s">
        <v>137</v>
      </c>
      <c r="E255" s="193" t="s">
        <v>374</v>
      </c>
      <c r="F255" s="194" t="s">
        <v>375</v>
      </c>
      <c r="G255" s="195" t="s">
        <v>376</v>
      </c>
      <c r="H255" s="196">
        <v>26</v>
      </c>
      <c r="I255" s="197"/>
      <c r="J255" s="198">
        <f>ROUND(I255*H255,2)</f>
        <v>0</v>
      </c>
      <c r="K255" s="194" t="s">
        <v>32</v>
      </c>
      <c r="L255" s="61"/>
      <c r="M255" s="199" t="s">
        <v>32</v>
      </c>
      <c r="N255" s="200" t="s">
        <v>46</v>
      </c>
      <c r="O255" s="42"/>
      <c r="P255" s="201">
        <f>O255*H255</f>
        <v>0</v>
      </c>
      <c r="Q255" s="201">
        <v>0</v>
      </c>
      <c r="R255" s="201">
        <f>Q255*H255</f>
        <v>0</v>
      </c>
      <c r="S255" s="201">
        <v>1.2999999999999999E-2</v>
      </c>
      <c r="T255" s="202">
        <f>S255*H255</f>
        <v>0.33799999999999997</v>
      </c>
      <c r="AR255" s="24" t="s">
        <v>142</v>
      </c>
      <c r="AT255" s="24" t="s">
        <v>137</v>
      </c>
      <c r="AU255" s="24" t="s">
        <v>84</v>
      </c>
      <c r="AY255" s="24" t="s">
        <v>134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25</v>
      </c>
      <c r="BK255" s="203">
        <f>ROUND(I255*H255,2)</f>
        <v>0</v>
      </c>
      <c r="BL255" s="24" t="s">
        <v>142</v>
      </c>
      <c r="BM255" s="24" t="s">
        <v>377</v>
      </c>
    </row>
    <row r="256" spans="2:65" s="10" customFormat="1" ht="29.85" customHeight="1">
      <c r="B256" s="176"/>
      <c r="C256" s="177"/>
      <c r="D256" s="178" t="s">
        <v>74</v>
      </c>
      <c r="E256" s="190" t="s">
        <v>378</v>
      </c>
      <c r="F256" s="190" t="s">
        <v>379</v>
      </c>
      <c r="G256" s="177"/>
      <c r="H256" s="177"/>
      <c r="I256" s="180"/>
      <c r="J256" s="191">
        <f>BK256</f>
        <v>0</v>
      </c>
      <c r="K256" s="177"/>
      <c r="L256" s="182"/>
      <c r="M256" s="183"/>
      <c r="N256" s="184"/>
      <c r="O256" s="184"/>
      <c r="P256" s="185">
        <f>SUM(P257:P270)</f>
        <v>0</v>
      </c>
      <c r="Q256" s="184"/>
      <c r="R256" s="185">
        <f>SUM(R257:R270)</f>
        <v>0</v>
      </c>
      <c r="S256" s="184"/>
      <c r="T256" s="186">
        <f>SUM(T257:T270)</f>
        <v>0</v>
      </c>
      <c r="AR256" s="187" t="s">
        <v>25</v>
      </c>
      <c r="AT256" s="188" t="s">
        <v>74</v>
      </c>
      <c r="AU256" s="188" t="s">
        <v>25</v>
      </c>
      <c r="AY256" s="187" t="s">
        <v>134</v>
      </c>
      <c r="BK256" s="189">
        <f>SUM(BK257:BK270)</f>
        <v>0</v>
      </c>
    </row>
    <row r="257" spans="2:65" s="1" customFormat="1" ht="25.5" customHeight="1">
      <c r="B257" s="41"/>
      <c r="C257" s="192" t="s">
        <v>380</v>
      </c>
      <c r="D257" s="192" t="s">
        <v>137</v>
      </c>
      <c r="E257" s="193" t="s">
        <v>381</v>
      </c>
      <c r="F257" s="194" t="s">
        <v>382</v>
      </c>
      <c r="G257" s="195" t="s">
        <v>383</v>
      </c>
      <c r="H257" s="196">
        <v>75.602999999999994</v>
      </c>
      <c r="I257" s="197"/>
      <c r="J257" s="198">
        <f>ROUND(I257*H257,2)</f>
        <v>0</v>
      </c>
      <c r="K257" s="194" t="s">
        <v>141</v>
      </c>
      <c r="L257" s="61"/>
      <c r="M257" s="199" t="s">
        <v>32</v>
      </c>
      <c r="N257" s="200" t="s">
        <v>46</v>
      </c>
      <c r="O257" s="42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142</v>
      </c>
      <c r="AT257" s="24" t="s">
        <v>137</v>
      </c>
      <c r="AU257" s="24" t="s">
        <v>84</v>
      </c>
      <c r="AY257" s="24" t="s">
        <v>134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25</v>
      </c>
      <c r="BK257" s="203">
        <f>ROUND(I257*H257,2)</f>
        <v>0</v>
      </c>
      <c r="BL257" s="24" t="s">
        <v>142</v>
      </c>
      <c r="BM257" s="24" t="s">
        <v>384</v>
      </c>
    </row>
    <row r="258" spans="2:65" s="11" customFormat="1" ht="13.5">
      <c r="B258" s="204"/>
      <c r="C258" s="205"/>
      <c r="D258" s="206" t="s">
        <v>144</v>
      </c>
      <c r="E258" s="207" t="s">
        <v>32</v>
      </c>
      <c r="F258" s="208" t="s">
        <v>385</v>
      </c>
      <c r="G258" s="205"/>
      <c r="H258" s="207" t="s">
        <v>32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144</v>
      </c>
      <c r="AU258" s="214" t="s">
        <v>84</v>
      </c>
      <c r="AV258" s="11" t="s">
        <v>25</v>
      </c>
      <c r="AW258" s="11" t="s">
        <v>39</v>
      </c>
      <c r="AX258" s="11" t="s">
        <v>75</v>
      </c>
      <c r="AY258" s="214" t="s">
        <v>134</v>
      </c>
    </row>
    <row r="259" spans="2:65" s="12" customFormat="1" ht="13.5">
      <c r="B259" s="215"/>
      <c r="C259" s="216"/>
      <c r="D259" s="206" t="s">
        <v>144</v>
      </c>
      <c r="E259" s="217" t="s">
        <v>32</v>
      </c>
      <c r="F259" s="218" t="s">
        <v>386</v>
      </c>
      <c r="G259" s="216"/>
      <c r="H259" s="219">
        <v>5.8719999999999999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144</v>
      </c>
      <c r="AU259" s="225" t="s">
        <v>84</v>
      </c>
      <c r="AV259" s="12" t="s">
        <v>84</v>
      </c>
      <c r="AW259" s="12" t="s">
        <v>39</v>
      </c>
      <c r="AX259" s="12" t="s">
        <v>75</v>
      </c>
      <c r="AY259" s="225" t="s">
        <v>134</v>
      </c>
    </row>
    <row r="260" spans="2:65" s="11" customFormat="1" ht="13.5">
      <c r="B260" s="204"/>
      <c r="C260" s="205"/>
      <c r="D260" s="206" t="s">
        <v>144</v>
      </c>
      <c r="E260" s="207" t="s">
        <v>32</v>
      </c>
      <c r="F260" s="208" t="s">
        <v>387</v>
      </c>
      <c r="G260" s="205"/>
      <c r="H260" s="207" t="s">
        <v>32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144</v>
      </c>
      <c r="AU260" s="214" t="s">
        <v>84</v>
      </c>
      <c r="AV260" s="11" t="s">
        <v>25</v>
      </c>
      <c r="AW260" s="11" t="s">
        <v>39</v>
      </c>
      <c r="AX260" s="11" t="s">
        <v>75</v>
      </c>
      <c r="AY260" s="214" t="s">
        <v>134</v>
      </c>
    </row>
    <row r="261" spans="2:65" s="12" customFormat="1" ht="13.5">
      <c r="B261" s="215"/>
      <c r="C261" s="216"/>
      <c r="D261" s="206" t="s">
        <v>144</v>
      </c>
      <c r="E261" s="217" t="s">
        <v>32</v>
      </c>
      <c r="F261" s="218" t="s">
        <v>388</v>
      </c>
      <c r="G261" s="216"/>
      <c r="H261" s="219">
        <v>69.730999999999995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144</v>
      </c>
      <c r="AU261" s="225" t="s">
        <v>84</v>
      </c>
      <c r="AV261" s="12" t="s">
        <v>84</v>
      </c>
      <c r="AW261" s="12" t="s">
        <v>39</v>
      </c>
      <c r="AX261" s="12" t="s">
        <v>75</v>
      </c>
      <c r="AY261" s="225" t="s">
        <v>134</v>
      </c>
    </row>
    <row r="262" spans="2:65" s="13" customFormat="1" ht="13.5">
      <c r="B262" s="226"/>
      <c r="C262" s="227"/>
      <c r="D262" s="206" t="s">
        <v>144</v>
      </c>
      <c r="E262" s="228" t="s">
        <v>32</v>
      </c>
      <c r="F262" s="229" t="s">
        <v>156</v>
      </c>
      <c r="G262" s="227"/>
      <c r="H262" s="230">
        <v>75.602999999999994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144</v>
      </c>
      <c r="AU262" s="236" t="s">
        <v>84</v>
      </c>
      <c r="AV262" s="13" t="s">
        <v>142</v>
      </c>
      <c r="AW262" s="13" t="s">
        <v>39</v>
      </c>
      <c r="AX262" s="13" t="s">
        <v>25</v>
      </c>
      <c r="AY262" s="236" t="s">
        <v>134</v>
      </c>
    </row>
    <row r="263" spans="2:65" s="1" customFormat="1" ht="25.5" customHeight="1">
      <c r="B263" s="41"/>
      <c r="C263" s="192" t="s">
        <v>389</v>
      </c>
      <c r="D263" s="192" t="s">
        <v>137</v>
      </c>
      <c r="E263" s="193" t="s">
        <v>390</v>
      </c>
      <c r="F263" s="194" t="s">
        <v>391</v>
      </c>
      <c r="G263" s="195" t="s">
        <v>383</v>
      </c>
      <c r="H263" s="196">
        <v>75.602999999999994</v>
      </c>
      <c r="I263" s="197"/>
      <c r="J263" s="198">
        <f>ROUND(I263*H263,2)</f>
        <v>0</v>
      </c>
      <c r="K263" s="194" t="s">
        <v>141</v>
      </c>
      <c r="L263" s="61"/>
      <c r="M263" s="199" t="s">
        <v>32</v>
      </c>
      <c r="N263" s="200" t="s">
        <v>46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142</v>
      </c>
      <c r="AT263" s="24" t="s">
        <v>137</v>
      </c>
      <c r="AU263" s="24" t="s">
        <v>84</v>
      </c>
      <c r="AY263" s="24" t="s">
        <v>134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25</v>
      </c>
      <c r="BK263" s="203">
        <f>ROUND(I263*H263,2)</f>
        <v>0</v>
      </c>
      <c r="BL263" s="24" t="s">
        <v>142</v>
      </c>
      <c r="BM263" s="24" t="s">
        <v>392</v>
      </c>
    </row>
    <row r="264" spans="2:65" s="1" customFormat="1" ht="25.5" customHeight="1">
      <c r="B264" s="41"/>
      <c r="C264" s="192" t="s">
        <v>393</v>
      </c>
      <c r="D264" s="192" t="s">
        <v>137</v>
      </c>
      <c r="E264" s="193" t="s">
        <v>394</v>
      </c>
      <c r="F264" s="194" t="s">
        <v>395</v>
      </c>
      <c r="G264" s="195" t="s">
        <v>383</v>
      </c>
      <c r="H264" s="196">
        <v>1209.6479999999999</v>
      </c>
      <c r="I264" s="197"/>
      <c r="J264" s="198">
        <f>ROUND(I264*H264,2)</f>
        <v>0</v>
      </c>
      <c r="K264" s="194" t="s">
        <v>141</v>
      </c>
      <c r="L264" s="61"/>
      <c r="M264" s="199" t="s">
        <v>32</v>
      </c>
      <c r="N264" s="200" t="s">
        <v>46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142</v>
      </c>
      <c r="AT264" s="24" t="s">
        <v>137</v>
      </c>
      <c r="AU264" s="24" t="s">
        <v>84</v>
      </c>
      <c r="AY264" s="24" t="s">
        <v>134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25</v>
      </c>
      <c r="BK264" s="203">
        <f>ROUND(I264*H264,2)</f>
        <v>0</v>
      </c>
      <c r="BL264" s="24" t="s">
        <v>142</v>
      </c>
      <c r="BM264" s="24" t="s">
        <v>396</v>
      </c>
    </row>
    <row r="265" spans="2:65" s="11" customFormat="1" ht="13.5">
      <c r="B265" s="204"/>
      <c r="C265" s="205"/>
      <c r="D265" s="206" t="s">
        <v>144</v>
      </c>
      <c r="E265" s="207" t="s">
        <v>32</v>
      </c>
      <c r="F265" s="208" t="s">
        <v>397</v>
      </c>
      <c r="G265" s="205"/>
      <c r="H265" s="207" t="s">
        <v>32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144</v>
      </c>
      <c r="AU265" s="214" t="s">
        <v>84</v>
      </c>
      <c r="AV265" s="11" t="s">
        <v>25</v>
      </c>
      <c r="AW265" s="11" t="s">
        <v>39</v>
      </c>
      <c r="AX265" s="11" t="s">
        <v>75</v>
      </c>
      <c r="AY265" s="214" t="s">
        <v>134</v>
      </c>
    </row>
    <row r="266" spans="2:65" s="12" customFormat="1" ht="13.5">
      <c r="B266" s="215"/>
      <c r="C266" s="216"/>
      <c r="D266" s="206" t="s">
        <v>144</v>
      </c>
      <c r="E266" s="217" t="s">
        <v>32</v>
      </c>
      <c r="F266" s="218" t="s">
        <v>398</v>
      </c>
      <c r="G266" s="216"/>
      <c r="H266" s="219">
        <v>1209.6479999999999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144</v>
      </c>
      <c r="AU266" s="225" t="s">
        <v>84</v>
      </c>
      <c r="AV266" s="12" t="s">
        <v>84</v>
      </c>
      <c r="AW266" s="12" t="s">
        <v>39</v>
      </c>
      <c r="AX266" s="12" t="s">
        <v>25</v>
      </c>
      <c r="AY266" s="225" t="s">
        <v>134</v>
      </c>
    </row>
    <row r="267" spans="2:65" s="1" customFormat="1" ht="16.5" customHeight="1">
      <c r="B267" s="41"/>
      <c r="C267" s="192" t="s">
        <v>399</v>
      </c>
      <c r="D267" s="192" t="s">
        <v>137</v>
      </c>
      <c r="E267" s="193" t="s">
        <v>400</v>
      </c>
      <c r="F267" s="194" t="s">
        <v>401</v>
      </c>
      <c r="G267" s="195" t="s">
        <v>383</v>
      </c>
      <c r="H267" s="196">
        <v>0.33800000000000002</v>
      </c>
      <c r="I267" s="197"/>
      <c r="J267" s="198">
        <f>ROUND(I267*H267,2)</f>
        <v>0</v>
      </c>
      <c r="K267" s="194" t="s">
        <v>141</v>
      </c>
      <c r="L267" s="61"/>
      <c r="M267" s="199" t="s">
        <v>32</v>
      </c>
      <c r="N267" s="200" t="s">
        <v>46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142</v>
      </c>
      <c r="AT267" s="24" t="s">
        <v>137</v>
      </c>
      <c r="AU267" s="24" t="s">
        <v>84</v>
      </c>
      <c r="AY267" s="24" t="s">
        <v>134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25</v>
      </c>
      <c r="BK267" s="203">
        <f>ROUND(I267*H267,2)</f>
        <v>0</v>
      </c>
      <c r="BL267" s="24" t="s">
        <v>142</v>
      </c>
      <c r="BM267" s="24" t="s">
        <v>402</v>
      </c>
    </row>
    <row r="268" spans="2:65" s="11" customFormat="1" ht="13.5">
      <c r="B268" s="204"/>
      <c r="C268" s="205"/>
      <c r="D268" s="206" t="s">
        <v>144</v>
      </c>
      <c r="E268" s="207" t="s">
        <v>32</v>
      </c>
      <c r="F268" s="208" t="s">
        <v>403</v>
      </c>
      <c r="G268" s="205"/>
      <c r="H268" s="207" t="s">
        <v>32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144</v>
      </c>
      <c r="AU268" s="214" t="s">
        <v>84</v>
      </c>
      <c r="AV268" s="11" t="s">
        <v>25</v>
      </c>
      <c r="AW268" s="11" t="s">
        <v>39</v>
      </c>
      <c r="AX268" s="11" t="s">
        <v>75</v>
      </c>
      <c r="AY268" s="214" t="s">
        <v>134</v>
      </c>
    </row>
    <row r="269" spans="2:65" s="12" customFormat="1" ht="13.5">
      <c r="B269" s="215"/>
      <c r="C269" s="216"/>
      <c r="D269" s="206" t="s">
        <v>144</v>
      </c>
      <c r="E269" s="217" t="s">
        <v>32</v>
      </c>
      <c r="F269" s="218" t="s">
        <v>404</v>
      </c>
      <c r="G269" s="216"/>
      <c r="H269" s="219">
        <v>0.33800000000000002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144</v>
      </c>
      <c r="AU269" s="225" t="s">
        <v>84</v>
      </c>
      <c r="AV269" s="12" t="s">
        <v>84</v>
      </c>
      <c r="AW269" s="12" t="s">
        <v>39</v>
      </c>
      <c r="AX269" s="12" t="s">
        <v>25</v>
      </c>
      <c r="AY269" s="225" t="s">
        <v>134</v>
      </c>
    </row>
    <row r="270" spans="2:65" s="1" customFormat="1" ht="16.5" customHeight="1">
      <c r="B270" s="41"/>
      <c r="C270" s="192" t="s">
        <v>405</v>
      </c>
      <c r="D270" s="192" t="s">
        <v>137</v>
      </c>
      <c r="E270" s="193" t="s">
        <v>406</v>
      </c>
      <c r="F270" s="194" t="s">
        <v>407</v>
      </c>
      <c r="G270" s="195" t="s">
        <v>383</v>
      </c>
      <c r="H270" s="196">
        <v>75.265000000000001</v>
      </c>
      <c r="I270" s="197"/>
      <c r="J270" s="198">
        <f>ROUND(I270*H270,2)</f>
        <v>0</v>
      </c>
      <c r="K270" s="194" t="s">
        <v>141</v>
      </c>
      <c r="L270" s="61"/>
      <c r="M270" s="199" t="s">
        <v>32</v>
      </c>
      <c r="N270" s="200" t="s">
        <v>46</v>
      </c>
      <c r="O270" s="4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142</v>
      </c>
      <c r="AT270" s="24" t="s">
        <v>137</v>
      </c>
      <c r="AU270" s="24" t="s">
        <v>84</v>
      </c>
      <c r="AY270" s="24" t="s">
        <v>134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25</v>
      </c>
      <c r="BK270" s="203">
        <f>ROUND(I270*H270,2)</f>
        <v>0</v>
      </c>
      <c r="BL270" s="24" t="s">
        <v>142</v>
      </c>
      <c r="BM270" s="24" t="s">
        <v>408</v>
      </c>
    </row>
    <row r="271" spans="2:65" s="10" customFormat="1" ht="29.85" customHeight="1">
      <c r="B271" s="176"/>
      <c r="C271" s="177"/>
      <c r="D271" s="178" t="s">
        <v>74</v>
      </c>
      <c r="E271" s="190" t="s">
        <v>409</v>
      </c>
      <c r="F271" s="190" t="s">
        <v>410</v>
      </c>
      <c r="G271" s="177"/>
      <c r="H271" s="177"/>
      <c r="I271" s="180"/>
      <c r="J271" s="191">
        <f>BK271</f>
        <v>0</v>
      </c>
      <c r="K271" s="177"/>
      <c r="L271" s="182"/>
      <c r="M271" s="183"/>
      <c r="N271" s="184"/>
      <c r="O271" s="184"/>
      <c r="P271" s="185">
        <f>P272</f>
        <v>0</v>
      </c>
      <c r="Q271" s="184"/>
      <c r="R271" s="185">
        <f>R272</f>
        <v>0</v>
      </c>
      <c r="S271" s="184"/>
      <c r="T271" s="186">
        <f>T272</f>
        <v>0</v>
      </c>
      <c r="AR271" s="187" t="s">
        <v>25</v>
      </c>
      <c r="AT271" s="188" t="s">
        <v>74</v>
      </c>
      <c r="AU271" s="188" t="s">
        <v>25</v>
      </c>
      <c r="AY271" s="187" t="s">
        <v>134</v>
      </c>
      <c r="BK271" s="189">
        <f>BK272</f>
        <v>0</v>
      </c>
    </row>
    <row r="272" spans="2:65" s="1" customFormat="1" ht="16.5" customHeight="1">
      <c r="B272" s="41"/>
      <c r="C272" s="192" t="s">
        <v>411</v>
      </c>
      <c r="D272" s="192" t="s">
        <v>137</v>
      </c>
      <c r="E272" s="193" t="s">
        <v>412</v>
      </c>
      <c r="F272" s="194" t="s">
        <v>413</v>
      </c>
      <c r="G272" s="195" t="s">
        <v>383</v>
      </c>
      <c r="H272" s="196">
        <v>3.1339999999999999</v>
      </c>
      <c r="I272" s="197"/>
      <c r="J272" s="198">
        <f>ROUND(I272*H272,2)</f>
        <v>0</v>
      </c>
      <c r="K272" s="194" t="s">
        <v>141</v>
      </c>
      <c r="L272" s="61"/>
      <c r="M272" s="199" t="s">
        <v>32</v>
      </c>
      <c r="N272" s="200" t="s">
        <v>46</v>
      </c>
      <c r="O272" s="42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142</v>
      </c>
      <c r="AT272" s="24" t="s">
        <v>137</v>
      </c>
      <c r="AU272" s="24" t="s">
        <v>84</v>
      </c>
      <c r="AY272" s="24" t="s">
        <v>134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25</v>
      </c>
      <c r="BK272" s="203">
        <f>ROUND(I272*H272,2)</f>
        <v>0</v>
      </c>
      <c r="BL272" s="24" t="s">
        <v>142</v>
      </c>
      <c r="BM272" s="24" t="s">
        <v>414</v>
      </c>
    </row>
    <row r="273" spans="2:65" s="10" customFormat="1" ht="37.35" customHeight="1">
      <c r="B273" s="176"/>
      <c r="C273" s="177"/>
      <c r="D273" s="178" t="s">
        <v>74</v>
      </c>
      <c r="E273" s="179" t="s">
        <v>415</v>
      </c>
      <c r="F273" s="179" t="s">
        <v>416</v>
      </c>
      <c r="G273" s="177"/>
      <c r="H273" s="177"/>
      <c r="I273" s="180"/>
      <c r="J273" s="181">
        <f>BK273</f>
        <v>0</v>
      </c>
      <c r="K273" s="177"/>
      <c r="L273" s="182"/>
      <c r="M273" s="183"/>
      <c r="N273" s="184"/>
      <c r="O273" s="184"/>
      <c r="P273" s="185">
        <f>P274+P334+P378+P443+P446+P633+P900+P904+P907</f>
        <v>0</v>
      </c>
      <c r="Q273" s="184"/>
      <c r="R273" s="185">
        <f>R274+R334+R378+R443+R446+R633+R900+R904+R907</f>
        <v>47.247018329999996</v>
      </c>
      <c r="S273" s="184"/>
      <c r="T273" s="186">
        <f>T274+T334+T378+T443+T446+T633+T900+T904+T907</f>
        <v>69.731345000000005</v>
      </c>
      <c r="AR273" s="187" t="s">
        <v>84</v>
      </c>
      <c r="AT273" s="188" t="s">
        <v>74</v>
      </c>
      <c r="AU273" s="188" t="s">
        <v>75</v>
      </c>
      <c r="AY273" s="187" t="s">
        <v>134</v>
      </c>
      <c r="BK273" s="189">
        <f>BK274+BK334+BK378+BK443+BK446+BK633+BK900+BK904+BK907</f>
        <v>0</v>
      </c>
    </row>
    <row r="274" spans="2:65" s="10" customFormat="1" ht="19.899999999999999" customHeight="1">
      <c r="B274" s="176"/>
      <c r="C274" s="177"/>
      <c r="D274" s="178" t="s">
        <v>74</v>
      </c>
      <c r="E274" s="190" t="s">
        <v>74</v>
      </c>
      <c r="F274" s="190" t="s">
        <v>417</v>
      </c>
      <c r="G274" s="177"/>
      <c r="H274" s="177"/>
      <c r="I274" s="180"/>
      <c r="J274" s="191">
        <f>BK274</f>
        <v>0</v>
      </c>
      <c r="K274" s="177"/>
      <c r="L274" s="182"/>
      <c r="M274" s="183"/>
      <c r="N274" s="184"/>
      <c r="O274" s="184"/>
      <c r="P274" s="185">
        <f>SUM(P275:P333)</f>
        <v>0</v>
      </c>
      <c r="Q274" s="184"/>
      <c r="R274" s="185">
        <f>SUM(R275:R333)</f>
        <v>0</v>
      </c>
      <c r="S274" s="184"/>
      <c r="T274" s="186">
        <f>SUM(T275:T333)</f>
        <v>69.127445000000009</v>
      </c>
      <c r="AR274" s="187" t="s">
        <v>25</v>
      </c>
      <c r="AT274" s="188" t="s">
        <v>74</v>
      </c>
      <c r="AU274" s="188" t="s">
        <v>25</v>
      </c>
      <c r="AY274" s="187" t="s">
        <v>134</v>
      </c>
      <c r="BK274" s="189">
        <f>SUM(BK275:BK333)</f>
        <v>0</v>
      </c>
    </row>
    <row r="275" spans="2:65" s="1" customFormat="1" ht="16.5" customHeight="1">
      <c r="B275" s="41"/>
      <c r="C275" s="192" t="s">
        <v>418</v>
      </c>
      <c r="D275" s="192" t="s">
        <v>137</v>
      </c>
      <c r="E275" s="193" t="s">
        <v>419</v>
      </c>
      <c r="F275" s="194" t="s">
        <v>420</v>
      </c>
      <c r="G275" s="195" t="s">
        <v>140</v>
      </c>
      <c r="H275" s="196">
        <v>813</v>
      </c>
      <c r="I275" s="197"/>
      <c r="J275" s="198">
        <f>ROUND(I275*H275,2)</f>
        <v>0</v>
      </c>
      <c r="K275" s="194" t="s">
        <v>141</v>
      </c>
      <c r="L275" s="61"/>
      <c r="M275" s="199" t="s">
        <v>32</v>
      </c>
      <c r="N275" s="200" t="s">
        <v>46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5.94E-3</v>
      </c>
      <c r="T275" s="202">
        <f>S275*H275</f>
        <v>4.8292200000000003</v>
      </c>
      <c r="AR275" s="24" t="s">
        <v>142</v>
      </c>
      <c r="AT275" s="24" t="s">
        <v>137</v>
      </c>
      <c r="AU275" s="24" t="s">
        <v>84</v>
      </c>
      <c r="AY275" s="24" t="s">
        <v>134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25</v>
      </c>
      <c r="BK275" s="203">
        <f>ROUND(I275*H275,2)</f>
        <v>0</v>
      </c>
      <c r="BL275" s="24" t="s">
        <v>142</v>
      </c>
      <c r="BM275" s="24" t="s">
        <v>421</v>
      </c>
    </row>
    <row r="276" spans="2:65" s="11" customFormat="1" ht="13.5">
      <c r="B276" s="204"/>
      <c r="C276" s="205"/>
      <c r="D276" s="206" t="s">
        <v>144</v>
      </c>
      <c r="E276" s="207" t="s">
        <v>32</v>
      </c>
      <c r="F276" s="208" t="s">
        <v>422</v>
      </c>
      <c r="G276" s="205"/>
      <c r="H276" s="207" t="s">
        <v>32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144</v>
      </c>
      <c r="AU276" s="214" t="s">
        <v>84</v>
      </c>
      <c r="AV276" s="11" t="s">
        <v>25</v>
      </c>
      <c r="AW276" s="11" t="s">
        <v>39</v>
      </c>
      <c r="AX276" s="11" t="s">
        <v>75</v>
      </c>
      <c r="AY276" s="214" t="s">
        <v>134</v>
      </c>
    </row>
    <row r="277" spans="2:65" s="12" customFormat="1" ht="13.5">
      <c r="B277" s="215"/>
      <c r="C277" s="216"/>
      <c r="D277" s="206" t="s">
        <v>144</v>
      </c>
      <c r="E277" s="217" t="s">
        <v>32</v>
      </c>
      <c r="F277" s="218" t="s">
        <v>423</v>
      </c>
      <c r="G277" s="216"/>
      <c r="H277" s="219">
        <v>1889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144</v>
      </c>
      <c r="AU277" s="225" t="s">
        <v>84</v>
      </c>
      <c r="AV277" s="12" t="s">
        <v>84</v>
      </c>
      <c r="AW277" s="12" t="s">
        <v>39</v>
      </c>
      <c r="AX277" s="12" t="s">
        <v>75</v>
      </c>
      <c r="AY277" s="225" t="s">
        <v>134</v>
      </c>
    </row>
    <row r="278" spans="2:65" s="11" customFormat="1" ht="13.5">
      <c r="B278" s="204"/>
      <c r="C278" s="205"/>
      <c r="D278" s="206" t="s">
        <v>144</v>
      </c>
      <c r="E278" s="207" t="s">
        <v>32</v>
      </c>
      <c r="F278" s="208" t="s">
        <v>424</v>
      </c>
      <c r="G278" s="205"/>
      <c r="H278" s="207" t="s">
        <v>32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144</v>
      </c>
      <c r="AU278" s="214" t="s">
        <v>84</v>
      </c>
      <c r="AV278" s="11" t="s">
        <v>25</v>
      </c>
      <c r="AW278" s="11" t="s">
        <v>39</v>
      </c>
      <c r="AX278" s="11" t="s">
        <v>75</v>
      </c>
      <c r="AY278" s="214" t="s">
        <v>134</v>
      </c>
    </row>
    <row r="279" spans="2:65" s="12" customFormat="1" ht="13.5">
      <c r="B279" s="215"/>
      <c r="C279" s="216"/>
      <c r="D279" s="206" t="s">
        <v>144</v>
      </c>
      <c r="E279" s="217" t="s">
        <v>32</v>
      </c>
      <c r="F279" s="218" t="s">
        <v>425</v>
      </c>
      <c r="G279" s="216"/>
      <c r="H279" s="219">
        <v>-1076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144</v>
      </c>
      <c r="AU279" s="225" t="s">
        <v>84</v>
      </c>
      <c r="AV279" s="12" t="s">
        <v>84</v>
      </c>
      <c r="AW279" s="12" t="s">
        <v>39</v>
      </c>
      <c r="AX279" s="12" t="s">
        <v>75</v>
      </c>
      <c r="AY279" s="225" t="s">
        <v>134</v>
      </c>
    </row>
    <row r="280" spans="2:65" s="13" customFormat="1" ht="13.5">
      <c r="B280" s="226"/>
      <c r="C280" s="227"/>
      <c r="D280" s="206" t="s">
        <v>144</v>
      </c>
      <c r="E280" s="228" t="s">
        <v>32</v>
      </c>
      <c r="F280" s="229" t="s">
        <v>156</v>
      </c>
      <c r="G280" s="227"/>
      <c r="H280" s="230">
        <v>813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144</v>
      </c>
      <c r="AU280" s="236" t="s">
        <v>84</v>
      </c>
      <c r="AV280" s="13" t="s">
        <v>142</v>
      </c>
      <c r="AW280" s="13" t="s">
        <v>39</v>
      </c>
      <c r="AX280" s="13" t="s">
        <v>25</v>
      </c>
      <c r="AY280" s="236" t="s">
        <v>134</v>
      </c>
    </row>
    <row r="281" spans="2:65" s="1" customFormat="1" ht="16.5" customHeight="1">
      <c r="B281" s="41"/>
      <c r="C281" s="192" t="s">
        <v>426</v>
      </c>
      <c r="D281" s="192" t="s">
        <v>137</v>
      </c>
      <c r="E281" s="193" t="s">
        <v>427</v>
      </c>
      <c r="F281" s="194" t="s">
        <v>428</v>
      </c>
      <c r="G281" s="195" t="s">
        <v>140</v>
      </c>
      <c r="H281" s="196">
        <v>1076</v>
      </c>
      <c r="I281" s="197"/>
      <c r="J281" s="198">
        <f>ROUND(I281*H281,2)</f>
        <v>0</v>
      </c>
      <c r="K281" s="194" t="s">
        <v>141</v>
      </c>
      <c r="L281" s="61"/>
      <c r="M281" s="199" t="s">
        <v>32</v>
      </c>
      <c r="N281" s="200" t="s">
        <v>46</v>
      </c>
      <c r="O281" s="42"/>
      <c r="P281" s="201">
        <f>O281*H281</f>
        <v>0</v>
      </c>
      <c r="Q281" s="201">
        <v>0</v>
      </c>
      <c r="R281" s="201">
        <f>Q281*H281</f>
        <v>0</v>
      </c>
      <c r="S281" s="201">
        <v>3.1199999999999999E-3</v>
      </c>
      <c r="T281" s="202">
        <f>S281*H281</f>
        <v>3.3571200000000001</v>
      </c>
      <c r="AR281" s="24" t="s">
        <v>142</v>
      </c>
      <c r="AT281" s="24" t="s">
        <v>137</v>
      </c>
      <c r="AU281" s="24" t="s">
        <v>84</v>
      </c>
      <c r="AY281" s="24" t="s">
        <v>134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25</v>
      </c>
      <c r="BK281" s="203">
        <f>ROUND(I281*H281,2)</f>
        <v>0</v>
      </c>
      <c r="BL281" s="24" t="s">
        <v>142</v>
      </c>
      <c r="BM281" s="24" t="s">
        <v>429</v>
      </c>
    </row>
    <row r="282" spans="2:65" s="12" customFormat="1" ht="13.5">
      <c r="B282" s="215"/>
      <c r="C282" s="216"/>
      <c r="D282" s="206" t="s">
        <v>144</v>
      </c>
      <c r="E282" s="217" t="s">
        <v>32</v>
      </c>
      <c r="F282" s="218" t="s">
        <v>430</v>
      </c>
      <c r="G282" s="216"/>
      <c r="H282" s="219">
        <v>896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144</v>
      </c>
      <c r="AU282" s="225" t="s">
        <v>84</v>
      </c>
      <c r="AV282" s="12" t="s">
        <v>84</v>
      </c>
      <c r="AW282" s="12" t="s">
        <v>39</v>
      </c>
      <c r="AX282" s="12" t="s">
        <v>75</v>
      </c>
      <c r="AY282" s="225" t="s">
        <v>134</v>
      </c>
    </row>
    <row r="283" spans="2:65" s="12" customFormat="1" ht="13.5">
      <c r="B283" s="215"/>
      <c r="C283" s="216"/>
      <c r="D283" s="206" t="s">
        <v>144</v>
      </c>
      <c r="E283" s="217" t="s">
        <v>32</v>
      </c>
      <c r="F283" s="218" t="s">
        <v>431</v>
      </c>
      <c r="G283" s="216"/>
      <c r="H283" s="219">
        <v>31.625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144</v>
      </c>
      <c r="AU283" s="225" t="s">
        <v>84</v>
      </c>
      <c r="AV283" s="12" t="s">
        <v>84</v>
      </c>
      <c r="AW283" s="12" t="s">
        <v>39</v>
      </c>
      <c r="AX283" s="12" t="s">
        <v>75</v>
      </c>
      <c r="AY283" s="225" t="s">
        <v>134</v>
      </c>
    </row>
    <row r="284" spans="2:65" s="12" customFormat="1" ht="13.5">
      <c r="B284" s="215"/>
      <c r="C284" s="216"/>
      <c r="D284" s="206" t="s">
        <v>144</v>
      </c>
      <c r="E284" s="217" t="s">
        <v>32</v>
      </c>
      <c r="F284" s="218" t="s">
        <v>432</v>
      </c>
      <c r="G284" s="216"/>
      <c r="H284" s="219">
        <v>147.5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144</v>
      </c>
      <c r="AU284" s="225" t="s">
        <v>84</v>
      </c>
      <c r="AV284" s="12" t="s">
        <v>84</v>
      </c>
      <c r="AW284" s="12" t="s">
        <v>39</v>
      </c>
      <c r="AX284" s="12" t="s">
        <v>75</v>
      </c>
      <c r="AY284" s="225" t="s">
        <v>134</v>
      </c>
    </row>
    <row r="285" spans="2:65" s="12" customFormat="1" ht="13.5">
      <c r="B285" s="215"/>
      <c r="C285" s="216"/>
      <c r="D285" s="206" t="s">
        <v>144</v>
      </c>
      <c r="E285" s="217" t="s">
        <v>32</v>
      </c>
      <c r="F285" s="218" t="s">
        <v>433</v>
      </c>
      <c r="G285" s="216"/>
      <c r="H285" s="219">
        <v>0.875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144</v>
      </c>
      <c r="AU285" s="225" t="s">
        <v>84</v>
      </c>
      <c r="AV285" s="12" t="s">
        <v>84</v>
      </c>
      <c r="AW285" s="12" t="s">
        <v>39</v>
      </c>
      <c r="AX285" s="12" t="s">
        <v>75</v>
      </c>
      <c r="AY285" s="225" t="s">
        <v>134</v>
      </c>
    </row>
    <row r="286" spans="2:65" s="13" customFormat="1" ht="13.5">
      <c r="B286" s="226"/>
      <c r="C286" s="227"/>
      <c r="D286" s="206" t="s">
        <v>144</v>
      </c>
      <c r="E286" s="228" t="s">
        <v>32</v>
      </c>
      <c r="F286" s="229" t="s">
        <v>156</v>
      </c>
      <c r="G286" s="227"/>
      <c r="H286" s="230">
        <v>1076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144</v>
      </c>
      <c r="AU286" s="236" t="s">
        <v>84</v>
      </c>
      <c r="AV286" s="13" t="s">
        <v>142</v>
      </c>
      <c r="AW286" s="13" t="s">
        <v>39</v>
      </c>
      <c r="AX286" s="13" t="s">
        <v>25</v>
      </c>
      <c r="AY286" s="236" t="s">
        <v>134</v>
      </c>
    </row>
    <row r="287" spans="2:65" s="1" customFormat="1" ht="16.5" customHeight="1">
      <c r="B287" s="41"/>
      <c r="C287" s="192" t="s">
        <v>434</v>
      </c>
      <c r="D287" s="192" t="s">
        <v>137</v>
      </c>
      <c r="E287" s="193" t="s">
        <v>435</v>
      </c>
      <c r="F287" s="194" t="s">
        <v>436</v>
      </c>
      <c r="G287" s="195" t="s">
        <v>222</v>
      </c>
      <c r="H287" s="196">
        <v>199</v>
      </c>
      <c r="I287" s="197"/>
      <c r="J287" s="198">
        <f>ROUND(I287*H287,2)</f>
        <v>0</v>
      </c>
      <c r="K287" s="194" t="s">
        <v>141</v>
      </c>
      <c r="L287" s="61"/>
      <c r="M287" s="199" t="s">
        <v>32</v>
      </c>
      <c r="N287" s="200" t="s">
        <v>46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2.5999999999999999E-3</v>
      </c>
      <c r="T287" s="202">
        <f>S287*H287</f>
        <v>0.51739999999999997</v>
      </c>
      <c r="AR287" s="24" t="s">
        <v>142</v>
      </c>
      <c r="AT287" s="24" t="s">
        <v>137</v>
      </c>
      <c r="AU287" s="24" t="s">
        <v>84</v>
      </c>
      <c r="AY287" s="24" t="s">
        <v>134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25</v>
      </c>
      <c r="BK287" s="203">
        <f>ROUND(I287*H287,2)</f>
        <v>0</v>
      </c>
      <c r="BL287" s="24" t="s">
        <v>142</v>
      </c>
      <c r="BM287" s="24" t="s">
        <v>437</v>
      </c>
    </row>
    <row r="288" spans="2:65" s="12" customFormat="1" ht="13.5">
      <c r="B288" s="215"/>
      <c r="C288" s="216"/>
      <c r="D288" s="206" t="s">
        <v>144</v>
      </c>
      <c r="E288" s="217" t="s">
        <v>32</v>
      </c>
      <c r="F288" s="218" t="s">
        <v>438</v>
      </c>
      <c r="G288" s="216"/>
      <c r="H288" s="219">
        <v>199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144</v>
      </c>
      <c r="AU288" s="225" t="s">
        <v>84</v>
      </c>
      <c r="AV288" s="12" t="s">
        <v>84</v>
      </c>
      <c r="AW288" s="12" t="s">
        <v>39</v>
      </c>
      <c r="AX288" s="12" t="s">
        <v>25</v>
      </c>
      <c r="AY288" s="225" t="s">
        <v>134</v>
      </c>
    </row>
    <row r="289" spans="2:65" s="1" customFormat="1" ht="16.5" customHeight="1">
      <c r="B289" s="41"/>
      <c r="C289" s="192" t="s">
        <v>439</v>
      </c>
      <c r="D289" s="192" t="s">
        <v>137</v>
      </c>
      <c r="E289" s="193" t="s">
        <v>440</v>
      </c>
      <c r="F289" s="194" t="s">
        <v>441</v>
      </c>
      <c r="G289" s="195" t="s">
        <v>222</v>
      </c>
      <c r="H289" s="196">
        <v>17.5</v>
      </c>
      <c r="I289" s="197"/>
      <c r="J289" s="198">
        <f>ROUND(I289*H289,2)</f>
        <v>0</v>
      </c>
      <c r="K289" s="194" t="s">
        <v>141</v>
      </c>
      <c r="L289" s="61"/>
      <c r="M289" s="199" t="s">
        <v>32</v>
      </c>
      <c r="N289" s="200" t="s">
        <v>46</v>
      </c>
      <c r="O289" s="42"/>
      <c r="P289" s="201">
        <f>O289*H289</f>
        <v>0</v>
      </c>
      <c r="Q289" s="201">
        <v>0</v>
      </c>
      <c r="R289" s="201">
        <f>Q289*H289</f>
        <v>0</v>
      </c>
      <c r="S289" s="201">
        <v>1.213E-2</v>
      </c>
      <c r="T289" s="202">
        <f>S289*H289</f>
        <v>0.21227499999999999</v>
      </c>
      <c r="AR289" s="24" t="s">
        <v>142</v>
      </c>
      <c r="AT289" s="24" t="s">
        <v>137</v>
      </c>
      <c r="AU289" s="24" t="s">
        <v>84</v>
      </c>
      <c r="AY289" s="24" t="s">
        <v>134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25</v>
      </c>
      <c r="BK289" s="203">
        <f>ROUND(I289*H289,2)</f>
        <v>0</v>
      </c>
      <c r="BL289" s="24" t="s">
        <v>142</v>
      </c>
      <c r="BM289" s="24" t="s">
        <v>442</v>
      </c>
    </row>
    <row r="290" spans="2:65" s="1" customFormat="1" ht="16.5" customHeight="1">
      <c r="B290" s="41"/>
      <c r="C290" s="192" t="s">
        <v>443</v>
      </c>
      <c r="D290" s="192" t="s">
        <v>137</v>
      </c>
      <c r="E290" s="193" t="s">
        <v>444</v>
      </c>
      <c r="F290" s="194" t="s">
        <v>445</v>
      </c>
      <c r="G290" s="195" t="s">
        <v>222</v>
      </c>
      <c r="H290" s="196">
        <v>199</v>
      </c>
      <c r="I290" s="197"/>
      <c r="J290" s="198">
        <f>ROUND(I290*H290,2)</f>
        <v>0</v>
      </c>
      <c r="K290" s="194" t="s">
        <v>141</v>
      </c>
      <c r="L290" s="61"/>
      <c r="M290" s="199" t="s">
        <v>32</v>
      </c>
      <c r="N290" s="200" t="s">
        <v>46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1.7700000000000001E-3</v>
      </c>
      <c r="T290" s="202">
        <f>S290*H290</f>
        <v>0.35223000000000004</v>
      </c>
      <c r="AR290" s="24" t="s">
        <v>142</v>
      </c>
      <c r="AT290" s="24" t="s">
        <v>137</v>
      </c>
      <c r="AU290" s="24" t="s">
        <v>84</v>
      </c>
      <c r="AY290" s="24" t="s">
        <v>134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25</v>
      </c>
      <c r="BK290" s="203">
        <f>ROUND(I290*H290,2)</f>
        <v>0</v>
      </c>
      <c r="BL290" s="24" t="s">
        <v>142</v>
      </c>
      <c r="BM290" s="24" t="s">
        <v>446</v>
      </c>
    </row>
    <row r="291" spans="2:65" s="1" customFormat="1" ht="16.5" customHeight="1">
      <c r="B291" s="41"/>
      <c r="C291" s="192" t="s">
        <v>447</v>
      </c>
      <c r="D291" s="192" t="s">
        <v>137</v>
      </c>
      <c r="E291" s="193" t="s">
        <v>448</v>
      </c>
      <c r="F291" s="194" t="s">
        <v>449</v>
      </c>
      <c r="G291" s="195" t="s">
        <v>376</v>
      </c>
      <c r="H291" s="196">
        <v>12</v>
      </c>
      <c r="I291" s="197"/>
      <c r="J291" s="198">
        <f>ROUND(I291*H291,2)</f>
        <v>0</v>
      </c>
      <c r="K291" s="194" t="s">
        <v>141</v>
      </c>
      <c r="L291" s="61"/>
      <c r="M291" s="199" t="s">
        <v>32</v>
      </c>
      <c r="N291" s="200" t="s">
        <v>46</v>
      </c>
      <c r="O291" s="42"/>
      <c r="P291" s="201">
        <f>O291*H291</f>
        <v>0</v>
      </c>
      <c r="Q291" s="201">
        <v>0</v>
      </c>
      <c r="R291" s="201">
        <f>Q291*H291</f>
        <v>0</v>
      </c>
      <c r="S291" s="201">
        <v>9.0600000000000003E-3</v>
      </c>
      <c r="T291" s="202">
        <f>S291*H291</f>
        <v>0.10872000000000001</v>
      </c>
      <c r="AR291" s="24" t="s">
        <v>142</v>
      </c>
      <c r="AT291" s="24" t="s">
        <v>137</v>
      </c>
      <c r="AU291" s="24" t="s">
        <v>84</v>
      </c>
      <c r="AY291" s="24" t="s">
        <v>134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25</v>
      </c>
      <c r="BK291" s="203">
        <f>ROUND(I291*H291,2)</f>
        <v>0</v>
      </c>
      <c r="BL291" s="24" t="s">
        <v>142</v>
      </c>
      <c r="BM291" s="24" t="s">
        <v>450</v>
      </c>
    </row>
    <row r="292" spans="2:65" s="1" customFormat="1" ht="16.5" customHeight="1">
      <c r="B292" s="41"/>
      <c r="C292" s="192" t="s">
        <v>451</v>
      </c>
      <c r="D292" s="192" t="s">
        <v>137</v>
      </c>
      <c r="E292" s="193" t="s">
        <v>452</v>
      </c>
      <c r="F292" s="194" t="s">
        <v>453</v>
      </c>
      <c r="G292" s="195" t="s">
        <v>140</v>
      </c>
      <c r="H292" s="196">
        <v>9</v>
      </c>
      <c r="I292" s="197"/>
      <c r="J292" s="198">
        <f>ROUND(I292*H292,2)</f>
        <v>0</v>
      </c>
      <c r="K292" s="194" t="s">
        <v>141</v>
      </c>
      <c r="L292" s="61"/>
      <c r="M292" s="199" t="s">
        <v>32</v>
      </c>
      <c r="N292" s="200" t="s">
        <v>46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5.8399999999999997E-3</v>
      </c>
      <c r="T292" s="202">
        <f>S292*H292</f>
        <v>5.2559999999999996E-2</v>
      </c>
      <c r="AR292" s="24" t="s">
        <v>142</v>
      </c>
      <c r="AT292" s="24" t="s">
        <v>137</v>
      </c>
      <c r="AU292" s="24" t="s">
        <v>84</v>
      </c>
      <c r="AY292" s="24" t="s">
        <v>134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25</v>
      </c>
      <c r="BK292" s="203">
        <f>ROUND(I292*H292,2)</f>
        <v>0</v>
      </c>
      <c r="BL292" s="24" t="s">
        <v>142</v>
      </c>
      <c r="BM292" s="24" t="s">
        <v>454</v>
      </c>
    </row>
    <row r="293" spans="2:65" s="12" customFormat="1" ht="13.5">
      <c r="B293" s="215"/>
      <c r="C293" s="216"/>
      <c r="D293" s="206" t="s">
        <v>144</v>
      </c>
      <c r="E293" s="217" t="s">
        <v>32</v>
      </c>
      <c r="F293" s="218" t="s">
        <v>455</v>
      </c>
      <c r="G293" s="216"/>
      <c r="H293" s="219">
        <v>5.28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144</v>
      </c>
      <c r="AU293" s="225" t="s">
        <v>84</v>
      </c>
      <c r="AV293" s="12" t="s">
        <v>84</v>
      </c>
      <c r="AW293" s="12" t="s">
        <v>39</v>
      </c>
      <c r="AX293" s="12" t="s">
        <v>75</v>
      </c>
      <c r="AY293" s="225" t="s">
        <v>134</v>
      </c>
    </row>
    <row r="294" spans="2:65" s="12" customFormat="1" ht="13.5">
      <c r="B294" s="215"/>
      <c r="C294" s="216"/>
      <c r="D294" s="206" t="s">
        <v>144</v>
      </c>
      <c r="E294" s="217" t="s">
        <v>32</v>
      </c>
      <c r="F294" s="218" t="s">
        <v>456</v>
      </c>
      <c r="G294" s="216"/>
      <c r="H294" s="219">
        <v>0.56000000000000005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144</v>
      </c>
      <c r="AU294" s="225" t="s">
        <v>84</v>
      </c>
      <c r="AV294" s="12" t="s">
        <v>84</v>
      </c>
      <c r="AW294" s="12" t="s">
        <v>39</v>
      </c>
      <c r="AX294" s="12" t="s">
        <v>75</v>
      </c>
      <c r="AY294" s="225" t="s">
        <v>134</v>
      </c>
    </row>
    <row r="295" spans="2:65" s="12" customFormat="1" ht="13.5">
      <c r="B295" s="215"/>
      <c r="C295" s="216"/>
      <c r="D295" s="206" t="s">
        <v>144</v>
      </c>
      <c r="E295" s="217" t="s">
        <v>32</v>
      </c>
      <c r="F295" s="218" t="s">
        <v>457</v>
      </c>
      <c r="G295" s="216"/>
      <c r="H295" s="219">
        <v>1.1599999999999999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144</v>
      </c>
      <c r="AU295" s="225" t="s">
        <v>84</v>
      </c>
      <c r="AV295" s="12" t="s">
        <v>84</v>
      </c>
      <c r="AW295" s="12" t="s">
        <v>39</v>
      </c>
      <c r="AX295" s="12" t="s">
        <v>75</v>
      </c>
      <c r="AY295" s="225" t="s">
        <v>134</v>
      </c>
    </row>
    <row r="296" spans="2:65" s="12" customFormat="1" ht="13.5">
      <c r="B296" s="215"/>
      <c r="C296" s="216"/>
      <c r="D296" s="206" t="s">
        <v>144</v>
      </c>
      <c r="E296" s="217" t="s">
        <v>32</v>
      </c>
      <c r="F296" s="218" t="s">
        <v>458</v>
      </c>
      <c r="G296" s="216"/>
      <c r="H296" s="219">
        <v>1.68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144</v>
      </c>
      <c r="AU296" s="225" t="s">
        <v>84</v>
      </c>
      <c r="AV296" s="12" t="s">
        <v>84</v>
      </c>
      <c r="AW296" s="12" t="s">
        <v>39</v>
      </c>
      <c r="AX296" s="12" t="s">
        <v>75</v>
      </c>
      <c r="AY296" s="225" t="s">
        <v>134</v>
      </c>
    </row>
    <row r="297" spans="2:65" s="12" customFormat="1" ht="13.5">
      <c r="B297" s="215"/>
      <c r="C297" s="216"/>
      <c r="D297" s="206" t="s">
        <v>144</v>
      </c>
      <c r="E297" s="217" t="s">
        <v>32</v>
      </c>
      <c r="F297" s="218" t="s">
        <v>459</v>
      </c>
      <c r="G297" s="216"/>
      <c r="H297" s="219">
        <v>0.32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144</v>
      </c>
      <c r="AU297" s="225" t="s">
        <v>84</v>
      </c>
      <c r="AV297" s="12" t="s">
        <v>84</v>
      </c>
      <c r="AW297" s="12" t="s">
        <v>39</v>
      </c>
      <c r="AX297" s="12" t="s">
        <v>75</v>
      </c>
      <c r="AY297" s="225" t="s">
        <v>134</v>
      </c>
    </row>
    <row r="298" spans="2:65" s="13" customFormat="1" ht="13.5">
      <c r="B298" s="226"/>
      <c r="C298" s="227"/>
      <c r="D298" s="206" t="s">
        <v>144</v>
      </c>
      <c r="E298" s="228" t="s">
        <v>32</v>
      </c>
      <c r="F298" s="229" t="s">
        <v>156</v>
      </c>
      <c r="G298" s="227"/>
      <c r="H298" s="230">
        <v>9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144</v>
      </c>
      <c r="AU298" s="236" t="s">
        <v>84</v>
      </c>
      <c r="AV298" s="13" t="s">
        <v>142</v>
      </c>
      <c r="AW298" s="13" t="s">
        <v>39</v>
      </c>
      <c r="AX298" s="13" t="s">
        <v>25</v>
      </c>
      <c r="AY298" s="236" t="s">
        <v>134</v>
      </c>
    </row>
    <row r="299" spans="2:65" s="1" customFormat="1" ht="16.5" customHeight="1">
      <c r="B299" s="41"/>
      <c r="C299" s="192" t="s">
        <v>460</v>
      </c>
      <c r="D299" s="192" t="s">
        <v>137</v>
      </c>
      <c r="E299" s="193" t="s">
        <v>461</v>
      </c>
      <c r="F299" s="194" t="s">
        <v>462</v>
      </c>
      <c r="G299" s="195" t="s">
        <v>222</v>
      </c>
      <c r="H299" s="196">
        <v>110</v>
      </c>
      <c r="I299" s="197"/>
      <c r="J299" s="198">
        <f t="shared" ref="J299:J305" si="0">ROUND(I299*H299,2)</f>
        <v>0</v>
      </c>
      <c r="K299" s="194" t="s">
        <v>141</v>
      </c>
      <c r="L299" s="61"/>
      <c r="M299" s="199" t="s">
        <v>32</v>
      </c>
      <c r="N299" s="200" t="s">
        <v>46</v>
      </c>
      <c r="O299" s="42"/>
      <c r="P299" s="201">
        <f t="shared" ref="P299:P305" si="1">O299*H299</f>
        <v>0</v>
      </c>
      <c r="Q299" s="201">
        <v>0</v>
      </c>
      <c r="R299" s="201">
        <f t="shared" ref="R299:R305" si="2">Q299*H299</f>
        <v>0</v>
      </c>
      <c r="S299" s="201">
        <v>2E-3</v>
      </c>
      <c r="T299" s="202">
        <f t="shared" ref="T299:T305" si="3">S299*H299</f>
        <v>0.22</v>
      </c>
      <c r="AR299" s="24" t="s">
        <v>142</v>
      </c>
      <c r="AT299" s="24" t="s">
        <v>137</v>
      </c>
      <c r="AU299" s="24" t="s">
        <v>84</v>
      </c>
      <c r="AY299" s="24" t="s">
        <v>134</v>
      </c>
      <c r="BE299" s="203">
        <f t="shared" ref="BE299:BE305" si="4">IF(N299="základní",J299,0)</f>
        <v>0</v>
      </c>
      <c r="BF299" s="203">
        <f t="shared" ref="BF299:BF305" si="5">IF(N299="snížená",J299,0)</f>
        <v>0</v>
      </c>
      <c r="BG299" s="203">
        <f t="shared" ref="BG299:BG305" si="6">IF(N299="zákl. přenesená",J299,0)</f>
        <v>0</v>
      </c>
      <c r="BH299" s="203">
        <f t="shared" ref="BH299:BH305" si="7">IF(N299="sníž. přenesená",J299,0)</f>
        <v>0</v>
      </c>
      <c r="BI299" s="203">
        <f t="shared" ref="BI299:BI305" si="8">IF(N299="nulová",J299,0)</f>
        <v>0</v>
      </c>
      <c r="BJ299" s="24" t="s">
        <v>25</v>
      </c>
      <c r="BK299" s="203">
        <f t="shared" ref="BK299:BK305" si="9">ROUND(I299*H299,2)</f>
        <v>0</v>
      </c>
      <c r="BL299" s="24" t="s">
        <v>142</v>
      </c>
      <c r="BM299" s="24" t="s">
        <v>463</v>
      </c>
    </row>
    <row r="300" spans="2:65" s="1" customFormat="1" ht="16.5" customHeight="1">
      <c r="B300" s="41"/>
      <c r="C300" s="192" t="s">
        <v>464</v>
      </c>
      <c r="D300" s="192" t="s">
        <v>137</v>
      </c>
      <c r="E300" s="193" t="s">
        <v>465</v>
      </c>
      <c r="F300" s="194" t="s">
        <v>466</v>
      </c>
      <c r="G300" s="195" t="s">
        <v>222</v>
      </c>
      <c r="H300" s="196">
        <v>30</v>
      </c>
      <c r="I300" s="197"/>
      <c r="J300" s="198">
        <f t="shared" si="0"/>
        <v>0</v>
      </c>
      <c r="K300" s="194" t="s">
        <v>141</v>
      </c>
      <c r="L300" s="61"/>
      <c r="M300" s="199" t="s">
        <v>32</v>
      </c>
      <c r="N300" s="200" t="s">
        <v>46</v>
      </c>
      <c r="O300" s="42"/>
      <c r="P300" s="201">
        <f t="shared" si="1"/>
        <v>0</v>
      </c>
      <c r="Q300" s="201">
        <v>0</v>
      </c>
      <c r="R300" s="201">
        <f t="shared" si="2"/>
        <v>0</v>
      </c>
      <c r="S300" s="201">
        <v>1.91E-3</v>
      </c>
      <c r="T300" s="202">
        <f t="shared" si="3"/>
        <v>5.7300000000000004E-2</v>
      </c>
      <c r="AR300" s="24" t="s">
        <v>142</v>
      </c>
      <c r="AT300" s="24" t="s">
        <v>137</v>
      </c>
      <c r="AU300" s="24" t="s">
        <v>84</v>
      </c>
      <c r="AY300" s="24" t="s">
        <v>134</v>
      </c>
      <c r="BE300" s="203">
        <f t="shared" si="4"/>
        <v>0</v>
      </c>
      <c r="BF300" s="203">
        <f t="shared" si="5"/>
        <v>0</v>
      </c>
      <c r="BG300" s="203">
        <f t="shared" si="6"/>
        <v>0</v>
      </c>
      <c r="BH300" s="203">
        <f t="shared" si="7"/>
        <v>0</v>
      </c>
      <c r="BI300" s="203">
        <f t="shared" si="8"/>
        <v>0</v>
      </c>
      <c r="BJ300" s="24" t="s">
        <v>25</v>
      </c>
      <c r="BK300" s="203">
        <f t="shared" si="9"/>
        <v>0</v>
      </c>
      <c r="BL300" s="24" t="s">
        <v>142</v>
      </c>
      <c r="BM300" s="24" t="s">
        <v>467</v>
      </c>
    </row>
    <row r="301" spans="2:65" s="1" customFormat="1" ht="25.5" customHeight="1">
      <c r="B301" s="41"/>
      <c r="C301" s="192" t="s">
        <v>468</v>
      </c>
      <c r="D301" s="192" t="s">
        <v>137</v>
      </c>
      <c r="E301" s="193" t="s">
        <v>469</v>
      </c>
      <c r="F301" s="194" t="s">
        <v>470</v>
      </c>
      <c r="G301" s="195" t="s">
        <v>376</v>
      </c>
      <c r="H301" s="196">
        <v>30</v>
      </c>
      <c r="I301" s="197"/>
      <c r="J301" s="198">
        <f t="shared" si="0"/>
        <v>0</v>
      </c>
      <c r="K301" s="194" t="s">
        <v>141</v>
      </c>
      <c r="L301" s="61"/>
      <c r="M301" s="199" t="s">
        <v>32</v>
      </c>
      <c r="N301" s="200" t="s">
        <v>46</v>
      </c>
      <c r="O301" s="42"/>
      <c r="P301" s="201">
        <f t="shared" si="1"/>
        <v>0</v>
      </c>
      <c r="Q301" s="201">
        <v>0</v>
      </c>
      <c r="R301" s="201">
        <f t="shared" si="2"/>
        <v>0</v>
      </c>
      <c r="S301" s="201">
        <v>1.8799999999999999E-3</v>
      </c>
      <c r="T301" s="202">
        <f t="shared" si="3"/>
        <v>5.6399999999999999E-2</v>
      </c>
      <c r="AR301" s="24" t="s">
        <v>250</v>
      </c>
      <c r="AT301" s="24" t="s">
        <v>137</v>
      </c>
      <c r="AU301" s="24" t="s">
        <v>84</v>
      </c>
      <c r="AY301" s="24" t="s">
        <v>134</v>
      </c>
      <c r="BE301" s="203">
        <f t="shared" si="4"/>
        <v>0</v>
      </c>
      <c r="BF301" s="203">
        <f t="shared" si="5"/>
        <v>0</v>
      </c>
      <c r="BG301" s="203">
        <f t="shared" si="6"/>
        <v>0</v>
      </c>
      <c r="BH301" s="203">
        <f t="shared" si="7"/>
        <v>0</v>
      </c>
      <c r="BI301" s="203">
        <f t="shared" si="8"/>
        <v>0</v>
      </c>
      <c r="BJ301" s="24" t="s">
        <v>25</v>
      </c>
      <c r="BK301" s="203">
        <f t="shared" si="9"/>
        <v>0</v>
      </c>
      <c r="BL301" s="24" t="s">
        <v>250</v>
      </c>
      <c r="BM301" s="24" t="s">
        <v>471</v>
      </c>
    </row>
    <row r="302" spans="2:65" s="1" customFormat="1" ht="16.5" customHeight="1">
      <c r="B302" s="41"/>
      <c r="C302" s="192" t="s">
        <v>472</v>
      </c>
      <c r="D302" s="192" t="s">
        <v>137</v>
      </c>
      <c r="E302" s="193" t="s">
        <v>473</v>
      </c>
      <c r="F302" s="194" t="s">
        <v>474</v>
      </c>
      <c r="G302" s="195" t="s">
        <v>376</v>
      </c>
      <c r="H302" s="196">
        <v>26</v>
      </c>
      <c r="I302" s="197"/>
      <c r="J302" s="198">
        <f t="shared" si="0"/>
        <v>0</v>
      </c>
      <c r="K302" s="194" t="s">
        <v>32</v>
      </c>
      <c r="L302" s="61"/>
      <c r="M302" s="199" t="s">
        <v>32</v>
      </c>
      <c r="N302" s="200" t="s">
        <v>46</v>
      </c>
      <c r="O302" s="42"/>
      <c r="P302" s="201">
        <f t="shared" si="1"/>
        <v>0</v>
      </c>
      <c r="Q302" s="201">
        <v>0</v>
      </c>
      <c r="R302" s="201">
        <f t="shared" si="2"/>
        <v>0</v>
      </c>
      <c r="S302" s="201">
        <v>1.7600000000000001E-3</v>
      </c>
      <c r="T302" s="202">
        <f t="shared" si="3"/>
        <v>4.5760000000000002E-2</v>
      </c>
      <c r="AR302" s="24" t="s">
        <v>142</v>
      </c>
      <c r="AT302" s="24" t="s">
        <v>137</v>
      </c>
      <c r="AU302" s="24" t="s">
        <v>84</v>
      </c>
      <c r="AY302" s="24" t="s">
        <v>134</v>
      </c>
      <c r="BE302" s="203">
        <f t="shared" si="4"/>
        <v>0</v>
      </c>
      <c r="BF302" s="203">
        <f t="shared" si="5"/>
        <v>0</v>
      </c>
      <c r="BG302" s="203">
        <f t="shared" si="6"/>
        <v>0</v>
      </c>
      <c r="BH302" s="203">
        <f t="shared" si="7"/>
        <v>0</v>
      </c>
      <c r="BI302" s="203">
        <f t="shared" si="8"/>
        <v>0</v>
      </c>
      <c r="BJ302" s="24" t="s">
        <v>25</v>
      </c>
      <c r="BK302" s="203">
        <f t="shared" si="9"/>
        <v>0</v>
      </c>
      <c r="BL302" s="24" t="s">
        <v>142</v>
      </c>
      <c r="BM302" s="24" t="s">
        <v>475</v>
      </c>
    </row>
    <row r="303" spans="2:65" s="1" customFormat="1" ht="25.5" customHeight="1">
      <c r="B303" s="41"/>
      <c r="C303" s="192" t="s">
        <v>476</v>
      </c>
      <c r="D303" s="192" t="s">
        <v>137</v>
      </c>
      <c r="E303" s="193" t="s">
        <v>477</v>
      </c>
      <c r="F303" s="194" t="s">
        <v>478</v>
      </c>
      <c r="G303" s="195" t="s">
        <v>140</v>
      </c>
      <c r="H303" s="196">
        <v>120</v>
      </c>
      <c r="I303" s="197"/>
      <c r="J303" s="198">
        <f t="shared" si="0"/>
        <v>0</v>
      </c>
      <c r="K303" s="194" t="s">
        <v>32</v>
      </c>
      <c r="L303" s="61"/>
      <c r="M303" s="199" t="s">
        <v>32</v>
      </c>
      <c r="N303" s="200" t="s">
        <v>46</v>
      </c>
      <c r="O303" s="42"/>
      <c r="P303" s="201">
        <f t="shared" si="1"/>
        <v>0</v>
      </c>
      <c r="Q303" s="201">
        <v>0</v>
      </c>
      <c r="R303" s="201">
        <f t="shared" si="2"/>
        <v>0</v>
      </c>
      <c r="S303" s="201">
        <v>1.7600000000000001E-3</v>
      </c>
      <c r="T303" s="202">
        <f t="shared" si="3"/>
        <v>0.2112</v>
      </c>
      <c r="AR303" s="24" t="s">
        <v>142</v>
      </c>
      <c r="AT303" s="24" t="s">
        <v>137</v>
      </c>
      <c r="AU303" s="24" t="s">
        <v>84</v>
      </c>
      <c r="AY303" s="24" t="s">
        <v>134</v>
      </c>
      <c r="BE303" s="203">
        <f t="shared" si="4"/>
        <v>0</v>
      </c>
      <c r="BF303" s="203">
        <f t="shared" si="5"/>
        <v>0</v>
      </c>
      <c r="BG303" s="203">
        <f t="shared" si="6"/>
        <v>0</v>
      </c>
      <c r="BH303" s="203">
        <f t="shared" si="7"/>
        <v>0</v>
      </c>
      <c r="BI303" s="203">
        <f t="shared" si="8"/>
        <v>0</v>
      </c>
      <c r="BJ303" s="24" t="s">
        <v>25</v>
      </c>
      <c r="BK303" s="203">
        <f t="shared" si="9"/>
        <v>0</v>
      </c>
      <c r="BL303" s="24" t="s">
        <v>142</v>
      </c>
      <c r="BM303" s="24" t="s">
        <v>479</v>
      </c>
    </row>
    <row r="304" spans="2:65" s="1" customFormat="1" ht="16.5" customHeight="1">
      <c r="B304" s="41"/>
      <c r="C304" s="192" t="s">
        <v>480</v>
      </c>
      <c r="D304" s="192" t="s">
        <v>137</v>
      </c>
      <c r="E304" s="193" t="s">
        <v>481</v>
      </c>
      <c r="F304" s="194" t="s">
        <v>482</v>
      </c>
      <c r="G304" s="195" t="s">
        <v>222</v>
      </c>
      <c r="H304" s="196">
        <v>200</v>
      </c>
      <c r="I304" s="197"/>
      <c r="J304" s="198">
        <f t="shared" si="0"/>
        <v>0</v>
      </c>
      <c r="K304" s="194" t="s">
        <v>141</v>
      </c>
      <c r="L304" s="61"/>
      <c r="M304" s="199" t="s">
        <v>32</v>
      </c>
      <c r="N304" s="200" t="s">
        <v>46</v>
      </c>
      <c r="O304" s="42"/>
      <c r="P304" s="201">
        <f t="shared" si="1"/>
        <v>0</v>
      </c>
      <c r="Q304" s="201">
        <v>0</v>
      </c>
      <c r="R304" s="201">
        <f t="shared" si="2"/>
        <v>0</v>
      </c>
      <c r="S304" s="201">
        <v>3.9399999999999999E-3</v>
      </c>
      <c r="T304" s="202">
        <f t="shared" si="3"/>
        <v>0.78800000000000003</v>
      </c>
      <c r="AR304" s="24" t="s">
        <v>142</v>
      </c>
      <c r="AT304" s="24" t="s">
        <v>137</v>
      </c>
      <c r="AU304" s="24" t="s">
        <v>84</v>
      </c>
      <c r="AY304" s="24" t="s">
        <v>134</v>
      </c>
      <c r="BE304" s="203">
        <f t="shared" si="4"/>
        <v>0</v>
      </c>
      <c r="BF304" s="203">
        <f t="shared" si="5"/>
        <v>0</v>
      </c>
      <c r="BG304" s="203">
        <f t="shared" si="6"/>
        <v>0</v>
      </c>
      <c r="BH304" s="203">
        <f t="shared" si="7"/>
        <v>0</v>
      </c>
      <c r="BI304" s="203">
        <f t="shared" si="8"/>
        <v>0</v>
      </c>
      <c r="BJ304" s="24" t="s">
        <v>25</v>
      </c>
      <c r="BK304" s="203">
        <f t="shared" si="9"/>
        <v>0</v>
      </c>
      <c r="BL304" s="24" t="s">
        <v>142</v>
      </c>
      <c r="BM304" s="24" t="s">
        <v>483</v>
      </c>
    </row>
    <row r="305" spans="2:65" s="1" customFormat="1" ht="16.5" customHeight="1">
      <c r="B305" s="41"/>
      <c r="C305" s="192" t="s">
        <v>484</v>
      </c>
      <c r="D305" s="192" t="s">
        <v>137</v>
      </c>
      <c r="E305" s="193" t="s">
        <v>485</v>
      </c>
      <c r="F305" s="194" t="s">
        <v>486</v>
      </c>
      <c r="G305" s="195" t="s">
        <v>140</v>
      </c>
      <c r="H305" s="196">
        <v>1889</v>
      </c>
      <c r="I305" s="197"/>
      <c r="J305" s="198">
        <f t="shared" si="0"/>
        <v>0</v>
      </c>
      <c r="K305" s="194" t="s">
        <v>32</v>
      </c>
      <c r="L305" s="61"/>
      <c r="M305" s="199" t="s">
        <v>32</v>
      </c>
      <c r="N305" s="200" t="s">
        <v>46</v>
      </c>
      <c r="O305" s="42"/>
      <c r="P305" s="201">
        <f t="shared" si="1"/>
        <v>0</v>
      </c>
      <c r="Q305" s="201">
        <v>0</v>
      </c>
      <c r="R305" s="201">
        <f t="shared" si="2"/>
        <v>0</v>
      </c>
      <c r="S305" s="201">
        <v>1.2999999999999999E-4</v>
      </c>
      <c r="T305" s="202">
        <f t="shared" si="3"/>
        <v>0.24556999999999998</v>
      </c>
      <c r="AR305" s="24" t="s">
        <v>142</v>
      </c>
      <c r="AT305" s="24" t="s">
        <v>137</v>
      </c>
      <c r="AU305" s="24" t="s">
        <v>84</v>
      </c>
      <c r="AY305" s="24" t="s">
        <v>134</v>
      </c>
      <c r="BE305" s="203">
        <f t="shared" si="4"/>
        <v>0</v>
      </c>
      <c r="BF305" s="203">
        <f t="shared" si="5"/>
        <v>0</v>
      </c>
      <c r="BG305" s="203">
        <f t="shared" si="6"/>
        <v>0</v>
      </c>
      <c r="BH305" s="203">
        <f t="shared" si="7"/>
        <v>0</v>
      </c>
      <c r="BI305" s="203">
        <f t="shared" si="8"/>
        <v>0</v>
      </c>
      <c r="BJ305" s="24" t="s">
        <v>25</v>
      </c>
      <c r="BK305" s="203">
        <f t="shared" si="9"/>
        <v>0</v>
      </c>
      <c r="BL305" s="24" t="s">
        <v>142</v>
      </c>
      <c r="BM305" s="24" t="s">
        <v>487</v>
      </c>
    </row>
    <row r="306" spans="2:65" s="11" customFormat="1" ht="13.5">
      <c r="B306" s="204"/>
      <c r="C306" s="205"/>
      <c r="D306" s="206" t="s">
        <v>144</v>
      </c>
      <c r="E306" s="207" t="s">
        <v>32</v>
      </c>
      <c r="F306" s="208" t="s">
        <v>488</v>
      </c>
      <c r="G306" s="205"/>
      <c r="H306" s="207" t="s">
        <v>32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144</v>
      </c>
      <c r="AU306" s="214" t="s">
        <v>84</v>
      </c>
      <c r="AV306" s="11" t="s">
        <v>25</v>
      </c>
      <c r="AW306" s="11" t="s">
        <v>39</v>
      </c>
      <c r="AX306" s="11" t="s">
        <v>75</v>
      </c>
      <c r="AY306" s="214" t="s">
        <v>134</v>
      </c>
    </row>
    <row r="307" spans="2:65" s="12" customFormat="1" ht="13.5">
      <c r="B307" s="215"/>
      <c r="C307" s="216"/>
      <c r="D307" s="206" t="s">
        <v>144</v>
      </c>
      <c r="E307" s="217" t="s">
        <v>32</v>
      </c>
      <c r="F307" s="218" t="s">
        <v>489</v>
      </c>
      <c r="G307" s="216"/>
      <c r="H307" s="219">
        <v>1889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144</v>
      </c>
      <c r="AU307" s="225" t="s">
        <v>84</v>
      </c>
      <c r="AV307" s="12" t="s">
        <v>84</v>
      </c>
      <c r="AW307" s="12" t="s">
        <v>39</v>
      </c>
      <c r="AX307" s="12" t="s">
        <v>25</v>
      </c>
      <c r="AY307" s="225" t="s">
        <v>134</v>
      </c>
    </row>
    <row r="308" spans="2:65" s="1" customFormat="1" ht="16.5" customHeight="1">
      <c r="B308" s="41"/>
      <c r="C308" s="192" t="s">
        <v>490</v>
      </c>
      <c r="D308" s="192" t="s">
        <v>137</v>
      </c>
      <c r="E308" s="193" t="s">
        <v>491</v>
      </c>
      <c r="F308" s="194" t="s">
        <v>492</v>
      </c>
      <c r="G308" s="195" t="s">
        <v>140</v>
      </c>
      <c r="H308" s="196">
        <v>574</v>
      </c>
      <c r="I308" s="197"/>
      <c r="J308" s="198">
        <f>ROUND(I308*H308,2)</f>
        <v>0</v>
      </c>
      <c r="K308" s="194" t="s">
        <v>141</v>
      </c>
      <c r="L308" s="61"/>
      <c r="M308" s="199" t="s">
        <v>32</v>
      </c>
      <c r="N308" s="200" t="s">
        <v>46</v>
      </c>
      <c r="O308" s="42"/>
      <c r="P308" s="201">
        <f>O308*H308</f>
        <v>0</v>
      </c>
      <c r="Q308" s="201">
        <v>0</v>
      </c>
      <c r="R308" s="201">
        <f>Q308*H308</f>
        <v>0</v>
      </c>
      <c r="S308" s="201">
        <v>1.4999999999999999E-2</v>
      </c>
      <c r="T308" s="202">
        <f>S308*H308</f>
        <v>8.61</v>
      </c>
      <c r="AR308" s="24" t="s">
        <v>142</v>
      </c>
      <c r="AT308" s="24" t="s">
        <v>137</v>
      </c>
      <c r="AU308" s="24" t="s">
        <v>84</v>
      </c>
      <c r="AY308" s="24" t="s">
        <v>134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25</v>
      </c>
      <c r="BK308" s="203">
        <f>ROUND(I308*H308,2)</f>
        <v>0</v>
      </c>
      <c r="BL308" s="24" t="s">
        <v>142</v>
      </c>
      <c r="BM308" s="24" t="s">
        <v>493</v>
      </c>
    </row>
    <row r="309" spans="2:65" s="11" customFormat="1" ht="13.5">
      <c r="B309" s="204"/>
      <c r="C309" s="205"/>
      <c r="D309" s="206" t="s">
        <v>144</v>
      </c>
      <c r="E309" s="207" t="s">
        <v>32</v>
      </c>
      <c r="F309" s="208" t="s">
        <v>494</v>
      </c>
      <c r="G309" s="205"/>
      <c r="H309" s="207" t="s">
        <v>32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144</v>
      </c>
      <c r="AU309" s="214" t="s">
        <v>84</v>
      </c>
      <c r="AV309" s="11" t="s">
        <v>25</v>
      </c>
      <c r="AW309" s="11" t="s">
        <v>39</v>
      </c>
      <c r="AX309" s="11" t="s">
        <v>75</v>
      </c>
      <c r="AY309" s="214" t="s">
        <v>134</v>
      </c>
    </row>
    <row r="310" spans="2:65" s="12" customFormat="1" ht="13.5">
      <c r="B310" s="215"/>
      <c r="C310" s="216"/>
      <c r="D310" s="206" t="s">
        <v>144</v>
      </c>
      <c r="E310" s="217" t="s">
        <v>32</v>
      </c>
      <c r="F310" s="218" t="s">
        <v>372</v>
      </c>
      <c r="G310" s="216"/>
      <c r="H310" s="219">
        <v>238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144</v>
      </c>
      <c r="AU310" s="225" t="s">
        <v>84</v>
      </c>
      <c r="AV310" s="12" t="s">
        <v>84</v>
      </c>
      <c r="AW310" s="12" t="s">
        <v>39</v>
      </c>
      <c r="AX310" s="12" t="s">
        <v>75</v>
      </c>
      <c r="AY310" s="225" t="s">
        <v>134</v>
      </c>
    </row>
    <row r="311" spans="2:65" s="12" customFormat="1" ht="13.5">
      <c r="B311" s="215"/>
      <c r="C311" s="216"/>
      <c r="D311" s="206" t="s">
        <v>144</v>
      </c>
      <c r="E311" s="217" t="s">
        <v>32</v>
      </c>
      <c r="F311" s="218" t="s">
        <v>495</v>
      </c>
      <c r="G311" s="216"/>
      <c r="H311" s="219">
        <v>3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144</v>
      </c>
      <c r="AU311" s="225" t="s">
        <v>84</v>
      </c>
      <c r="AV311" s="12" t="s">
        <v>84</v>
      </c>
      <c r="AW311" s="12" t="s">
        <v>39</v>
      </c>
      <c r="AX311" s="12" t="s">
        <v>75</v>
      </c>
      <c r="AY311" s="225" t="s">
        <v>134</v>
      </c>
    </row>
    <row r="312" spans="2:65" s="14" customFormat="1" ht="13.5">
      <c r="B312" s="247"/>
      <c r="C312" s="248"/>
      <c r="D312" s="206" t="s">
        <v>144</v>
      </c>
      <c r="E312" s="249" t="s">
        <v>32</v>
      </c>
      <c r="F312" s="250" t="s">
        <v>496</v>
      </c>
      <c r="G312" s="248"/>
      <c r="H312" s="251">
        <v>241</v>
      </c>
      <c r="I312" s="252"/>
      <c r="J312" s="248"/>
      <c r="K312" s="248"/>
      <c r="L312" s="253"/>
      <c r="M312" s="254"/>
      <c r="N312" s="255"/>
      <c r="O312" s="255"/>
      <c r="P312" s="255"/>
      <c r="Q312" s="255"/>
      <c r="R312" s="255"/>
      <c r="S312" s="255"/>
      <c r="T312" s="256"/>
      <c r="AT312" s="257" t="s">
        <v>144</v>
      </c>
      <c r="AU312" s="257" t="s">
        <v>84</v>
      </c>
      <c r="AV312" s="14" t="s">
        <v>157</v>
      </c>
      <c r="AW312" s="14" t="s">
        <v>39</v>
      </c>
      <c r="AX312" s="14" t="s">
        <v>75</v>
      </c>
      <c r="AY312" s="257" t="s">
        <v>134</v>
      </c>
    </row>
    <row r="313" spans="2:65" s="11" customFormat="1" ht="13.5">
      <c r="B313" s="204"/>
      <c r="C313" s="205"/>
      <c r="D313" s="206" t="s">
        <v>144</v>
      </c>
      <c r="E313" s="207" t="s">
        <v>32</v>
      </c>
      <c r="F313" s="208" t="s">
        <v>497</v>
      </c>
      <c r="G313" s="205"/>
      <c r="H313" s="207" t="s">
        <v>32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144</v>
      </c>
      <c r="AU313" s="214" t="s">
        <v>84</v>
      </c>
      <c r="AV313" s="11" t="s">
        <v>25</v>
      </c>
      <c r="AW313" s="11" t="s">
        <v>39</v>
      </c>
      <c r="AX313" s="11" t="s">
        <v>75</v>
      </c>
      <c r="AY313" s="214" t="s">
        <v>134</v>
      </c>
    </row>
    <row r="314" spans="2:65" s="11" customFormat="1" ht="13.5">
      <c r="B314" s="204"/>
      <c r="C314" s="205"/>
      <c r="D314" s="206" t="s">
        <v>144</v>
      </c>
      <c r="E314" s="207" t="s">
        <v>32</v>
      </c>
      <c r="F314" s="208" t="s">
        <v>498</v>
      </c>
      <c r="G314" s="205"/>
      <c r="H314" s="207" t="s">
        <v>32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144</v>
      </c>
      <c r="AU314" s="214" t="s">
        <v>84</v>
      </c>
      <c r="AV314" s="11" t="s">
        <v>25</v>
      </c>
      <c r="AW314" s="11" t="s">
        <v>39</v>
      </c>
      <c r="AX314" s="11" t="s">
        <v>75</v>
      </c>
      <c r="AY314" s="214" t="s">
        <v>134</v>
      </c>
    </row>
    <row r="315" spans="2:65" s="11" customFormat="1" ht="13.5">
      <c r="B315" s="204"/>
      <c r="C315" s="205"/>
      <c r="D315" s="206" t="s">
        <v>144</v>
      </c>
      <c r="E315" s="207" t="s">
        <v>32</v>
      </c>
      <c r="F315" s="208" t="s">
        <v>499</v>
      </c>
      <c r="G315" s="205"/>
      <c r="H315" s="207" t="s">
        <v>32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144</v>
      </c>
      <c r="AU315" s="214" t="s">
        <v>84</v>
      </c>
      <c r="AV315" s="11" t="s">
        <v>25</v>
      </c>
      <c r="AW315" s="11" t="s">
        <v>39</v>
      </c>
      <c r="AX315" s="11" t="s">
        <v>75</v>
      </c>
      <c r="AY315" s="214" t="s">
        <v>134</v>
      </c>
    </row>
    <row r="316" spans="2:65" s="11" customFormat="1" ht="13.5">
      <c r="B316" s="204"/>
      <c r="C316" s="205"/>
      <c r="D316" s="206" t="s">
        <v>144</v>
      </c>
      <c r="E316" s="207" t="s">
        <v>32</v>
      </c>
      <c r="F316" s="208" t="s">
        <v>500</v>
      </c>
      <c r="G316" s="205"/>
      <c r="H316" s="207" t="s">
        <v>32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144</v>
      </c>
      <c r="AU316" s="214" t="s">
        <v>84</v>
      </c>
      <c r="AV316" s="11" t="s">
        <v>25</v>
      </c>
      <c r="AW316" s="11" t="s">
        <v>39</v>
      </c>
      <c r="AX316" s="11" t="s">
        <v>75</v>
      </c>
      <c r="AY316" s="214" t="s">
        <v>134</v>
      </c>
    </row>
    <row r="317" spans="2:65" s="12" customFormat="1" ht="13.5">
      <c r="B317" s="215"/>
      <c r="C317" s="216"/>
      <c r="D317" s="206" t="s">
        <v>144</v>
      </c>
      <c r="E317" s="217" t="s">
        <v>32</v>
      </c>
      <c r="F317" s="218" t="s">
        <v>501</v>
      </c>
      <c r="G317" s="216"/>
      <c r="H317" s="219">
        <v>329.6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144</v>
      </c>
      <c r="AU317" s="225" t="s">
        <v>84</v>
      </c>
      <c r="AV317" s="12" t="s">
        <v>84</v>
      </c>
      <c r="AW317" s="12" t="s">
        <v>39</v>
      </c>
      <c r="AX317" s="12" t="s">
        <v>75</v>
      </c>
      <c r="AY317" s="225" t="s">
        <v>134</v>
      </c>
    </row>
    <row r="318" spans="2:65" s="12" customFormat="1" ht="13.5">
      <c r="B318" s="215"/>
      <c r="C318" s="216"/>
      <c r="D318" s="206" t="s">
        <v>144</v>
      </c>
      <c r="E318" s="217" t="s">
        <v>32</v>
      </c>
      <c r="F318" s="218" t="s">
        <v>502</v>
      </c>
      <c r="G318" s="216"/>
      <c r="H318" s="219">
        <v>3.4</v>
      </c>
      <c r="I318" s="220"/>
      <c r="J318" s="216"/>
      <c r="K318" s="216"/>
      <c r="L318" s="221"/>
      <c r="M318" s="222"/>
      <c r="N318" s="223"/>
      <c r="O318" s="223"/>
      <c r="P318" s="223"/>
      <c r="Q318" s="223"/>
      <c r="R318" s="223"/>
      <c r="S318" s="223"/>
      <c r="T318" s="224"/>
      <c r="AT318" s="225" t="s">
        <v>144</v>
      </c>
      <c r="AU318" s="225" t="s">
        <v>84</v>
      </c>
      <c r="AV318" s="12" t="s">
        <v>84</v>
      </c>
      <c r="AW318" s="12" t="s">
        <v>39</v>
      </c>
      <c r="AX318" s="12" t="s">
        <v>75</v>
      </c>
      <c r="AY318" s="225" t="s">
        <v>134</v>
      </c>
    </row>
    <row r="319" spans="2:65" s="14" customFormat="1" ht="13.5">
      <c r="B319" s="247"/>
      <c r="C319" s="248"/>
      <c r="D319" s="206" t="s">
        <v>144</v>
      </c>
      <c r="E319" s="249" t="s">
        <v>32</v>
      </c>
      <c r="F319" s="250" t="s">
        <v>503</v>
      </c>
      <c r="G319" s="248"/>
      <c r="H319" s="251">
        <v>333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AT319" s="257" t="s">
        <v>144</v>
      </c>
      <c r="AU319" s="257" t="s">
        <v>84</v>
      </c>
      <c r="AV319" s="14" t="s">
        <v>157</v>
      </c>
      <c r="AW319" s="14" t="s">
        <v>39</v>
      </c>
      <c r="AX319" s="14" t="s">
        <v>75</v>
      </c>
      <c r="AY319" s="257" t="s">
        <v>134</v>
      </c>
    </row>
    <row r="320" spans="2:65" s="13" customFormat="1" ht="13.5">
      <c r="B320" s="226"/>
      <c r="C320" s="227"/>
      <c r="D320" s="206" t="s">
        <v>144</v>
      </c>
      <c r="E320" s="228" t="s">
        <v>32</v>
      </c>
      <c r="F320" s="229" t="s">
        <v>156</v>
      </c>
      <c r="G320" s="227"/>
      <c r="H320" s="230">
        <v>574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AT320" s="236" t="s">
        <v>144</v>
      </c>
      <c r="AU320" s="236" t="s">
        <v>84</v>
      </c>
      <c r="AV320" s="13" t="s">
        <v>142</v>
      </c>
      <c r="AW320" s="13" t="s">
        <v>39</v>
      </c>
      <c r="AX320" s="13" t="s">
        <v>25</v>
      </c>
      <c r="AY320" s="236" t="s">
        <v>134</v>
      </c>
    </row>
    <row r="321" spans="2:65" s="1" customFormat="1" ht="16.5" customHeight="1">
      <c r="B321" s="41"/>
      <c r="C321" s="192" t="s">
        <v>504</v>
      </c>
      <c r="D321" s="192" t="s">
        <v>137</v>
      </c>
      <c r="E321" s="193" t="s">
        <v>505</v>
      </c>
      <c r="F321" s="194" t="s">
        <v>506</v>
      </c>
      <c r="G321" s="195" t="s">
        <v>140</v>
      </c>
      <c r="H321" s="196">
        <v>345</v>
      </c>
      <c r="I321" s="197"/>
      <c r="J321" s="198">
        <f>ROUND(I321*H321,2)</f>
        <v>0</v>
      </c>
      <c r="K321" s="194" t="s">
        <v>141</v>
      </c>
      <c r="L321" s="61"/>
      <c r="M321" s="199" t="s">
        <v>32</v>
      </c>
      <c r="N321" s="200" t="s">
        <v>46</v>
      </c>
      <c r="O321" s="42"/>
      <c r="P321" s="201">
        <f>O321*H321</f>
        <v>0</v>
      </c>
      <c r="Q321" s="201">
        <v>0</v>
      </c>
      <c r="R321" s="201">
        <f>Q321*H321</f>
        <v>0</v>
      </c>
      <c r="S321" s="201">
        <v>1.4999999999999999E-2</v>
      </c>
      <c r="T321" s="202">
        <f>S321*H321</f>
        <v>5.1749999999999998</v>
      </c>
      <c r="AR321" s="24" t="s">
        <v>142</v>
      </c>
      <c r="AT321" s="24" t="s">
        <v>137</v>
      </c>
      <c r="AU321" s="24" t="s">
        <v>84</v>
      </c>
      <c r="AY321" s="24" t="s">
        <v>134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4" t="s">
        <v>25</v>
      </c>
      <c r="BK321" s="203">
        <f>ROUND(I321*H321,2)</f>
        <v>0</v>
      </c>
      <c r="BL321" s="24" t="s">
        <v>142</v>
      </c>
      <c r="BM321" s="24" t="s">
        <v>507</v>
      </c>
    </row>
    <row r="322" spans="2:65" s="11" customFormat="1" ht="13.5">
      <c r="B322" s="204"/>
      <c r="C322" s="205"/>
      <c r="D322" s="206" t="s">
        <v>144</v>
      </c>
      <c r="E322" s="207" t="s">
        <v>32</v>
      </c>
      <c r="F322" s="208" t="s">
        <v>508</v>
      </c>
      <c r="G322" s="205"/>
      <c r="H322" s="207" t="s">
        <v>32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144</v>
      </c>
      <c r="AU322" s="214" t="s">
        <v>84</v>
      </c>
      <c r="AV322" s="11" t="s">
        <v>25</v>
      </c>
      <c r="AW322" s="11" t="s">
        <v>39</v>
      </c>
      <c r="AX322" s="11" t="s">
        <v>75</v>
      </c>
      <c r="AY322" s="214" t="s">
        <v>134</v>
      </c>
    </row>
    <row r="323" spans="2:65" s="11" customFormat="1" ht="13.5">
      <c r="B323" s="204"/>
      <c r="C323" s="205"/>
      <c r="D323" s="206" t="s">
        <v>144</v>
      </c>
      <c r="E323" s="207" t="s">
        <v>32</v>
      </c>
      <c r="F323" s="208" t="s">
        <v>509</v>
      </c>
      <c r="G323" s="205"/>
      <c r="H323" s="207" t="s">
        <v>32</v>
      </c>
      <c r="I323" s="209"/>
      <c r="J323" s="205"/>
      <c r="K323" s="205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144</v>
      </c>
      <c r="AU323" s="214" t="s">
        <v>84</v>
      </c>
      <c r="AV323" s="11" t="s">
        <v>25</v>
      </c>
      <c r="AW323" s="11" t="s">
        <v>39</v>
      </c>
      <c r="AX323" s="11" t="s">
        <v>75</v>
      </c>
      <c r="AY323" s="214" t="s">
        <v>134</v>
      </c>
    </row>
    <row r="324" spans="2:65" s="12" customFormat="1" ht="13.5">
      <c r="B324" s="215"/>
      <c r="C324" s="216"/>
      <c r="D324" s="206" t="s">
        <v>144</v>
      </c>
      <c r="E324" s="217" t="s">
        <v>32</v>
      </c>
      <c r="F324" s="218" t="s">
        <v>510</v>
      </c>
      <c r="G324" s="216"/>
      <c r="H324" s="219">
        <v>345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144</v>
      </c>
      <c r="AU324" s="225" t="s">
        <v>84</v>
      </c>
      <c r="AV324" s="12" t="s">
        <v>84</v>
      </c>
      <c r="AW324" s="12" t="s">
        <v>39</v>
      </c>
      <c r="AX324" s="12" t="s">
        <v>25</v>
      </c>
      <c r="AY324" s="225" t="s">
        <v>134</v>
      </c>
    </row>
    <row r="325" spans="2:65" s="1" customFormat="1" ht="16.5" customHeight="1">
      <c r="B325" s="41"/>
      <c r="C325" s="192" t="s">
        <v>511</v>
      </c>
      <c r="D325" s="192" t="s">
        <v>137</v>
      </c>
      <c r="E325" s="193" t="s">
        <v>512</v>
      </c>
      <c r="F325" s="194" t="s">
        <v>513</v>
      </c>
      <c r="G325" s="195" t="s">
        <v>376</v>
      </c>
      <c r="H325" s="196">
        <v>12</v>
      </c>
      <c r="I325" s="197"/>
      <c r="J325" s="198">
        <f>ROUND(I325*H325,2)</f>
        <v>0</v>
      </c>
      <c r="K325" s="194" t="s">
        <v>32</v>
      </c>
      <c r="L325" s="61"/>
      <c r="M325" s="199" t="s">
        <v>32</v>
      </c>
      <c r="N325" s="200" t="s">
        <v>46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2.1999999999999999E-2</v>
      </c>
      <c r="T325" s="202">
        <f>S325*H325</f>
        <v>0.26400000000000001</v>
      </c>
      <c r="AR325" s="24" t="s">
        <v>142</v>
      </c>
      <c r="AT325" s="24" t="s">
        <v>137</v>
      </c>
      <c r="AU325" s="24" t="s">
        <v>84</v>
      </c>
      <c r="AY325" s="24" t="s">
        <v>134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4" t="s">
        <v>25</v>
      </c>
      <c r="BK325" s="203">
        <f>ROUND(I325*H325,2)</f>
        <v>0</v>
      </c>
      <c r="BL325" s="24" t="s">
        <v>142</v>
      </c>
      <c r="BM325" s="24" t="s">
        <v>514</v>
      </c>
    </row>
    <row r="326" spans="2:65" s="1" customFormat="1" ht="25.5" customHeight="1">
      <c r="B326" s="41"/>
      <c r="C326" s="192" t="s">
        <v>515</v>
      </c>
      <c r="D326" s="192" t="s">
        <v>137</v>
      </c>
      <c r="E326" s="193" t="s">
        <v>516</v>
      </c>
      <c r="F326" s="194" t="s">
        <v>517</v>
      </c>
      <c r="G326" s="195" t="s">
        <v>518</v>
      </c>
      <c r="H326" s="196">
        <v>1</v>
      </c>
      <c r="I326" s="197"/>
      <c r="J326" s="198">
        <f>ROUND(I326*H326,2)</f>
        <v>0</v>
      </c>
      <c r="K326" s="194" t="s">
        <v>32</v>
      </c>
      <c r="L326" s="61"/>
      <c r="M326" s="199" t="s">
        <v>32</v>
      </c>
      <c r="N326" s="200" t="s">
        <v>46</v>
      </c>
      <c r="O326" s="42"/>
      <c r="P326" s="201">
        <f>O326*H326</f>
        <v>0</v>
      </c>
      <c r="Q326" s="201">
        <v>0</v>
      </c>
      <c r="R326" s="201">
        <f>Q326*H326</f>
        <v>0</v>
      </c>
      <c r="S326" s="201">
        <v>0.55000000000000004</v>
      </c>
      <c r="T326" s="202">
        <f>S326*H326</f>
        <v>0.55000000000000004</v>
      </c>
      <c r="AR326" s="24" t="s">
        <v>142</v>
      </c>
      <c r="AT326" s="24" t="s">
        <v>137</v>
      </c>
      <c r="AU326" s="24" t="s">
        <v>84</v>
      </c>
      <c r="AY326" s="24" t="s">
        <v>134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25</v>
      </c>
      <c r="BK326" s="203">
        <f>ROUND(I326*H326,2)</f>
        <v>0</v>
      </c>
      <c r="BL326" s="24" t="s">
        <v>142</v>
      </c>
      <c r="BM326" s="24" t="s">
        <v>519</v>
      </c>
    </row>
    <row r="327" spans="2:65" s="1" customFormat="1" ht="16.5" customHeight="1">
      <c r="B327" s="41"/>
      <c r="C327" s="192" t="s">
        <v>520</v>
      </c>
      <c r="D327" s="192" t="s">
        <v>137</v>
      </c>
      <c r="E327" s="193" t="s">
        <v>521</v>
      </c>
      <c r="F327" s="194" t="s">
        <v>522</v>
      </c>
      <c r="G327" s="195" t="s">
        <v>140</v>
      </c>
      <c r="H327" s="196">
        <v>240</v>
      </c>
      <c r="I327" s="197"/>
      <c r="J327" s="198">
        <f>ROUND(I327*H327,2)</f>
        <v>0</v>
      </c>
      <c r="K327" s="194" t="s">
        <v>141</v>
      </c>
      <c r="L327" s="61"/>
      <c r="M327" s="199" t="s">
        <v>32</v>
      </c>
      <c r="N327" s="200" t="s">
        <v>46</v>
      </c>
      <c r="O327" s="42"/>
      <c r="P327" s="201">
        <f>O327*H327</f>
        <v>0</v>
      </c>
      <c r="Q327" s="201">
        <v>0</v>
      </c>
      <c r="R327" s="201">
        <f>Q327*H327</f>
        <v>0</v>
      </c>
      <c r="S327" s="201">
        <v>0.18</v>
      </c>
      <c r="T327" s="202">
        <f>S327*H327</f>
        <v>43.199999999999996</v>
      </c>
      <c r="AR327" s="24" t="s">
        <v>142</v>
      </c>
      <c r="AT327" s="24" t="s">
        <v>137</v>
      </c>
      <c r="AU327" s="24" t="s">
        <v>84</v>
      </c>
      <c r="AY327" s="24" t="s">
        <v>134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25</v>
      </c>
      <c r="BK327" s="203">
        <f>ROUND(I327*H327,2)</f>
        <v>0</v>
      </c>
      <c r="BL327" s="24" t="s">
        <v>142</v>
      </c>
      <c r="BM327" s="24" t="s">
        <v>523</v>
      </c>
    </row>
    <row r="328" spans="2:65" s="11" customFormat="1" ht="13.5">
      <c r="B328" s="204"/>
      <c r="C328" s="205"/>
      <c r="D328" s="206" t="s">
        <v>144</v>
      </c>
      <c r="E328" s="207" t="s">
        <v>32</v>
      </c>
      <c r="F328" s="208" t="s">
        <v>524</v>
      </c>
      <c r="G328" s="205"/>
      <c r="H328" s="207" t="s">
        <v>32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144</v>
      </c>
      <c r="AU328" s="214" t="s">
        <v>84</v>
      </c>
      <c r="AV328" s="11" t="s">
        <v>25</v>
      </c>
      <c r="AW328" s="11" t="s">
        <v>39</v>
      </c>
      <c r="AX328" s="11" t="s">
        <v>75</v>
      </c>
      <c r="AY328" s="214" t="s">
        <v>134</v>
      </c>
    </row>
    <row r="329" spans="2:65" s="12" customFormat="1" ht="13.5">
      <c r="B329" s="215"/>
      <c r="C329" s="216"/>
      <c r="D329" s="206" t="s">
        <v>144</v>
      </c>
      <c r="E329" s="217" t="s">
        <v>32</v>
      </c>
      <c r="F329" s="218" t="s">
        <v>525</v>
      </c>
      <c r="G329" s="216"/>
      <c r="H329" s="219">
        <v>237.6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144</v>
      </c>
      <c r="AU329" s="225" t="s">
        <v>84</v>
      </c>
      <c r="AV329" s="12" t="s">
        <v>84</v>
      </c>
      <c r="AW329" s="12" t="s">
        <v>39</v>
      </c>
      <c r="AX329" s="12" t="s">
        <v>75</v>
      </c>
      <c r="AY329" s="225" t="s">
        <v>134</v>
      </c>
    </row>
    <row r="330" spans="2:65" s="12" customFormat="1" ht="13.5">
      <c r="B330" s="215"/>
      <c r="C330" s="216"/>
      <c r="D330" s="206" t="s">
        <v>144</v>
      </c>
      <c r="E330" s="217" t="s">
        <v>32</v>
      </c>
      <c r="F330" s="218" t="s">
        <v>526</v>
      </c>
      <c r="G330" s="216"/>
      <c r="H330" s="219">
        <v>2.4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144</v>
      </c>
      <c r="AU330" s="225" t="s">
        <v>84</v>
      </c>
      <c r="AV330" s="12" t="s">
        <v>84</v>
      </c>
      <c r="AW330" s="12" t="s">
        <v>39</v>
      </c>
      <c r="AX330" s="12" t="s">
        <v>75</v>
      </c>
      <c r="AY330" s="225" t="s">
        <v>134</v>
      </c>
    </row>
    <row r="331" spans="2:65" s="13" customFormat="1" ht="13.5">
      <c r="B331" s="226"/>
      <c r="C331" s="227"/>
      <c r="D331" s="206" t="s">
        <v>144</v>
      </c>
      <c r="E331" s="228" t="s">
        <v>32</v>
      </c>
      <c r="F331" s="229" t="s">
        <v>156</v>
      </c>
      <c r="G331" s="227"/>
      <c r="H331" s="230">
        <v>240</v>
      </c>
      <c r="I331" s="231"/>
      <c r="J331" s="227"/>
      <c r="K331" s="227"/>
      <c r="L331" s="232"/>
      <c r="M331" s="233"/>
      <c r="N331" s="234"/>
      <c r="O331" s="234"/>
      <c r="P331" s="234"/>
      <c r="Q331" s="234"/>
      <c r="R331" s="234"/>
      <c r="S331" s="234"/>
      <c r="T331" s="235"/>
      <c r="AT331" s="236" t="s">
        <v>144</v>
      </c>
      <c r="AU331" s="236" t="s">
        <v>84</v>
      </c>
      <c r="AV331" s="13" t="s">
        <v>142</v>
      </c>
      <c r="AW331" s="13" t="s">
        <v>39</v>
      </c>
      <c r="AX331" s="13" t="s">
        <v>25</v>
      </c>
      <c r="AY331" s="236" t="s">
        <v>134</v>
      </c>
    </row>
    <row r="332" spans="2:65" s="1" customFormat="1" ht="16.5" customHeight="1">
      <c r="B332" s="41"/>
      <c r="C332" s="192" t="s">
        <v>527</v>
      </c>
      <c r="D332" s="192" t="s">
        <v>137</v>
      </c>
      <c r="E332" s="193" t="s">
        <v>528</v>
      </c>
      <c r="F332" s="194" t="s">
        <v>529</v>
      </c>
      <c r="G332" s="195" t="s">
        <v>376</v>
      </c>
      <c r="H332" s="196">
        <v>13</v>
      </c>
      <c r="I332" s="197"/>
      <c r="J332" s="198">
        <f>ROUND(I332*H332,2)</f>
        <v>0</v>
      </c>
      <c r="K332" s="194" t="s">
        <v>141</v>
      </c>
      <c r="L332" s="61"/>
      <c r="M332" s="199" t="s">
        <v>32</v>
      </c>
      <c r="N332" s="200" t="s">
        <v>46</v>
      </c>
      <c r="O332" s="42"/>
      <c r="P332" s="201">
        <f>O332*H332</f>
        <v>0</v>
      </c>
      <c r="Q332" s="201">
        <v>0</v>
      </c>
      <c r="R332" s="201">
        <f>Q332*H332</f>
        <v>0</v>
      </c>
      <c r="S332" s="201">
        <v>2.1129999999999999E-2</v>
      </c>
      <c r="T332" s="202">
        <f>S332*H332</f>
        <v>0.27468999999999999</v>
      </c>
      <c r="AR332" s="24" t="s">
        <v>250</v>
      </c>
      <c r="AT332" s="24" t="s">
        <v>137</v>
      </c>
      <c r="AU332" s="24" t="s">
        <v>84</v>
      </c>
      <c r="AY332" s="24" t="s">
        <v>134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4" t="s">
        <v>25</v>
      </c>
      <c r="BK332" s="203">
        <f>ROUND(I332*H332,2)</f>
        <v>0</v>
      </c>
      <c r="BL332" s="24" t="s">
        <v>250</v>
      </c>
      <c r="BM332" s="24" t="s">
        <v>530</v>
      </c>
    </row>
    <row r="333" spans="2:65" s="1" customFormat="1" ht="25.5" customHeight="1">
      <c r="B333" s="41"/>
      <c r="C333" s="192" t="s">
        <v>531</v>
      </c>
      <c r="D333" s="192" t="s">
        <v>137</v>
      </c>
      <c r="E333" s="193" t="s">
        <v>532</v>
      </c>
      <c r="F333" s="194" t="s">
        <v>533</v>
      </c>
      <c r="G333" s="195" t="s">
        <v>376</v>
      </c>
      <c r="H333" s="196">
        <v>1</v>
      </c>
      <c r="I333" s="197"/>
      <c r="J333" s="198">
        <f>ROUND(I333*H333,2)</f>
        <v>0</v>
      </c>
      <c r="K333" s="194" t="s">
        <v>32</v>
      </c>
      <c r="L333" s="61"/>
      <c r="M333" s="199" t="s">
        <v>32</v>
      </c>
      <c r="N333" s="200" t="s">
        <v>46</v>
      </c>
      <c r="O333" s="42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4" t="s">
        <v>142</v>
      </c>
      <c r="AT333" s="24" t="s">
        <v>137</v>
      </c>
      <c r="AU333" s="24" t="s">
        <v>84</v>
      </c>
      <c r="AY333" s="24" t="s">
        <v>134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4" t="s">
        <v>25</v>
      </c>
      <c r="BK333" s="203">
        <f>ROUND(I333*H333,2)</f>
        <v>0</v>
      </c>
      <c r="BL333" s="24" t="s">
        <v>142</v>
      </c>
      <c r="BM333" s="24" t="s">
        <v>534</v>
      </c>
    </row>
    <row r="334" spans="2:65" s="10" customFormat="1" ht="29.85" customHeight="1">
      <c r="B334" s="176"/>
      <c r="C334" s="177"/>
      <c r="D334" s="178" t="s">
        <v>74</v>
      </c>
      <c r="E334" s="190" t="s">
        <v>535</v>
      </c>
      <c r="F334" s="190" t="s">
        <v>536</v>
      </c>
      <c r="G334" s="177"/>
      <c r="H334" s="177"/>
      <c r="I334" s="180"/>
      <c r="J334" s="191">
        <f>BK334</f>
        <v>0</v>
      </c>
      <c r="K334" s="177"/>
      <c r="L334" s="182"/>
      <c r="M334" s="183"/>
      <c r="N334" s="184"/>
      <c r="O334" s="184"/>
      <c r="P334" s="185">
        <f>SUM(P335:P377)</f>
        <v>0</v>
      </c>
      <c r="Q334" s="184"/>
      <c r="R334" s="185">
        <f>SUM(R335:R377)</f>
        <v>2.6756099999999998</v>
      </c>
      <c r="S334" s="184"/>
      <c r="T334" s="186">
        <f>SUM(T335:T377)</f>
        <v>0</v>
      </c>
      <c r="AR334" s="187" t="s">
        <v>84</v>
      </c>
      <c r="AT334" s="188" t="s">
        <v>74</v>
      </c>
      <c r="AU334" s="188" t="s">
        <v>25</v>
      </c>
      <c r="AY334" s="187" t="s">
        <v>134</v>
      </c>
      <c r="BK334" s="189">
        <f>SUM(BK335:BK377)</f>
        <v>0</v>
      </c>
    </row>
    <row r="335" spans="2:65" s="1" customFormat="1" ht="25.5" customHeight="1">
      <c r="B335" s="41"/>
      <c r="C335" s="192" t="s">
        <v>537</v>
      </c>
      <c r="D335" s="192" t="s">
        <v>137</v>
      </c>
      <c r="E335" s="193" t="s">
        <v>538</v>
      </c>
      <c r="F335" s="194" t="s">
        <v>539</v>
      </c>
      <c r="G335" s="195" t="s">
        <v>140</v>
      </c>
      <c r="H335" s="196">
        <v>238</v>
      </c>
      <c r="I335" s="197"/>
      <c r="J335" s="198">
        <f>ROUND(I335*H335,2)</f>
        <v>0</v>
      </c>
      <c r="K335" s="194" t="s">
        <v>141</v>
      </c>
      <c r="L335" s="61"/>
      <c r="M335" s="199" t="s">
        <v>32</v>
      </c>
      <c r="N335" s="200" t="s">
        <v>46</v>
      </c>
      <c r="O335" s="42"/>
      <c r="P335" s="201">
        <f>O335*H335</f>
        <v>0</v>
      </c>
      <c r="Q335" s="201">
        <v>8.8000000000000003E-4</v>
      </c>
      <c r="R335" s="201">
        <f>Q335*H335</f>
        <v>0.20944000000000002</v>
      </c>
      <c r="S335" s="201">
        <v>0</v>
      </c>
      <c r="T335" s="202">
        <f>S335*H335</f>
        <v>0</v>
      </c>
      <c r="AR335" s="24" t="s">
        <v>250</v>
      </c>
      <c r="AT335" s="24" t="s">
        <v>137</v>
      </c>
      <c r="AU335" s="24" t="s">
        <v>84</v>
      </c>
      <c r="AY335" s="24" t="s">
        <v>134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25</v>
      </c>
      <c r="BK335" s="203">
        <f>ROUND(I335*H335,2)</f>
        <v>0</v>
      </c>
      <c r="BL335" s="24" t="s">
        <v>250</v>
      </c>
      <c r="BM335" s="24" t="s">
        <v>540</v>
      </c>
    </row>
    <row r="336" spans="2:65" s="11" customFormat="1" ht="13.5">
      <c r="B336" s="204"/>
      <c r="C336" s="205"/>
      <c r="D336" s="206" t="s">
        <v>144</v>
      </c>
      <c r="E336" s="207" t="s">
        <v>32</v>
      </c>
      <c r="F336" s="208" t="s">
        <v>541</v>
      </c>
      <c r="G336" s="205"/>
      <c r="H336" s="207" t="s">
        <v>32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144</v>
      </c>
      <c r="AU336" s="214" t="s">
        <v>84</v>
      </c>
      <c r="AV336" s="11" t="s">
        <v>25</v>
      </c>
      <c r="AW336" s="11" t="s">
        <v>39</v>
      </c>
      <c r="AX336" s="11" t="s">
        <v>75</v>
      </c>
      <c r="AY336" s="214" t="s">
        <v>134</v>
      </c>
    </row>
    <row r="337" spans="2:65" s="11" customFormat="1" ht="13.5">
      <c r="B337" s="204"/>
      <c r="C337" s="205"/>
      <c r="D337" s="206" t="s">
        <v>144</v>
      </c>
      <c r="E337" s="207" t="s">
        <v>32</v>
      </c>
      <c r="F337" s="208" t="s">
        <v>542</v>
      </c>
      <c r="G337" s="205"/>
      <c r="H337" s="207" t="s">
        <v>32</v>
      </c>
      <c r="I337" s="209"/>
      <c r="J337" s="205"/>
      <c r="K337" s="205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144</v>
      </c>
      <c r="AU337" s="214" t="s">
        <v>84</v>
      </c>
      <c r="AV337" s="11" t="s">
        <v>25</v>
      </c>
      <c r="AW337" s="11" t="s">
        <v>39</v>
      </c>
      <c r="AX337" s="11" t="s">
        <v>75</v>
      </c>
      <c r="AY337" s="214" t="s">
        <v>134</v>
      </c>
    </row>
    <row r="338" spans="2:65" s="12" customFormat="1" ht="13.5">
      <c r="B338" s="215"/>
      <c r="C338" s="216"/>
      <c r="D338" s="206" t="s">
        <v>144</v>
      </c>
      <c r="E338" s="217" t="s">
        <v>32</v>
      </c>
      <c r="F338" s="218" t="s">
        <v>372</v>
      </c>
      <c r="G338" s="216"/>
      <c r="H338" s="219">
        <v>238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144</v>
      </c>
      <c r="AU338" s="225" t="s">
        <v>84</v>
      </c>
      <c r="AV338" s="12" t="s">
        <v>84</v>
      </c>
      <c r="AW338" s="12" t="s">
        <v>39</v>
      </c>
      <c r="AX338" s="12" t="s">
        <v>25</v>
      </c>
      <c r="AY338" s="225" t="s">
        <v>134</v>
      </c>
    </row>
    <row r="339" spans="2:65" s="1" customFormat="1" ht="16.5" customHeight="1">
      <c r="B339" s="41"/>
      <c r="C339" s="237" t="s">
        <v>135</v>
      </c>
      <c r="D339" s="237" t="s">
        <v>207</v>
      </c>
      <c r="E339" s="238" t="s">
        <v>543</v>
      </c>
      <c r="F339" s="239" t="s">
        <v>544</v>
      </c>
      <c r="G339" s="240" t="s">
        <v>140</v>
      </c>
      <c r="H339" s="241">
        <v>274</v>
      </c>
      <c r="I339" s="242"/>
      <c r="J339" s="243">
        <f>ROUND(I339*H339,2)</f>
        <v>0</v>
      </c>
      <c r="K339" s="239" t="s">
        <v>141</v>
      </c>
      <c r="L339" s="244"/>
      <c r="M339" s="245" t="s">
        <v>32</v>
      </c>
      <c r="N339" s="246" t="s">
        <v>46</v>
      </c>
      <c r="O339" s="42"/>
      <c r="P339" s="201">
        <f>O339*H339</f>
        <v>0</v>
      </c>
      <c r="Q339" s="201">
        <v>4.1999999999999997E-3</v>
      </c>
      <c r="R339" s="201">
        <f>Q339*H339</f>
        <v>1.1507999999999998</v>
      </c>
      <c r="S339" s="201">
        <v>0</v>
      </c>
      <c r="T339" s="202">
        <f>S339*H339</f>
        <v>0</v>
      </c>
      <c r="AR339" s="24" t="s">
        <v>367</v>
      </c>
      <c r="AT339" s="24" t="s">
        <v>207</v>
      </c>
      <c r="AU339" s="24" t="s">
        <v>84</v>
      </c>
      <c r="AY339" s="24" t="s">
        <v>134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25</v>
      </c>
      <c r="BK339" s="203">
        <f>ROUND(I339*H339,2)</f>
        <v>0</v>
      </c>
      <c r="BL339" s="24" t="s">
        <v>250</v>
      </c>
      <c r="BM339" s="24" t="s">
        <v>545</v>
      </c>
    </row>
    <row r="340" spans="2:65" s="11" customFormat="1" ht="13.5">
      <c r="B340" s="204"/>
      <c r="C340" s="205"/>
      <c r="D340" s="206" t="s">
        <v>144</v>
      </c>
      <c r="E340" s="207" t="s">
        <v>32</v>
      </c>
      <c r="F340" s="208" t="s">
        <v>546</v>
      </c>
      <c r="G340" s="205"/>
      <c r="H340" s="207" t="s">
        <v>32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144</v>
      </c>
      <c r="AU340" s="214" t="s">
        <v>84</v>
      </c>
      <c r="AV340" s="11" t="s">
        <v>25</v>
      </c>
      <c r="AW340" s="11" t="s">
        <v>39</v>
      </c>
      <c r="AX340" s="11" t="s">
        <v>75</v>
      </c>
      <c r="AY340" s="214" t="s">
        <v>134</v>
      </c>
    </row>
    <row r="341" spans="2:65" s="11" customFormat="1" ht="13.5">
      <c r="B341" s="204"/>
      <c r="C341" s="205"/>
      <c r="D341" s="206" t="s">
        <v>144</v>
      </c>
      <c r="E341" s="207" t="s">
        <v>32</v>
      </c>
      <c r="F341" s="208" t="s">
        <v>547</v>
      </c>
      <c r="G341" s="205"/>
      <c r="H341" s="207" t="s">
        <v>32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144</v>
      </c>
      <c r="AU341" s="214" t="s">
        <v>84</v>
      </c>
      <c r="AV341" s="11" t="s">
        <v>25</v>
      </c>
      <c r="AW341" s="11" t="s">
        <v>39</v>
      </c>
      <c r="AX341" s="11" t="s">
        <v>75</v>
      </c>
      <c r="AY341" s="214" t="s">
        <v>134</v>
      </c>
    </row>
    <row r="342" spans="2:65" s="12" customFormat="1" ht="13.5">
      <c r="B342" s="215"/>
      <c r="C342" s="216"/>
      <c r="D342" s="206" t="s">
        <v>144</v>
      </c>
      <c r="E342" s="217" t="s">
        <v>32</v>
      </c>
      <c r="F342" s="218" t="s">
        <v>548</v>
      </c>
      <c r="G342" s="216"/>
      <c r="H342" s="219">
        <v>274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144</v>
      </c>
      <c r="AU342" s="225" t="s">
        <v>84</v>
      </c>
      <c r="AV342" s="12" t="s">
        <v>84</v>
      </c>
      <c r="AW342" s="12" t="s">
        <v>39</v>
      </c>
      <c r="AX342" s="12" t="s">
        <v>25</v>
      </c>
      <c r="AY342" s="225" t="s">
        <v>134</v>
      </c>
    </row>
    <row r="343" spans="2:65" s="1" customFormat="1" ht="16.5" customHeight="1">
      <c r="B343" s="41"/>
      <c r="C343" s="192" t="s">
        <v>549</v>
      </c>
      <c r="D343" s="192" t="s">
        <v>137</v>
      </c>
      <c r="E343" s="193" t="s">
        <v>550</v>
      </c>
      <c r="F343" s="194" t="s">
        <v>551</v>
      </c>
      <c r="G343" s="195" t="s">
        <v>140</v>
      </c>
      <c r="H343" s="196">
        <v>1901</v>
      </c>
      <c r="I343" s="197"/>
      <c r="J343" s="198">
        <f>ROUND(I343*H343,2)</f>
        <v>0</v>
      </c>
      <c r="K343" s="194" t="s">
        <v>141</v>
      </c>
      <c r="L343" s="61"/>
      <c r="M343" s="199" t="s">
        <v>32</v>
      </c>
      <c r="N343" s="200" t="s">
        <v>46</v>
      </c>
      <c r="O343" s="42"/>
      <c r="P343" s="201">
        <f>O343*H343</f>
        <v>0</v>
      </c>
      <c r="Q343" s="201">
        <v>1.9000000000000001E-4</v>
      </c>
      <c r="R343" s="201">
        <f>Q343*H343</f>
        <v>0.36119000000000001</v>
      </c>
      <c r="S343" s="201">
        <v>0</v>
      </c>
      <c r="T343" s="202">
        <f>S343*H343</f>
        <v>0</v>
      </c>
      <c r="AR343" s="24" t="s">
        <v>250</v>
      </c>
      <c r="AT343" s="24" t="s">
        <v>137</v>
      </c>
      <c r="AU343" s="24" t="s">
        <v>84</v>
      </c>
      <c r="AY343" s="24" t="s">
        <v>134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25</v>
      </c>
      <c r="BK343" s="203">
        <f>ROUND(I343*H343,2)</f>
        <v>0</v>
      </c>
      <c r="BL343" s="24" t="s">
        <v>250</v>
      </c>
      <c r="BM343" s="24" t="s">
        <v>552</v>
      </c>
    </row>
    <row r="344" spans="2:65" s="11" customFormat="1" ht="13.5">
      <c r="B344" s="204"/>
      <c r="C344" s="205"/>
      <c r="D344" s="206" t="s">
        <v>144</v>
      </c>
      <c r="E344" s="207" t="s">
        <v>32</v>
      </c>
      <c r="F344" s="208" t="s">
        <v>553</v>
      </c>
      <c r="G344" s="205"/>
      <c r="H344" s="207" t="s">
        <v>32</v>
      </c>
      <c r="I344" s="209"/>
      <c r="J344" s="205"/>
      <c r="K344" s="205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144</v>
      </c>
      <c r="AU344" s="214" t="s">
        <v>84</v>
      </c>
      <c r="AV344" s="11" t="s">
        <v>25</v>
      </c>
      <c r="AW344" s="11" t="s">
        <v>39</v>
      </c>
      <c r="AX344" s="11" t="s">
        <v>75</v>
      </c>
      <c r="AY344" s="214" t="s">
        <v>134</v>
      </c>
    </row>
    <row r="345" spans="2:65" s="11" customFormat="1" ht="13.5">
      <c r="B345" s="204"/>
      <c r="C345" s="205"/>
      <c r="D345" s="206" t="s">
        <v>144</v>
      </c>
      <c r="E345" s="207" t="s">
        <v>32</v>
      </c>
      <c r="F345" s="208" t="s">
        <v>554</v>
      </c>
      <c r="G345" s="205"/>
      <c r="H345" s="207" t="s">
        <v>32</v>
      </c>
      <c r="I345" s="209"/>
      <c r="J345" s="205"/>
      <c r="K345" s="205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144</v>
      </c>
      <c r="AU345" s="214" t="s">
        <v>84</v>
      </c>
      <c r="AV345" s="11" t="s">
        <v>25</v>
      </c>
      <c r="AW345" s="11" t="s">
        <v>39</v>
      </c>
      <c r="AX345" s="11" t="s">
        <v>75</v>
      </c>
      <c r="AY345" s="214" t="s">
        <v>134</v>
      </c>
    </row>
    <row r="346" spans="2:65" s="12" customFormat="1" ht="13.5">
      <c r="B346" s="215"/>
      <c r="C346" s="216"/>
      <c r="D346" s="206" t="s">
        <v>144</v>
      </c>
      <c r="E346" s="217" t="s">
        <v>32</v>
      </c>
      <c r="F346" s="218" t="s">
        <v>555</v>
      </c>
      <c r="G346" s="216"/>
      <c r="H346" s="219">
        <v>1901</v>
      </c>
      <c r="I346" s="220"/>
      <c r="J346" s="216"/>
      <c r="K346" s="216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144</v>
      </c>
      <c r="AU346" s="225" t="s">
        <v>84</v>
      </c>
      <c r="AV346" s="12" t="s">
        <v>84</v>
      </c>
      <c r="AW346" s="12" t="s">
        <v>39</v>
      </c>
      <c r="AX346" s="12" t="s">
        <v>25</v>
      </c>
      <c r="AY346" s="225" t="s">
        <v>134</v>
      </c>
    </row>
    <row r="347" spans="2:65" s="1" customFormat="1" ht="16.5" customHeight="1">
      <c r="B347" s="41"/>
      <c r="C347" s="192" t="s">
        <v>556</v>
      </c>
      <c r="D347" s="192" t="s">
        <v>137</v>
      </c>
      <c r="E347" s="193" t="s">
        <v>557</v>
      </c>
      <c r="F347" s="194" t="s">
        <v>558</v>
      </c>
      <c r="G347" s="195" t="s">
        <v>140</v>
      </c>
      <c r="H347" s="196">
        <v>182</v>
      </c>
      <c r="I347" s="197"/>
      <c r="J347" s="198">
        <f>ROUND(I347*H347,2)</f>
        <v>0</v>
      </c>
      <c r="K347" s="194" t="s">
        <v>32</v>
      </c>
      <c r="L347" s="61"/>
      <c r="M347" s="199" t="s">
        <v>32</v>
      </c>
      <c r="N347" s="200" t="s">
        <v>46</v>
      </c>
      <c r="O347" s="42"/>
      <c r="P347" s="201">
        <f>O347*H347</f>
        <v>0</v>
      </c>
      <c r="Q347" s="201">
        <v>1.0000000000000001E-5</v>
      </c>
      <c r="R347" s="201">
        <f>Q347*H347</f>
        <v>1.8200000000000002E-3</v>
      </c>
      <c r="S347" s="201">
        <v>0</v>
      </c>
      <c r="T347" s="202">
        <f>S347*H347</f>
        <v>0</v>
      </c>
      <c r="AR347" s="24" t="s">
        <v>250</v>
      </c>
      <c r="AT347" s="24" t="s">
        <v>137</v>
      </c>
      <c r="AU347" s="24" t="s">
        <v>84</v>
      </c>
      <c r="AY347" s="24" t="s">
        <v>134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4" t="s">
        <v>25</v>
      </c>
      <c r="BK347" s="203">
        <f>ROUND(I347*H347,2)</f>
        <v>0</v>
      </c>
      <c r="BL347" s="24" t="s">
        <v>250</v>
      </c>
      <c r="BM347" s="24" t="s">
        <v>559</v>
      </c>
    </row>
    <row r="348" spans="2:65" s="11" customFormat="1" ht="13.5">
      <c r="B348" s="204"/>
      <c r="C348" s="205"/>
      <c r="D348" s="206" t="s">
        <v>144</v>
      </c>
      <c r="E348" s="207" t="s">
        <v>32</v>
      </c>
      <c r="F348" s="208" t="s">
        <v>560</v>
      </c>
      <c r="G348" s="205"/>
      <c r="H348" s="207" t="s">
        <v>32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144</v>
      </c>
      <c r="AU348" s="214" t="s">
        <v>84</v>
      </c>
      <c r="AV348" s="11" t="s">
        <v>25</v>
      </c>
      <c r="AW348" s="11" t="s">
        <v>39</v>
      </c>
      <c r="AX348" s="11" t="s">
        <v>75</v>
      </c>
      <c r="AY348" s="214" t="s">
        <v>134</v>
      </c>
    </row>
    <row r="349" spans="2:65" s="11" customFormat="1" ht="13.5">
      <c r="B349" s="204"/>
      <c r="C349" s="205"/>
      <c r="D349" s="206" t="s">
        <v>144</v>
      </c>
      <c r="E349" s="207" t="s">
        <v>32</v>
      </c>
      <c r="F349" s="208" t="s">
        <v>561</v>
      </c>
      <c r="G349" s="205"/>
      <c r="H349" s="207" t="s">
        <v>32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144</v>
      </c>
      <c r="AU349" s="214" t="s">
        <v>84</v>
      </c>
      <c r="AV349" s="11" t="s">
        <v>25</v>
      </c>
      <c r="AW349" s="11" t="s">
        <v>39</v>
      </c>
      <c r="AX349" s="11" t="s">
        <v>75</v>
      </c>
      <c r="AY349" s="214" t="s">
        <v>134</v>
      </c>
    </row>
    <row r="350" spans="2:65" s="12" customFormat="1" ht="13.5">
      <c r="B350" s="215"/>
      <c r="C350" s="216"/>
      <c r="D350" s="206" t="s">
        <v>144</v>
      </c>
      <c r="E350" s="217" t="s">
        <v>32</v>
      </c>
      <c r="F350" s="218" t="s">
        <v>562</v>
      </c>
      <c r="G350" s="216"/>
      <c r="H350" s="219">
        <v>140.4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144</v>
      </c>
      <c r="AU350" s="225" t="s">
        <v>84</v>
      </c>
      <c r="AV350" s="12" t="s">
        <v>84</v>
      </c>
      <c r="AW350" s="12" t="s">
        <v>39</v>
      </c>
      <c r="AX350" s="12" t="s">
        <v>75</v>
      </c>
      <c r="AY350" s="225" t="s">
        <v>134</v>
      </c>
    </row>
    <row r="351" spans="2:65" s="11" customFormat="1" ht="13.5">
      <c r="B351" s="204"/>
      <c r="C351" s="205"/>
      <c r="D351" s="206" t="s">
        <v>144</v>
      </c>
      <c r="E351" s="207" t="s">
        <v>32</v>
      </c>
      <c r="F351" s="208" t="s">
        <v>563</v>
      </c>
      <c r="G351" s="205"/>
      <c r="H351" s="207" t="s">
        <v>32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144</v>
      </c>
      <c r="AU351" s="214" t="s">
        <v>84</v>
      </c>
      <c r="AV351" s="11" t="s">
        <v>25</v>
      </c>
      <c r="AW351" s="11" t="s">
        <v>39</v>
      </c>
      <c r="AX351" s="11" t="s">
        <v>75</v>
      </c>
      <c r="AY351" s="214" t="s">
        <v>134</v>
      </c>
    </row>
    <row r="352" spans="2:65" s="12" customFormat="1" ht="13.5">
      <c r="B352" s="215"/>
      <c r="C352" s="216"/>
      <c r="D352" s="206" t="s">
        <v>144</v>
      </c>
      <c r="E352" s="217" t="s">
        <v>32</v>
      </c>
      <c r="F352" s="218" t="s">
        <v>564</v>
      </c>
      <c r="G352" s="216"/>
      <c r="H352" s="219">
        <v>14.4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144</v>
      </c>
      <c r="AU352" s="225" t="s">
        <v>84</v>
      </c>
      <c r="AV352" s="12" t="s">
        <v>84</v>
      </c>
      <c r="AW352" s="12" t="s">
        <v>39</v>
      </c>
      <c r="AX352" s="12" t="s">
        <v>75</v>
      </c>
      <c r="AY352" s="225" t="s">
        <v>134</v>
      </c>
    </row>
    <row r="353" spans="2:65" s="11" customFormat="1" ht="13.5">
      <c r="B353" s="204"/>
      <c r="C353" s="205"/>
      <c r="D353" s="206" t="s">
        <v>144</v>
      </c>
      <c r="E353" s="207" t="s">
        <v>32</v>
      </c>
      <c r="F353" s="208" t="s">
        <v>565</v>
      </c>
      <c r="G353" s="205"/>
      <c r="H353" s="207" t="s">
        <v>32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144</v>
      </c>
      <c r="AU353" s="214" t="s">
        <v>84</v>
      </c>
      <c r="AV353" s="11" t="s">
        <v>25</v>
      </c>
      <c r="AW353" s="11" t="s">
        <v>39</v>
      </c>
      <c r="AX353" s="11" t="s">
        <v>75</v>
      </c>
      <c r="AY353" s="214" t="s">
        <v>134</v>
      </c>
    </row>
    <row r="354" spans="2:65" s="12" customFormat="1" ht="13.5">
      <c r="B354" s="215"/>
      <c r="C354" s="216"/>
      <c r="D354" s="206" t="s">
        <v>144</v>
      </c>
      <c r="E354" s="217" t="s">
        <v>32</v>
      </c>
      <c r="F354" s="218" t="s">
        <v>566</v>
      </c>
      <c r="G354" s="216"/>
      <c r="H354" s="219">
        <v>13.3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144</v>
      </c>
      <c r="AU354" s="225" t="s">
        <v>84</v>
      </c>
      <c r="AV354" s="12" t="s">
        <v>84</v>
      </c>
      <c r="AW354" s="12" t="s">
        <v>39</v>
      </c>
      <c r="AX354" s="12" t="s">
        <v>75</v>
      </c>
      <c r="AY354" s="225" t="s">
        <v>134</v>
      </c>
    </row>
    <row r="355" spans="2:65" s="11" customFormat="1" ht="13.5">
      <c r="B355" s="204"/>
      <c r="C355" s="205"/>
      <c r="D355" s="206" t="s">
        <v>144</v>
      </c>
      <c r="E355" s="207" t="s">
        <v>32</v>
      </c>
      <c r="F355" s="208" t="s">
        <v>567</v>
      </c>
      <c r="G355" s="205"/>
      <c r="H355" s="207" t="s">
        <v>32</v>
      </c>
      <c r="I355" s="209"/>
      <c r="J355" s="205"/>
      <c r="K355" s="205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144</v>
      </c>
      <c r="AU355" s="214" t="s">
        <v>84</v>
      </c>
      <c r="AV355" s="11" t="s">
        <v>25</v>
      </c>
      <c r="AW355" s="11" t="s">
        <v>39</v>
      </c>
      <c r="AX355" s="11" t="s">
        <v>75</v>
      </c>
      <c r="AY355" s="214" t="s">
        <v>134</v>
      </c>
    </row>
    <row r="356" spans="2:65" s="12" customFormat="1" ht="13.5">
      <c r="B356" s="215"/>
      <c r="C356" s="216"/>
      <c r="D356" s="206" t="s">
        <v>144</v>
      </c>
      <c r="E356" s="217" t="s">
        <v>32</v>
      </c>
      <c r="F356" s="218" t="s">
        <v>568</v>
      </c>
      <c r="G356" s="216"/>
      <c r="H356" s="219">
        <v>4.5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144</v>
      </c>
      <c r="AU356" s="225" t="s">
        <v>84</v>
      </c>
      <c r="AV356" s="12" t="s">
        <v>84</v>
      </c>
      <c r="AW356" s="12" t="s">
        <v>39</v>
      </c>
      <c r="AX356" s="12" t="s">
        <v>75</v>
      </c>
      <c r="AY356" s="225" t="s">
        <v>134</v>
      </c>
    </row>
    <row r="357" spans="2:65" s="12" customFormat="1" ht="13.5">
      <c r="B357" s="215"/>
      <c r="C357" s="216"/>
      <c r="D357" s="206" t="s">
        <v>144</v>
      </c>
      <c r="E357" s="217" t="s">
        <v>32</v>
      </c>
      <c r="F357" s="218" t="s">
        <v>569</v>
      </c>
      <c r="G357" s="216"/>
      <c r="H357" s="219">
        <v>9.4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144</v>
      </c>
      <c r="AU357" s="225" t="s">
        <v>84</v>
      </c>
      <c r="AV357" s="12" t="s">
        <v>84</v>
      </c>
      <c r="AW357" s="12" t="s">
        <v>39</v>
      </c>
      <c r="AX357" s="12" t="s">
        <v>75</v>
      </c>
      <c r="AY357" s="225" t="s">
        <v>134</v>
      </c>
    </row>
    <row r="358" spans="2:65" s="13" customFormat="1" ht="13.5">
      <c r="B358" s="226"/>
      <c r="C358" s="227"/>
      <c r="D358" s="206" t="s">
        <v>144</v>
      </c>
      <c r="E358" s="228" t="s">
        <v>32</v>
      </c>
      <c r="F358" s="229" t="s">
        <v>156</v>
      </c>
      <c r="G358" s="227"/>
      <c r="H358" s="230">
        <v>182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AT358" s="236" t="s">
        <v>144</v>
      </c>
      <c r="AU358" s="236" t="s">
        <v>84</v>
      </c>
      <c r="AV358" s="13" t="s">
        <v>142</v>
      </c>
      <c r="AW358" s="13" t="s">
        <v>39</v>
      </c>
      <c r="AX358" s="13" t="s">
        <v>25</v>
      </c>
      <c r="AY358" s="236" t="s">
        <v>134</v>
      </c>
    </row>
    <row r="359" spans="2:65" s="1" customFormat="1" ht="16.5" customHeight="1">
      <c r="B359" s="41"/>
      <c r="C359" s="192" t="s">
        <v>570</v>
      </c>
      <c r="D359" s="192" t="s">
        <v>137</v>
      </c>
      <c r="E359" s="193" t="s">
        <v>571</v>
      </c>
      <c r="F359" s="194" t="s">
        <v>572</v>
      </c>
      <c r="G359" s="195" t="s">
        <v>140</v>
      </c>
      <c r="H359" s="196">
        <v>2083</v>
      </c>
      <c r="I359" s="197"/>
      <c r="J359" s="198">
        <f>ROUND(I359*H359,2)</f>
        <v>0</v>
      </c>
      <c r="K359" s="194" t="s">
        <v>141</v>
      </c>
      <c r="L359" s="61"/>
      <c r="M359" s="199" t="s">
        <v>32</v>
      </c>
      <c r="N359" s="200" t="s">
        <v>46</v>
      </c>
      <c r="O359" s="42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4" t="s">
        <v>250</v>
      </c>
      <c r="AT359" s="24" t="s">
        <v>137</v>
      </c>
      <c r="AU359" s="24" t="s">
        <v>84</v>
      </c>
      <c r="AY359" s="24" t="s">
        <v>134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25</v>
      </c>
      <c r="BK359" s="203">
        <f>ROUND(I359*H359,2)</f>
        <v>0</v>
      </c>
      <c r="BL359" s="24" t="s">
        <v>250</v>
      </c>
      <c r="BM359" s="24" t="s">
        <v>573</v>
      </c>
    </row>
    <row r="360" spans="2:65" s="11" customFormat="1" ht="13.5">
      <c r="B360" s="204"/>
      <c r="C360" s="205"/>
      <c r="D360" s="206" t="s">
        <v>144</v>
      </c>
      <c r="E360" s="207" t="s">
        <v>32</v>
      </c>
      <c r="F360" s="208" t="s">
        <v>574</v>
      </c>
      <c r="G360" s="205"/>
      <c r="H360" s="207" t="s">
        <v>32</v>
      </c>
      <c r="I360" s="209"/>
      <c r="J360" s="205"/>
      <c r="K360" s="205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144</v>
      </c>
      <c r="AU360" s="214" t="s">
        <v>84</v>
      </c>
      <c r="AV360" s="11" t="s">
        <v>25</v>
      </c>
      <c r="AW360" s="11" t="s">
        <v>39</v>
      </c>
      <c r="AX360" s="11" t="s">
        <v>75</v>
      </c>
      <c r="AY360" s="214" t="s">
        <v>134</v>
      </c>
    </row>
    <row r="361" spans="2:65" s="12" customFormat="1" ht="13.5">
      <c r="B361" s="215"/>
      <c r="C361" s="216"/>
      <c r="D361" s="206" t="s">
        <v>144</v>
      </c>
      <c r="E361" s="217" t="s">
        <v>32</v>
      </c>
      <c r="F361" s="218" t="s">
        <v>555</v>
      </c>
      <c r="G361" s="216"/>
      <c r="H361" s="219">
        <v>1901</v>
      </c>
      <c r="I361" s="220"/>
      <c r="J361" s="216"/>
      <c r="K361" s="216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144</v>
      </c>
      <c r="AU361" s="225" t="s">
        <v>84</v>
      </c>
      <c r="AV361" s="12" t="s">
        <v>84</v>
      </c>
      <c r="AW361" s="12" t="s">
        <v>39</v>
      </c>
      <c r="AX361" s="12" t="s">
        <v>75</v>
      </c>
      <c r="AY361" s="225" t="s">
        <v>134</v>
      </c>
    </row>
    <row r="362" spans="2:65" s="11" customFormat="1" ht="13.5">
      <c r="B362" s="204"/>
      <c r="C362" s="205"/>
      <c r="D362" s="206" t="s">
        <v>144</v>
      </c>
      <c r="E362" s="207" t="s">
        <v>32</v>
      </c>
      <c r="F362" s="208" t="s">
        <v>575</v>
      </c>
      <c r="G362" s="205"/>
      <c r="H362" s="207" t="s">
        <v>32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144</v>
      </c>
      <c r="AU362" s="214" t="s">
        <v>84</v>
      </c>
      <c r="AV362" s="11" t="s">
        <v>25</v>
      </c>
      <c r="AW362" s="11" t="s">
        <v>39</v>
      </c>
      <c r="AX362" s="11" t="s">
        <v>75</v>
      </c>
      <c r="AY362" s="214" t="s">
        <v>134</v>
      </c>
    </row>
    <row r="363" spans="2:65" s="12" customFormat="1" ht="13.5">
      <c r="B363" s="215"/>
      <c r="C363" s="216"/>
      <c r="D363" s="206" t="s">
        <v>144</v>
      </c>
      <c r="E363" s="217" t="s">
        <v>32</v>
      </c>
      <c r="F363" s="218" t="s">
        <v>576</v>
      </c>
      <c r="G363" s="216"/>
      <c r="H363" s="219">
        <v>182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144</v>
      </c>
      <c r="AU363" s="225" t="s">
        <v>84</v>
      </c>
      <c r="AV363" s="12" t="s">
        <v>84</v>
      </c>
      <c r="AW363" s="12" t="s">
        <v>39</v>
      </c>
      <c r="AX363" s="12" t="s">
        <v>75</v>
      </c>
      <c r="AY363" s="225" t="s">
        <v>134</v>
      </c>
    </row>
    <row r="364" spans="2:65" s="13" customFormat="1" ht="13.5">
      <c r="B364" s="226"/>
      <c r="C364" s="227"/>
      <c r="D364" s="206" t="s">
        <v>144</v>
      </c>
      <c r="E364" s="228" t="s">
        <v>32</v>
      </c>
      <c r="F364" s="229" t="s">
        <v>156</v>
      </c>
      <c r="G364" s="227"/>
      <c r="H364" s="230">
        <v>2083</v>
      </c>
      <c r="I364" s="231"/>
      <c r="J364" s="227"/>
      <c r="K364" s="227"/>
      <c r="L364" s="232"/>
      <c r="M364" s="233"/>
      <c r="N364" s="234"/>
      <c r="O364" s="234"/>
      <c r="P364" s="234"/>
      <c r="Q364" s="234"/>
      <c r="R364" s="234"/>
      <c r="S364" s="234"/>
      <c r="T364" s="235"/>
      <c r="AT364" s="236" t="s">
        <v>144</v>
      </c>
      <c r="AU364" s="236" t="s">
        <v>84</v>
      </c>
      <c r="AV364" s="13" t="s">
        <v>142</v>
      </c>
      <c r="AW364" s="13" t="s">
        <v>39</v>
      </c>
      <c r="AX364" s="13" t="s">
        <v>25</v>
      </c>
      <c r="AY364" s="236" t="s">
        <v>134</v>
      </c>
    </row>
    <row r="365" spans="2:65" s="1" customFormat="1" ht="16.5" customHeight="1">
      <c r="B365" s="41"/>
      <c r="C365" s="237" t="s">
        <v>577</v>
      </c>
      <c r="D365" s="237" t="s">
        <v>207</v>
      </c>
      <c r="E365" s="238" t="s">
        <v>578</v>
      </c>
      <c r="F365" s="239" t="s">
        <v>579</v>
      </c>
      <c r="G365" s="240" t="s">
        <v>580</v>
      </c>
      <c r="H365" s="241">
        <v>188</v>
      </c>
      <c r="I365" s="242"/>
      <c r="J365" s="243">
        <f>ROUND(I365*H365,2)</f>
        <v>0</v>
      </c>
      <c r="K365" s="239" t="s">
        <v>141</v>
      </c>
      <c r="L365" s="244"/>
      <c r="M365" s="245" t="s">
        <v>32</v>
      </c>
      <c r="N365" s="246" t="s">
        <v>46</v>
      </c>
      <c r="O365" s="42"/>
      <c r="P365" s="201">
        <f>O365*H365</f>
        <v>0</v>
      </c>
      <c r="Q365" s="201">
        <v>5.0000000000000001E-4</v>
      </c>
      <c r="R365" s="201">
        <f>Q365*H365</f>
        <v>9.4E-2</v>
      </c>
      <c r="S365" s="201">
        <v>0</v>
      </c>
      <c r="T365" s="202">
        <f>S365*H365</f>
        <v>0</v>
      </c>
      <c r="AR365" s="24" t="s">
        <v>367</v>
      </c>
      <c r="AT365" s="24" t="s">
        <v>207</v>
      </c>
      <c r="AU365" s="24" t="s">
        <v>84</v>
      </c>
      <c r="AY365" s="24" t="s">
        <v>134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25</v>
      </c>
      <c r="BK365" s="203">
        <f>ROUND(I365*H365,2)</f>
        <v>0</v>
      </c>
      <c r="BL365" s="24" t="s">
        <v>250</v>
      </c>
      <c r="BM365" s="24" t="s">
        <v>581</v>
      </c>
    </row>
    <row r="366" spans="2:65" s="11" customFormat="1" ht="13.5">
      <c r="B366" s="204"/>
      <c r="C366" s="205"/>
      <c r="D366" s="206" t="s">
        <v>144</v>
      </c>
      <c r="E366" s="207" t="s">
        <v>32</v>
      </c>
      <c r="F366" s="208" t="s">
        <v>582</v>
      </c>
      <c r="G366" s="205"/>
      <c r="H366" s="207" t="s">
        <v>32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144</v>
      </c>
      <c r="AU366" s="214" t="s">
        <v>84</v>
      </c>
      <c r="AV366" s="11" t="s">
        <v>25</v>
      </c>
      <c r="AW366" s="11" t="s">
        <v>39</v>
      </c>
      <c r="AX366" s="11" t="s">
        <v>75</v>
      </c>
      <c r="AY366" s="214" t="s">
        <v>134</v>
      </c>
    </row>
    <row r="367" spans="2:65" s="11" customFormat="1" ht="13.5">
      <c r="B367" s="204"/>
      <c r="C367" s="205"/>
      <c r="D367" s="206" t="s">
        <v>144</v>
      </c>
      <c r="E367" s="207" t="s">
        <v>32</v>
      </c>
      <c r="F367" s="208" t="s">
        <v>583</v>
      </c>
      <c r="G367" s="205"/>
      <c r="H367" s="207" t="s">
        <v>32</v>
      </c>
      <c r="I367" s="209"/>
      <c r="J367" s="205"/>
      <c r="K367" s="205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144</v>
      </c>
      <c r="AU367" s="214" t="s">
        <v>84</v>
      </c>
      <c r="AV367" s="11" t="s">
        <v>25</v>
      </c>
      <c r="AW367" s="11" t="s">
        <v>39</v>
      </c>
      <c r="AX367" s="11" t="s">
        <v>75</v>
      </c>
      <c r="AY367" s="214" t="s">
        <v>134</v>
      </c>
    </row>
    <row r="368" spans="2:65" s="12" customFormat="1" ht="13.5">
      <c r="B368" s="215"/>
      <c r="C368" s="216"/>
      <c r="D368" s="206" t="s">
        <v>144</v>
      </c>
      <c r="E368" s="217" t="s">
        <v>32</v>
      </c>
      <c r="F368" s="218" t="s">
        <v>584</v>
      </c>
      <c r="G368" s="216"/>
      <c r="H368" s="219">
        <v>188</v>
      </c>
      <c r="I368" s="220"/>
      <c r="J368" s="216"/>
      <c r="K368" s="216"/>
      <c r="L368" s="221"/>
      <c r="M368" s="222"/>
      <c r="N368" s="223"/>
      <c r="O368" s="223"/>
      <c r="P368" s="223"/>
      <c r="Q368" s="223"/>
      <c r="R368" s="223"/>
      <c r="S368" s="223"/>
      <c r="T368" s="224"/>
      <c r="AT368" s="225" t="s">
        <v>144</v>
      </c>
      <c r="AU368" s="225" t="s">
        <v>84</v>
      </c>
      <c r="AV368" s="12" t="s">
        <v>84</v>
      </c>
      <c r="AW368" s="12" t="s">
        <v>39</v>
      </c>
      <c r="AX368" s="12" t="s">
        <v>25</v>
      </c>
      <c r="AY368" s="225" t="s">
        <v>134</v>
      </c>
    </row>
    <row r="369" spans="2:65" s="1" customFormat="1" ht="16.5" customHeight="1">
      <c r="B369" s="41"/>
      <c r="C369" s="237" t="s">
        <v>585</v>
      </c>
      <c r="D369" s="237" t="s">
        <v>207</v>
      </c>
      <c r="E369" s="238" t="s">
        <v>586</v>
      </c>
      <c r="F369" s="239" t="s">
        <v>587</v>
      </c>
      <c r="G369" s="240" t="s">
        <v>140</v>
      </c>
      <c r="H369" s="241">
        <v>2187</v>
      </c>
      <c r="I369" s="242"/>
      <c r="J369" s="243">
        <f>ROUND(I369*H369,2)</f>
        <v>0</v>
      </c>
      <c r="K369" s="239" t="s">
        <v>141</v>
      </c>
      <c r="L369" s="244"/>
      <c r="M369" s="245" t="s">
        <v>32</v>
      </c>
      <c r="N369" s="246" t="s">
        <v>46</v>
      </c>
      <c r="O369" s="42"/>
      <c r="P369" s="201">
        <f>O369*H369</f>
        <v>0</v>
      </c>
      <c r="Q369" s="201">
        <v>3.8000000000000002E-4</v>
      </c>
      <c r="R369" s="201">
        <f>Q369*H369</f>
        <v>0.83106000000000002</v>
      </c>
      <c r="S369" s="201">
        <v>0</v>
      </c>
      <c r="T369" s="202">
        <f>S369*H369</f>
        <v>0</v>
      </c>
      <c r="AR369" s="24" t="s">
        <v>367</v>
      </c>
      <c r="AT369" s="24" t="s">
        <v>207</v>
      </c>
      <c r="AU369" s="24" t="s">
        <v>84</v>
      </c>
      <c r="AY369" s="24" t="s">
        <v>134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25</v>
      </c>
      <c r="BK369" s="203">
        <f>ROUND(I369*H369,2)</f>
        <v>0</v>
      </c>
      <c r="BL369" s="24" t="s">
        <v>250</v>
      </c>
      <c r="BM369" s="24" t="s">
        <v>588</v>
      </c>
    </row>
    <row r="370" spans="2:65" s="11" customFormat="1" ht="13.5">
      <c r="B370" s="204"/>
      <c r="C370" s="205"/>
      <c r="D370" s="206" t="s">
        <v>144</v>
      </c>
      <c r="E370" s="207" t="s">
        <v>32</v>
      </c>
      <c r="F370" s="208" t="s">
        <v>589</v>
      </c>
      <c r="G370" s="205"/>
      <c r="H370" s="207" t="s">
        <v>32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144</v>
      </c>
      <c r="AU370" s="214" t="s">
        <v>84</v>
      </c>
      <c r="AV370" s="11" t="s">
        <v>25</v>
      </c>
      <c r="AW370" s="11" t="s">
        <v>39</v>
      </c>
      <c r="AX370" s="11" t="s">
        <v>75</v>
      </c>
      <c r="AY370" s="214" t="s">
        <v>134</v>
      </c>
    </row>
    <row r="371" spans="2:65" s="11" customFormat="1" ht="13.5">
      <c r="B371" s="204"/>
      <c r="C371" s="205"/>
      <c r="D371" s="206" t="s">
        <v>144</v>
      </c>
      <c r="E371" s="207" t="s">
        <v>32</v>
      </c>
      <c r="F371" s="208" t="s">
        <v>590</v>
      </c>
      <c r="G371" s="205"/>
      <c r="H371" s="207" t="s">
        <v>32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144</v>
      </c>
      <c r="AU371" s="214" t="s">
        <v>84</v>
      </c>
      <c r="AV371" s="11" t="s">
        <v>25</v>
      </c>
      <c r="AW371" s="11" t="s">
        <v>39</v>
      </c>
      <c r="AX371" s="11" t="s">
        <v>75</v>
      </c>
      <c r="AY371" s="214" t="s">
        <v>134</v>
      </c>
    </row>
    <row r="372" spans="2:65" s="12" customFormat="1" ht="13.5">
      <c r="B372" s="215"/>
      <c r="C372" s="216"/>
      <c r="D372" s="206" t="s">
        <v>144</v>
      </c>
      <c r="E372" s="217" t="s">
        <v>32</v>
      </c>
      <c r="F372" s="218" t="s">
        <v>591</v>
      </c>
      <c r="G372" s="216"/>
      <c r="H372" s="219">
        <v>2187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144</v>
      </c>
      <c r="AU372" s="225" t="s">
        <v>84</v>
      </c>
      <c r="AV372" s="12" t="s">
        <v>84</v>
      </c>
      <c r="AW372" s="12" t="s">
        <v>39</v>
      </c>
      <c r="AX372" s="12" t="s">
        <v>25</v>
      </c>
      <c r="AY372" s="225" t="s">
        <v>134</v>
      </c>
    </row>
    <row r="373" spans="2:65" s="1" customFormat="1" ht="16.5" customHeight="1">
      <c r="B373" s="41"/>
      <c r="C373" s="237" t="s">
        <v>592</v>
      </c>
      <c r="D373" s="237" t="s">
        <v>207</v>
      </c>
      <c r="E373" s="238" t="s">
        <v>593</v>
      </c>
      <c r="F373" s="239" t="s">
        <v>594</v>
      </c>
      <c r="G373" s="240" t="s">
        <v>140</v>
      </c>
      <c r="H373" s="241">
        <v>210</v>
      </c>
      <c r="I373" s="242"/>
      <c r="J373" s="243">
        <f>ROUND(I373*H373,2)</f>
        <v>0</v>
      </c>
      <c r="K373" s="239" t="s">
        <v>141</v>
      </c>
      <c r="L373" s="244"/>
      <c r="M373" s="245" t="s">
        <v>32</v>
      </c>
      <c r="N373" s="246" t="s">
        <v>46</v>
      </c>
      <c r="O373" s="42"/>
      <c r="P373" s="201">
        <f>O373*H373</f>
        <v>0</v>
      </c>
      <c r="Q373" s="201">
        <v>1.2999999999999999E-4</v>
      </c>
      <c r="R373" s="201">
        <f>Q373*H373</f>
        <v>2.7299999999999998E-2</v>
      </c>
      <c r="S373" s="201">
        <v>0</v>
      </c>
      <c r="T373" s="202">
        <f>S373*H373</f>
        <v>0</v>
      </c>
      <c r="AR373" s="24" t="s">
        <v>367</v>
      </c>
      <c r="AT373" s="24" t="s">
        <v>207</v>
      </c>
      <c r="AU373" s="24" t="s">
        <v>84</v>
      </c>
      <c r="AY373" s="24" t="s">
        <v>134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25</v>
      </c>
      <c r="BK373" s="203">
        <f>ROUND(I373*H373,2)</f>
        <v>0</v>
      </c>
      <c r="BL373" s="24" t="s">
        <v>250</v>
      </c>
      <c r="BM373" s="24" t="s">
        <v>595</v>
      </c>
    </row>
    <row r="374" spans="2:65" s="11" customFormat="1" ht="13.5">
      <c r="B374" s="204"/>
      <c r="C374" s="205"/>
      <c r="D374" s="206" t="s">
        <v>144</v>
      </c>
      <c r="E374" s="207" t="s">
        <v>32</v>
      </c>
      <c r="F374" s="208" t="s">
        <v>596</v>
      </c>
      <c r="G374" s="205"/>
      <c r="H374" s="207" t="s">
        <v>32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144</v>
      </c>
      <c r="AU374" s="214" t="s">
        <v>84</v>
      </c>
      <c r="AV374" s="11" t="s">
        <v>25</v>
      </c>
      <c r="AW374" s="11" t="s">
        <v>39</v>
      </c>
      <c r="AX374" s="11" t="s">
        <v>75</v>
      </c>
      <c r="AY374" s="214" t="s">
        <v>134</v>
      </c>
    </row>
    <row r="375" spans="2:65" s="11" customFormat="1" ht="13.5">
      <c r="B375" s="204"/>
      <c r="C375" s="205"/>
      <c r="D375" s="206" t="s">
        <v>144</v>
      </c>
      <c r="E375" s="207" t="s">
        <v>32</v>
      </c>
      <c r="F375" s="208" t="s">
        <v>575</v>
      </c>
      <c r="G375" s="205"/>
      <c r="H375" s="207" t="s">
        <v>32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144</v>
      </c>
      <c r="AU375" s="214" t="s">
        <v>84</v>
      </c>
      <c r="AV375" s="11" t="s">
        <v>25</v>
      </c>
      <c r="AW375" s="11" t="s">
        <v>39</v>
      </c>
      <c r="AX375" s="11" t="s">
        <v>75</v>
      </c>
      <c r="AY375" s="214" t="s">
        <v>134</v>
      </c>
    </row>
    <row r="376" spans="2:65" s="12" customFormat="1" ht="13.5">
      <c r="B376" s="215"/>
      <c r="C376" s="216"/>
      <c r="D376" s="206" t="s">
        <v>144</v>
      </c>
      <c r="E376" s="217" t="s">
        <v>32</v>
      </c>
      <c r="F376" s="218" t="s">
        <v>597</v>
      </c>
      <c r="G376" s="216"/>
      <c r="H376" s="219">
        <v>210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144</v>
      </c>
      <c r="AU376" s="225" t="s">
        <v>84</v>
      </c>
      <c r="AV376" s="12" t="s">
        <v>84</v>
      </c>
      <c r="AW376" s="12" t="s">
        <v>39</v>
      </c>
      <c r="AX376" s="12" t="s">
        <v>25</v>
      </c>
      <c r="AY376" s="225" t="s">
        <v>134</v>
      </c>
    </row>
    <row r="377" spans="2:65" s="1" customFormat="1" ht="16.5" customHeight="1">
      <c r="B377" s="41"/>
      <c r="C377" s="192" t="s">
        <v>598</v>
      </c>
      <c r="D377" s="192" t="s">
        <v>137</v>
      </c>
      <c r="E377" s="193" t="s">
        <v>599</v>
      </c>
      <c r="F377" s="194" t="s">
        <v>600</v>
      </c>
      <c r="G377" s="195" t="s">
        <v>383</v>
      </c>
      <c r="H377" s="196">
        <v>2.6760000000000002</v>
      </c>
      <c r="I377" s="197"/>
      <c r="J377" s="198">
        <f>ROUND(I377*H377,2)</f>
        <v>0</v>
      </c>
      <c r="K377" s="194" t="s">
        <v>141</v>
      </c>
      <c r="L377" s="61"/>
      <c r="M377" s="199" t="s">
        <v>32</v>
      </c>
      <c r="N377" s="200" t="s">
        <v>46</v>
      </c>
      <c r="O377" s="42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AR377" s="24" t="s">
        <v>250</v>
      </c>
      <c r="AT377" s="24" t="s">
        <v>137</v>
      </c>
      <c r="AU377" s="24" t="s">
        <v>84</v>
      </c>
      <c r="AY377" s="24" t="s">
        <v>134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4" t="s">
        <v>25</v>
      </c>
      <c r="BK377" s="203">
        <f>ROUND(I377*H377,2)</f>
        <v>0</v>
      </c>
      <c r="BL377" s="24" t="s">
        <v>250</v>
      </c>
      <c r="BM377" s="24" t="s">
        <v>601</v>
      </c>
    </row>
    <row r="378" spans="2:65" s="10" customFormat="1" ht="29.85" customHeight="1">
      <c r="B378" s="176"/>
      <c r="C378" s="177"/>
      <c r="D378" s="178" t="s">
        <v>74</v>
      </c>
      <c r="E378" s="190" t="s">
        <v>602</v>
      </c>
      <c r="F378" s="190" t="s">
        <v>603</v>
      </c>
      <c r="G378" s="177"/>
      <c r="H378" s="177"/>
      <c r="I378" s="180"/>
      <c r="J378" s="191">
        <f>BK378</f>
        <v>0</v>
      </c>
      <c r="K378" s="177"/>
      <c r="L378" s="182"/>
      <c r="M378" s="183"/>
      <c r="N378" s="184"/>
      <c r="O378" s="184"/>
      <c r="P378" s="185">
        <f>SUM(P379:P442)</f>
        <v>0</v>
      </c>
      <c r="Q378" s="184"/>
      <c r="R378" s="185">
        <f>SUM(R379:R442)</f>
        <v>14.171899999999999</v>
      </c>
      <c r="S378" s="184"/>
      <c r="T378" s="186">
        <f>SUM(T379:T442)</f>
        <v>0</v>
      </c>
      <c r="AR378" s="187" t="s">
        <v>84</v>
      </c>
      <c r="AT378" s="188" t="s">
        <v>74</v>
      </c>
      <c r="AU378" s="188" t="s">
        <v>25</v>
      </c>
      <c r="AY378" s="187" t="s">
        <v>134</v>
      </c>
      <c r="BK378" s="189">
        <f>SUM(BK379:BK442)</f>
        <v>0</v>
      </c>
    </row>
    <row r="379" spans="2:65" s="1" customFormat="1" ht="25.5" customHeight="1">
      <c r="B379" s="41"/>
      <c r="C379" s="192" t="s">
        <v>604</v>
      </c>
      <c r="D379" s="192" t="s">
        <v>137</v>
      </c>
      <c r="E379" s="193" t="s">
        <v>605</v>
      </c>
      <c r="F379" s="194" t="s">
        <v>606</v>
      </c>
      <c r="G379" s="195" t="s">
        <v>140</v>
      </c>
      <c r="H379" s="196">
        <v>2556</v>
      </c>
      <c r="I379" s="197"/>
      <c r="J379" s="198">
        <f>ROUND(I379*H379,2)</f>
        <v>0</v>
      </c>
      <c r="K379" s="194" t="s">
        <v>141</v>
      </c>
      <c r="L379" s="61"/>
      <c r="M379" s="199" t="s">
        <v>32</v>
      </c>
      <c r="N379" s="200" t="s">
        <v>46</v>
      </c>
      <c r="O379" s="42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AR379" s="24" t="s">
        <v>250</v>
      </c>
      <c r="AT379" s="24" t="s">
        <v>137</v>
      </c>
      <c r="AU379" s="24" t="s">
        <v>84</v>
      </c>
      <c r="AY379" s="24" t="s">
        <v>134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24" t="s">
        <v>25</v>
      </c>
      <c r="BK379" s="203">
        <f>ROUND(I379*H379,2)</f>
        <v>0</v>
      </c>
      <c r="BL379" s="24" t="s">
        <v>250</v>
      </c>
      <c r="BM379" s="24" t="s">
        <v>607</v>
      </c>
    </row>
    <row r="380" spans="2:65" s="11" customFormat="1" ht="13.5">
      <c r="B380" s="204"/>
      <c r="C380" s="205"/>
      <c r="D380" s="206" t="s">
        <v>144</v>
      </c>
      <c r="E380" s="207" t="s">
        <v>32</v>
      </c>
      <c r="F380" s="208" t="s">
        <v>608</v>
      </c>
      <c r="G380" s="205"/>
      <c r="H380" s="207" t="s">
        <v>32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144</v>
      </c>
      <c r="AU380" s="214" t="s">
        <v>84</v>
      </c>
      <c r="AV380" s="11" t="s">
        <v>25</v>
      </c>
      <c r="AW380" s="11" t="s">
        <v>39</v>
      </c>
      <c r="AX380" s="11" t="s">
        <v>75</v>
      </c>
      <c r="AY380" s="214" t="s">
        <v>134</v>
      </c>
    </row>
    <row r="381" spans="2:65" s="11" customFormat="1" ht="13.5">
      <c r="B381" s="204"/>
      <c r="C381" s="205"/>
      <c r="D381" s="206" t="s">
        <v>144</v>
      </c>
      <c r="E381" s="207" t="s">
        <v>32</v>
      </c>
      <c r="F381" s="208" t="s">
        <v>609</v>
      </c>
      <c r="G381" s="205"/>
      <c r="H381" s="207" t="s">
        <v>32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144</v>
      </c>
      <c r="AU381" s="214" t="s">
        <v>84</v>
      </c>
      <c r="AV381" s="11" t="s">
        <v>25</v>
      </c>
      <c r="AW381" s="11" t="s">
        <v>39</v>
      </c>
      <c r="AX381" s="11" t="s">
        <v>75</v>
      </c>
      <c r="AY381" s="214" t="s">
        <v>134</v>
      </c>
    </row>
    <row r="382" spans="2:65" s="12" customFormat="1" ht="13.5">
      <c r="B382" s="215"/>
      <c r="C382" s="216"/>
      <c r="D382" s="206" t="s">
        <v>144</v>
      </c>
      <c r="E382" s="217" t="s">
        <v>32</v>
      </c>
      <c r="F382" s="218" t="s">
        <v>610</v>
      </c>
      <c r="G382" s="216"/>
      <c r="H382" s="219">
        <v>595.80999999999995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144</v>
      </c>
      <c r="AU382" s="225" t="s">
        <v>84</v>
      </c>
      <c r="AV382" s="12" t="s">
        <v>84</v>
      </c>
      <c r="AW382" s="12" t="s">
        <v>39</v>
      </c>
      <c r="AX382" s="12" t="s">
        <v>75</v>
      </c>
      <c r="AY382" s="225" t="s">
        <v>134</v>
      </c>
    </row>
    <row r="383" spans="2:65" s="12" customFormat="1" ht="13.5">
      <c r="B383" s="215"/>
      <c r="C383" s="216"/>
      <c r="D383" s="206" t="s">
        <v>144</v>
      </c>
      <c r="E383" s="217" t="s">
        <v>32</v>
      </c>
      <c r="F383" s="218" t="s">
        <v>611</v>
      </c>
      <c r="G383" s="216"/>
      <c r="H383" s="219">
        <v>675.22</v>
      </c>
      <c r="I383" s="220"/>
      <c r="J383" s="216"/>
      <c r="K383" s="216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144</v>
      </c>
      <c r="AU383" s="225" t="s">
        <v>84</v>
      </c>
      <c r="AV383" s="12" t="s">
        <v>84</v>
      </c>
      <c r="AW383" s="12" t="s">
        <v>39</v>
      </c>
      <c r="AX383" s="12" t="s">
        <v>75</v>
      </c>
      <c r="AY383" s="225" t="s">
        <v>134</v>
      </c>
    </row>
    <row r="384" spans="2:65" s="12" customFormat="1" ht="13.5">
      <c r="B384" s="215"/>
      <c r="C384" s="216"/>
      <c r="D384" s="206" t="s">
        <v>144</v>
      </c>
      <c r="E384" s="217" t="s">
        <v>32</v>
      </c>
      <c r="F384" s="218" t="s">
        <v>612</v>
      </c>
      <c r="G384" s="216"/>
      <c r="H384" s="219">
        <v>6.97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144</v>
      </c>
      <c r="AU384" s="225" t="s">
        <v>84</v>
      </c>
      <c r="AV384" s="12" t="s">
        <v>84</v>
      </c>
      <c r="AW384" s="12" t="s">
        <v>39</v>
      </c>
      <c r="AX384" s="12" t="s">
        <v>75</v>
      </c>
      <c r="AY384" s="225" t="s">
        <v>134</v>
      </c>
    </row>
    <row r="385" spans="2:65" s="14" customFormat="1" ht="13.5">
      <c r="B385" s="247"/>
      <c r="C385" s="248"/>
      <c r="D385" s="206" t="s">
        <v>144</v>
      </c>
      <c r="E385" s="249" t="s">
        <v>32</v>
      </c>
      <c r="F385" s="250" t="s">
        <v>230</v>
      </c>
      <c r="G385" s="248"/>
      <c r="H385" s="251">
        <v>1278</v>
      </c>
      <c r="I385" s="252"/>
      <c r="J385" s="248"/>
      <c r="K385" s="248"/>
      <c r="L385" s="253"/>
      <c r="M385" s="254"/>
      <c r="N385" s="255"/>
      <c r="O385" s="255"/>
      <c r="P385" s="255"/>
      <c r="Q385" s="255"/>
      <c r="R385" s="255"/>
      <c r="S385" s="255"/>
      <c r="T385" s="256"/>
      <c r="AT385" s="257" t="s">
        <v>144</v>
      </c>
      <c r="AU385" s="257" t="s">
        <v>84</v>
      </c>
      <c r="AV385" s="14" t="s">
        <v>157</v>
      </c>
      <c r="AW385" s="14" t="s">
        <v>39</v>
      </c>
      <c r="AX385" s="14" t="s">
        <v>75</v>
      </c>
      <c r="AY385" s="257" t="s">
        <v>134</v>
      </c>
    </row>
    <row r="386" spans="2:65" s="11" customFormat="1" ht="13.5">
      <c r="B386" s="204"/>
      <c r="C386" s="205"/>
      <c r="D386" s="206" t="s">
        <v>144</v>
      </c>
      <c r="E386" s="207" t="s">
        <v>32</v>
      </c>
      <c r="F386" s="208" t="s">
        <v>613</v>
      </c>
      <c r="G386" s="205"/>
      <c r="H386" s="207" t="s">
        <v>32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144</v>
      </c>
      <c r="AU386" s="214" t="s">
        <v>84</v>
      </c>
      <c r="AV386" s="11" t="s">
        <v>25</v>
      </c>
      <c r="AW386" s="11" t="s">
        <v>39</v>
      </c>
      <c r="AX386" s="11" t="s">
        <v>75</v>
      </c>
      <c r="AY386" s="214" t="s">
        <v>134</v>
      </c>
    </row>
    <row r="387" spans="2:65" s="12" customFormat="1" ht="13.5">
      <c r="B387" s="215"/>
      <c r="C387" s="216"/>
      <c r="D387" s="206" t="s">
        <v>144</v>
      </c>
      <c r="E387" s="217" t="s">
        <v>32</v>
      </c>
      <c r="F387" s="218" t="s">
        <v>344</v>
      </c>
      <c r="G387" s="216"/>
      <c r="H387" s="219">
        <v>1278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144</v>
      </c>
      <c r="AU387" s="225" t="s">
        <v>84</v>
      </c>
      <c r="AV387" s="12" t="s">
        <v>84</v>
      </c>
      <c r="AW387" s="12" t="s">
        <v>39</v>
      </c>
      <c r="AX387" s="12" t="s">
        <v>75</v>
      </c>
      <c r="AY387" s="225" t="s">
        <v>134</v>
      </c>
    </row>
    <row r="388" spans="2:65" s="14" customFormat="1" ht="13.5">
      <c r="B388" s="247"/>
      <c r="C388" s="248"/>
      <c r="D388" s="206" t="s">
        <v>144</v>
      </c>
      <c r="E388" s="249" t="s">
        <v>32</v>
      </c>
      <c r="F388" s="250" t="s">
        <v>366</v>
      </c>
      <c r="G388" s="248"/>
      <c r="H388" s="251">
        <v>1278</v>
      </c>
      <c r="I388" s="252"/>
      <c r="J388" s="248"/>
      <c r="K388" s="248"/>
      <c r="L388" s="253"/>
      <c r="M388" s="254"/>
      <c r="N388" s="255"/>
      <c r="O388" s="255"/>
      <c r="P388" s="255"/>
      <c r="Q388" s="255"/>
      <c r="R388" s="255"/>
      <c r="S388" s="255"/>
      <c r="T388" s="256"/>
      <c r="AT388" s="257" t="s">
        <v>144</v>
      </c>
      <c r="AU388" s="257" t="s">
        <v>84</v>
      </c>
      <c r="AV388" s="14" t="s">
        <v>157</v>
      </c>
      <c r="AW388" s="14" t="s">
        <v>39</v>
      </c>
      <c r="AX388" s="14" t="s">
        <v>75</v>
      </c>
      <c r="AY388" s="257" t="s">
        <v>134</v>
      </c>
    </row>
    <row r="389" spans="2:65" s="13" customFormat="1" ht="13.5">
      <c r="B389" s="226"/>
      <c r="C389" s="227"/>
      <c r="D389" s="206" t="s">
        <v>144</v>
      </c>
      <c r="E389" s="228" t="s">
        <v>32</v>
      </c>
      <c r="F389" s="229" t="s">
        <v>156</v>
      </c>
      <c r="G389" s="227"/>
      <c r="H389" s="230">
        <v>2556</v>
      </c>
      <c r="I389" s="231"/>
      <c r="J389" s="227"/>
      <c r="K389" s="227"/>
      <c r="L389" s="232"/>
      <c r="M389" s="233"/>
      <c r="N389" s="234"/>
      <c r="O389" s="234"/>
      <c r="P389" s="234"/>
      <c r="Q389" s="234"/>
      <c r="R389" s="234"/>
      <c r="S389" s="234"/>
      <c r="T389" s="235"/>
      <c r="AT389" s="236" t="s">
        <v>144</v>
      </c>
      <c r="AU389" s="236" t="s">
        <v>84</v>
      </c>
      <c r="AV389" s="13" t="s">
        <v>142</v>
      </c>
      <c r="AW389" s="13" t="s">
        <v>39</v>
      </c>
      <c r="AX389" s="13" t="s">
        <v>25</v>
      </c>
      <c r="AY389" s="236" t="s">
        <v>134</v>
      </c>
    </row>
    <row r="390" spans="2:65" s="1" customFormat="1" ht="25.5" customHeight="1">
      <c r="B390" s="41"/>
      <c r="C390" s="192" t="s">
        <v>614</v>
      </c>
      <c r="D390" s="192" t="s">
        <v>137</v>
      </c>
      <c r="E390" s="193" t="s">
        <v>615</v>
      </c>
      <c r="F390" s="194" t="s">
        <v>616</v>
      </c>
      <c r="G390" s="195" t="s">
        <v>140</v>
      </c>
      <c r="H390" s="196">
        <v>528.79999999999995</v>
      </c>
      <c r="I390" s="197"/>
      <c r="J390" s="198">
        <f>ROUND(I390*H390,2)</f>
        <v>0</v>
      </c>
      <c r="K390" s="194" t="s">
        <v>141</v>
      </c>
      <c r="L390" s="61"/>
      <c r="M390" s="199" t="s">
        <v>32</v>
      </c>
      <c r="N390" s="200" t="s">
        <v>46</v>
      </c>
      <c r="O390" s="42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250</v>
      </c>
      <c r="AT390" s="24" t="s">
        <v>137</v>
      </c>
      <c r="AU390" s="24" t="s">
        <v>84</v>
      </c>
      <c r="AY390" s="24" t="s">
        <v>134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25</v>
      </c>
      <c r="BK390" s="203">
        <f>ROUND(I390*H390,2)</f>
        <v>0</v>
      </c>
      <c r="BL390" s="24" t="s">
        <v>250</v>
      </c>
      <c r="BM390" s="24" t="s">
        <v>617</v>
      </c>
    </row>
    <row r="391" spans="2:65" s="11" customFormat="1" ht="13.5">
      <c r="B391" s="204"/>
      <c r="C391" s="205"/>
      <c r="D391" s="206" t="s">
        <v>144</v>
      </c>
      <c r="E391" s="207" t="s">
        <v>32</v>
      </c>
      <c r="F391" s="208" t="s">
        <v>618</v>
      </c>
      <c r="G391" s="205"/>
      <c r="H391" s="207" t="s">
        <v>32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144</v>
      </c>
      <c r="AU391" s="214" t="s">
        <v>84</v>
      </c>
      <c r="AV391" s="11" t="s">
        <v>25</v>
      </c>
      <c r="AW391" s="11" t="s">
        <v>39</v>
      </c>
      <c r="AX391" s="11" t="s">
        <v>75</v>
      </c>
      <c r="AY391" s="214" t="s">
        <v>134</v>
      </c>
    </row>
    <row r="392" spans="2:65" s="11" customFormat="1" ht="13.5">
      <c r="B392" s="204"/>
      <c r="C392" s="205"/>
      <c r="D392" s="206" t="s">
        <v>144</v>
      </c>
      <c r="E392" s="207" t="s">
        <v>32</v>
      </c>
      <c r="F392" s="208" t="s">
        <v>186</v>
      </c>
      <c r="G392" s="205"/>
      <c r="H392" s="207" t="s">
        <v>32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144</v>
      </c>
      <c r="AU392" s="214" t="s">
        <v>84</v>
      </c>
      <c r="AV392" s="11" t="s">
        <v>25</v>
      </c>
      <c r="AW392" s="11" t="s">
        <v>39</v>
      </c>
      <c r="AX392" s="11" t="s">
        <v>75</v>
      </c>
      <c r="AY392" s="214" t="s">
        <v>134</v>
      </c>
    </row>
    <row r="393" spans="2:65" s="12" customFormat="1" ht="13.5">
      <c r="B393" s="215"/>
      <c r="C393" s="216"/>
      <c r="D393" s="206" t="s">
        <v>144</v>
      </c>
      <c r="E393" s="217" t="s">
        <v>32</v>
      </c>
      <c r="F393" s="218" t="s">
        <v>619</v>
      </c>
      <c r="G393" s="216"/>
      <c r="H393" s="219">
        <v>468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144</v>
      </c>
      <c r="AU393" s="225" t="s">
        <v>84</v>
      </c>
      <c r="AV393" s="12" t="s">
        <v>84</v>
      </c>
      <c r="AW393" s="12" t="s">
        <v>39</v>
      </c>
      <c r="AX393" s="12" t="s">
        <v>75</v>
      </c>
      <c r="AY393" s="225" t="s">
        <v>134</v>
      </c>
    </row>
    <row r="394" spans="2:65" s="11" customFormat="1" ht="13.5">
      <c r="B394" s="204"/>
      <c r="C394" s="205"/>
      <c r="D394" s="206" t="s">
        <v>144</v>
      </c>
      <c r="E394" s="207" t="s">
        <v>32</v>
      </c>
      <c r="F394" s="208" t="s">
        <v>563</v>
      </c>
      <c r="G394" s="205"/>
      <c r="H394" s="207" t="s">
        <v>32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144</v>
      </c>
      <c r="AU394" s="214" t="s">
        <v>84</v>
      </c>
      <c r="AV394" s="11" t="s">
        <v>25</v>
      </c>
      <c r="AW394" s="11" t="s">
        <v>39</v>
      </c>
      <c r="AX394" s="11" t="s">
        <v>75</v>
      </c>
      <c r="AY394" s="214" t="s">
        <v>134</v>
      </c>
    </row>
    <row r="395" spans="2:65" s="12" customFormat="1" ht="13.5">
      <c r="B395" s="215"/>
      <c r="C395" s="216"/>
      <c r="D395" s="206" t="s">
        <v>144</v>
      </c>
      <c r="E395" s="217" t="s">
        <v>32</v>
      </c>
      <c r="F395" s="218" t="s">
        <v>620</v>
      </c>
      <c r="G395" s="216"/>
      <c r="H395" s="219">
        <v>12.8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144</v>
      </c>
      <c r="AU395" s="225" t="s">
        <v>84</v>
      </c>
      <c r="AV395" s="12" t="s">
        <v>84</v>
      </c>
      <c r="AW395" s="12" t="s">
        <v>39</v>
      </c>
      <c r="AX395" s="12" t="s">
        <v>75</v>
      </c>
      <c r="AY395" s="225" t="s">
        <v>134</v>
      </c>
    </row>
    <row r="396" spans="2:65" s="12" customFormat="1" ht="13.5">
      <c r="B396" s="215"/>
      <c r="C396" s="216"/>
      <c r="D396" s="206" t="s">
        <v>144</v>
      </c>
      <c r="E396" s="217" t="s">
        <v>32</v>
      </c>
      <c r="F396" s="218" t="s">
        <v>621</v>
      </c>
      <c r="G396" s="216"/>
      <c r="H396" s="219">
        <v>48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144</v>
      </c>
      <c r="AU396" s="225" t="s">
        <v>84</v>
      </c>
      <c r="AV396" s="12" t="s">
        <v>84</v>
      </c>
      <c r="AW396" s="12" t="s">
        <v>39</v>
      </c>
      <c r="AX396" s="12" t="s">
        <v>75</v>
      </c>
      <c r="AY396" s="225" t="s">
        <v>134</v>
      </c>
    </row>
    <row r="397" spans="2:65" s="13" customFormat="1" ht="13.5">
      <c r="B397" s="226"/>
      <c r="C397" s="227"/>
      <c r="D397" s="206" t="s">
        <v>144</v>
      </c>
      <c r="E397" s="228" t="s">
        <v>32</v>
      </c>
      <c r="F397" s="229" t="s">
        <v>156</v>
      </c>
      <c r="G397" s="227"/>
      <c r="H397" s="230">
        <v>528.79999999999995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AT397" s="236" t="s">
        <v>144</v>
      </c>
      <c r="AU397" s="236" t="s">
        <v>84</v>
      </c>
      <c r="AV397" s="13" t="s">
        <v>142</v>
      </c>
      <c r="AW397" s="13" t="s">
        <v>39</v>
      </c>
      <c r="AX397" s="13" t="s">
        <v>25</v>
      </c>
      <c r="AY397" s="236" t="s">
        <v>134</v>
      </c>
    </row>
    <row r="398" spans="2:65" s="1" customFormat="1" ht="16.5" customHeight="1">
      <c r="B398" s="41"/>
      <c r="C398" s="237" t="s">
        <v>622</v>
      </c>
      <c r="D398" s="237" t="s">
        <v>207</v>
      </c>
      <c r="E398" s="238" t="s">
        <v>623</v>
      </c>
      <c r="F398" s="239" t="s">
        <v>624</v>
      </c>
      <c r="G398" s="240" t="s">
        <v>140</v>
      </c>
      <c r="H398" s="241">
        <v>1843</v>
      </c>
      <c r="I398" s="242"/>
      <c r="J398" s="243">
        <f>ROUND(I398*H398,2)</f>
        <v>0</v>
      </c>
      <c r="K398" s="239" t="s">
        <v>141</v>
      </c>
      <c r="L398" s="244"/>
      <c r="M398" s="245" t="s">
        <v>32</v>
      </c>
      <c r="N398" s="246" t="s">
        <v>46</v>
      </c>
      <c r="O398" s="42"/>
      <c r="P398" s="201">
        <f>O398*H398</f>
        <v>0</v>
      </c>
      <c r="Q398" s="201">
        <v>2.8E-3</v>
      </c>
      <c r="R398" s="201">
        <f>Q398*H398</f>
        <v>5.1604000000000001</v>
      </c>
      <c r="S398" s="201">
        <v>0</v>
      </c>
      <c r="T398" s="202">
        <f>S398*H398</f>
        <v>0</v>
      </c>
      <c r="AR398" s="24" t="s">
        <v>367</v>
      </c>
      <c r="AT398" s="24" t="s">
        <v>207</v>
      </c>
      <c r="AU398" s="24" t="s">
        <v>84</v>
      </c>
      <c r="AY398" s="24" t="s">
        <v>134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25</v>
      </c>
      <c r="BK398" s="203">
        <f>ROUND(I398*H398,2)</f>
        <v>0</v>
      </c>
      <c r="BL398" s="24" t="s">
        <v>250</v>
      </c>
      <c r="BM398" s="24" t="s">
        <v>625</v>
      </c>
    </row>
    <row r="399" spans="2:65" s="11" customFormat="1" ht="13.5">
      <c r="B399" s="204"/>
      <c r="C399" s="205"/>
      <c r="D399" s="206" t="s">
        <v>144</v>
      </c>
      <c r="E399" s="207" t="s">
        <v>32</v>
      </c>
      <c r="F399" s="208" t="s">
        <v>211</v>
      </c>
      <c r="G399" s="205"/>
      <c r="H399" s="207" t="s">
        <v>32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144</v>
      </c>
      <c r="AU399" s="214" t="s">
        <v>84</v>
      </c>
      <c r="AV399" s="11" t="s">
        <v>25</v>
      </c>
      <c r="AW399" s="11" t="s">
        <v>39</v>
      </c>
      <c r="AX399" s="11" t="s">
        <v>75</v>
      </c>
      <c r="AY399" s="214" t="s">
        <v>134</v>
      </c>
    </row>
    <row r="400" spans="2:65" s="11" customFormat="1" ht="13.5">
      <c r="B400" s="204"/>
      <c r="C400" s="205"/>
      <c r="D400" s="206" t="s">
        <v>144</v>
      </c>
      <c r="E400" s="207" t="s">
        <v>32</v>
      </c>
      <c r="F400" s="208" t="s">
        <v>626</v>
      </c>
      <c r="G400" s="205"/>
      <c r="H400" s="207" t="s">
        <v>32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144</v>
      </c>
      <c r="AU400" s="214" t="s">
        <v>84</v>
      </c>
      <c r="AV400" s="11" t="s">
        <v>25</v>
      </c>
      <c r="AW400" s="11" t="s">
        <v>39</v>
      </c>
      <c r="AX400" s="11" t="s">
        <v>75</v>
      </c>
      <c r="AY400" s="214" t="s">
        <v>134</v>
      </c>
    </row>
    <row r="401" spans="2:65" s="12" customFormat="1" ht="13.5">
      <c r="B401" s="215"/>
      <c r="C401" s="216"/>
      <c r="D401" s="206" t="s">
        <v>144</v>
      </c>
      <c r="E401" s="217" t="s">
        <v>32</v>
      </c>
      <c r="F401" s="218" t="s">
        <v>627</v>
      </c>
      <c r="G401" s="216"/>
      <c r="H401" s="219">
        <v>1304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144</v>
      </c>
      <c r="AU401" s="225" t="s">
        <v>84</v>
      </c>
      <c r="AV401" s="12" t="s">
        <v>84</v>
      </c>
      <c r="AW401" s="12" t="s">
        <v>39</v>
      </c>
      <c r="AX401" s="12" t="s">
        <v>75</v>
      </c>
      <c r="AY401" s="225" t="s">
        <v>134</v>
      </c>
    </row>
    <row r="402" spans="2:65" s="11" customFormat="1" ht="13.5">
      <c r="B402" s="204"/>
      <c r="C402" s="205"/>
      <c r="D402" s="206" t="s">
        <v>144</v>
      </c>
      <c r="E402" s="207" t="s">
        <v>32</v>
      </c>
      <c r="F402" s="208" t="s">
        <v>628</v>
      </c>
      <c r="G402" s="205"/>
      <c r="H402" s="207" t="s">
        <v>32</v>
      </c>
      <c r="I402" s="209"/>
      <c r="J402" s="205"/>
      <c r="K402" s="205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144</v>
      </c>
      <c r="AU402" s="214" t="s">
        <v>84</v>
      </c>
      <c r="AV402" s="11" t="s">
        <v>25</v>
      </c>
      <c r="AW402" s="11" t="s">
        <v>39</v>
      </c>
      <c r="AX402" s="11" t="s">
        <v>75</v>
      </c>
      <c r="AY402" s="214" t="s">
        <v>134</v>
      </c>
    </row>
    <row r="403" spans="2:65" s="12" customFormat="1" ht="13.5">
      <c r="B403" s="215"/>
      <c r="C403" s="216"/>
      <c r="D403" s="206" t="s">
        <v>144</v>
      </c>
      <c r="E403" s="217" t="s">
        <v>32</v>
      </c>
      <c r="F403" s="218" t="s">
        <v>629</v>
      </c>
      <c r="G403" s="216"/>
      <c r="H403" s="219">
        <v>539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144</v>
      </c>
      <c r="AU403" s="225" t="s">
        <v>84</v>
      </c>
      <c r="AV403" s="12" t="s">
        <v>84</v>
      </c>
      <c r="AW403" s="12" t="s">
        <v>39</v>
      </c>
      <c r="AX403" s="12" t="s">
        <v>75</v>
      </c>
      <c r="AY403" s="225" t="s">
        <v>134</v>
      </c>
    </row>
    <row r="404" spans="2:65" s="13" customFormat="1" ht="13.5">
      <c r="B404" s="226"/>
      <c r="C404" s="227"/>
      <c r="D404" s="206" t="s">
        <v>144</v>
      </c>
      <c r="E404" s="228" t="s">
        <v>32</v>
      </c>
      <c r="F404" s="229" t="s">
        <v>156</v>
      </c>
      <c r="G404" s="227"/>
      <c r="H404" s="230">
        <v>1843</v>
      </c>
      <c r="I404" s="231"/>
      <c r="J404" s="227"/>
      <c r="K404" s="227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144</v>
      </c>
      <c r="AU404" s="236" t="s">
        <v>84</v>
      </c>
      <c r="AV404" s="13" t="s">
        <v>142</v>
      </c>
      <c r="AW404" s="13" t="s">
        <v>39</v>
      </c>
      <c r="AX404" s="13" t="s">
        <v>25</v>
      </c>
      <c r="AY404" s="236" t="s">
        <v>134</v>
      </c>
    </row>
    <row r="405" spans="2:65" s="1" customFormat="1" ht="16.5" customHeight="1">
      <c r="B405" s="41"/>
      <c r="C405" s="237" t="s">
        <v>630</v>
      </c>
      <c r="D405" s="237" t="s">
        <v>207</v>
      </c>
      <c r="E405" s="238" t="s">
        <v>631</v>
      </c>
      <c r="F405" s="239" t="s">
        <v>632</v>
      </c>
      <c r="G405" s="240" t="s">
        <v>140</v>
      </c>
      <c r="H405" s="241">
        <v>1304</v>
      </c>
      <c r="I405" s="242"/>
      <c r="J405" s="243">
        <f>ROUND(I405*H405,2)</f>
        <v>0</v>
      </c>
      <c r="K405" s="239" t="s">
        <v>141</v>
      </c>
      <c r="L405" s="244"/>
      <c r="M405" s="245" t="s">
        <v>32</v>
      </c>
      <c r="N405" s="246" t="s">
        <v>46</v>
      </c>
      <c r="O405" s="42"/>
      <c r="P405" s="201">
        <f>O405*H405</f>
        <v>0</v>
      </c>
      <c r="Q405" s="201">
        <v>4.4799999999999996E-3</v>
      </c>
      <c r="R405" s="201">
        <f>Q405*H405</f>
        <v>5.8419199999999991</v>
      </c>
      <c r="S405" s="201">
        <v>0</v>
      </c>
      <c r="T405" s="202">
        <f>S405*H405</f>
        <v>0</v>
      </c>
      <c r="AR405" s="24" t="s">
        <v>367</v>
      </c>
      <c r="AT405" s="24" t="s">
        <v>207</v>
      </c>
      <c r="AU405" s="24" t="s">
        <v>84</v>
      </c>
      <c r="AY405" s="24" t="s">
        <v>134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25</v>
      </c>
      <c r="BK405" s="203">
        <f>ROUND(I405*H405,2)</f>
        <v>0</v>
      </c>
      <c r="BL405" s="24" t="s">
        <v>250</v>
      </c>
      <c r="BM405" s="24" t="s">
        <v>633</v>
      </c>
    </row>
    <row r="406" spans="2:65" s="11" customFormat="1" ht="13.5">
      <c r="B406" s="204"/>
      <c r="C406" s="205"/>
      <c r="D406" s="206" t="s">
        <v>144</v>
      </c>
      <c r="E406" s="207" t="s">
        <v>32</v>
      </c>
      <c r="F406" s="208" t="s">
        <v>211</v>
      </c>
      <c r="G406" s="205"/>
      <c r="H406" s="207" t="s">
        <v>32</v>
      </c>
      <c r="I406" s="209"/>
      <c r="J406" s="205"/>
      <c r="K406" s="205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144</v>
      </c>
      <c r="AU406" s="214" t="s">
        <v>84</v>
      </c>
      <c r="AV406" s="11" t="s">
        <v>25</v>
      </c>
      <c r="AW406" s="11" t="s">
        <v>39</v>
      </c>
      <c r="AX406" s="11" t="s">
        <v>75</v>
      </c>
      <c r="AY406" s="214" t="s">
        <v>134</v>
      </c>
    </row>
    <row r="407" spans="2:65" s="11" customFormat="1" ht="13.5">
      <c r="B407" s="204"/>
      <c r="C407" s="205"/>
      <c r="D407" s="206" t="s">
        <v>144</v>
      </c>
      <c r="E407" s="207" t="s">
        <v>32</v>
      </c>
      <c r="F407" s="208" t="s">
        <v>626</v>
      </c>
      <c r="G407" s="205"/>
      <c r="H407" s="207" t="s">
        <v>32</v>
      </c>
      <c r="I407" s="209"/>
      <c r="J407" s="205"/>
      <c r="K407" s="205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144</v>
      </c>
      <c r="AU407" s="214" t="s">
        <v>84</v>
      </c>
      <c r="AV407" s="11" t="s">
        <v>25</v>
      </c>
      <c r="AW407" s="11" t="s">
        <v>39</v>
      </c>
      <c r="AX407" s="11" t="s">
        <v>75</v>
      </c>
      <c r="AY407" s="214" t="s">
        <v>134</v>
      </c>
    </row>
    <row r="408" spans="2:65" s="12" customFormat="1" ht="13.5">
      <c r="B408" s="215"/>
      <c r="C408" s="216"/>
      <c r="D408" s="206" t="s">
        <v>144</v>
      </c>
      <c r="E408" s="217" t="s">
        <v>32</v>
      </c>
      <c r="F408" s="218" t="s">
        <v>627</v>
      </c>
      <c r="G408" s="216"/>
      <c r="H408" s="219">
        <v>1304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144</v>
      </c>
      <c r="AU408" s="225" t="s">
        <v>84</v>
      </c>
      <c r="AV408" s="12" t="s">
        <v>84</v>
      </c>
      <c r="AW408" s="12" t="s">
        <v>39</v>
      </c>
      <c r="AX408" s="12" t="s">
        <v>25</v>
      </c>
      <c r="AY408" s="225" t="s">
        <v>134</v>
      </c>
    </row>
    <row r="409" spans="2:65" s="1" customFormat="1" ht="25.5" customHeight="1">
      <c r="B409" s="41"/>
      <c r="C409" s="192" t="s">
        <v>634</v>
      </c>
      <c r="D409" s="192" t="s">
        <v>137</v>
      </c>
      <c r="E409" s="193" t="s">
        <v>635</v>
      </c>
      <c r="F409" s="194" t="s">
        <v>636</v>
      </c>
      <c r="G409" s="195" t="s">
        <v>140</v>
      </c>
      <c r="H409" s="196">
        <v>238</v>
      </c>
      <c r="I409" s="197"/>
      <c r="J409" s="198">
        <f>ROUND(I409*H409,2)</f>
        <v>0</v>
      </c>
      <c r="K409" s="194" t="s">
        <v>32</v>
      </c>
      <c r="L409" s="61"/>
      <c r="M409" s="199" t="s">
        <v>32</v>
      </c>
      <c r="N409" s="200" t="s">
        <v>46</v>
      </c>
      <c r="O409" s="42"/>
      <c r="P409" s="201">
        <f>O409*H409</f>
        <v>0</v>
      </c>
      <c r="Q409" s="201">
        <v>1E-4</v>
      </c>
      <c r="R409" s="201">
        <f>Q409*H409</f>
        <v>2.3800000000000002E-2</v>
      </c>
      <c r="S409" s="201">
        <v>0</v>
      </c>
      <c r="T409" s="202">
        <f>S409*H409</f>
        <v>0</v>
      </c>
      <c r="AR409" s="24" t="s">
        <v>250</v>
      </c>
      <c r="AT409" s="24" t="s">
        <v>137</v>
      </c>
      <c r="AU409" s="24" t="s">
        <v>84</v>
      </c>
      <c r="AY409" s="24" t="s">
        <v>134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25</v>
      </c>
      <c r="BK409" s="203">
        <f>ROUND(I409*H409,2)</f>
        <v>0</v>
      </c>
      <c r="BL409" s="24" t="s">
        <v>250</v>
      </c>
      <c r="BM409" s="24" t="s">
        <v>637</v>
      </c>
    </row>
    <row r="410" spans="2:65" s="11" customFormat="1" ht="13.5">
      <c r="B410" s="204"/>
      <c r="C410" s="205"/>
      <c r="D410" s="206" t="s">
        <v>144</v>
      </c>
      <c r="E410" s="207" t="s">
        <v>32</v>
      </c>
      <c r="F410" s="208" t="s">
        <v>638</v>
      </c>
      <c r="G410" s="205"/>
      <c r="H410" s="207" t="s">
        <v>32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144</v>
      </c>
      <c r="AU410" s="214" t="s">
        <v>84</v>
      </c>
      <c r="AV410" s="11" t="s">
        <v>25</v>
      </c>
      <c r="AW410" s="11" t="s">
        <v>39</v>
      </c>
      <c r="AX410" s="11" t="s">
        <v>75</v>
      </c>
      <c r="AY410" s="214" t="s">
        <v>134</v>
      </c>
    </row>
    <row r="411" spans="2:65" s="11" customFormat="1" ht="13.5">
      <c r="B411" s="204"/>
      <c r="C411" s="205"/>
      <c r="D411" s="206" t="s">
        <v>144</v>
      </c>
      <c r="E411" s="207" t="s">
        <v>32</v>
      </c>
      <c r="F411" s="208" t="s">
        <v>541</v>
      </c>
      <c r="G411" s="205"/>
      <c r="H411" s="207" t="s">
        <v>32</v>
      </c>
      <c r="I411" s="209"/>
      <c r="J411" s="205"/>
      <c r="K411" s="205"/>
      <c r="L411" s="210"/>
      <c r="M411" s="211"/>
      <c r="N411" s="212"/>
      <c r="O411" s="212"/>
      <c r="P411" s="212"/>
      <c r="Q411" s="212"/>
      <c r="R411" s="212"/>
      <c r="S411" s="212"/>
      <c r="T411" s="213"/>
      <c r="AT411" s="214" t="s">
        <v>144</v>
      </c>
      <c r="AU411" s="214" t="s">
        <v>84</v>
      </c>
      <c r="AV411" s="11" t="s">
        <v>25</v>
      </c>
      <c r="AW411" s="11" t="s">
        <v>39</v>
      </c>
      <c r="AX411" s="11" t="s">
        <v>75</v>
      </c>
      <c r="AY411" s="214" t="s">
        <v>134</v>
      </c>
    </row>
    <row r="412" spans="2:65" s="12" customFormat="1" ht="13.5">
      <c r="B412" s="215"/>
      <c r="C412" s="216"/>
      <c r="D412" s="206" t="s">
        <v>144</v>
      </c>
      <c r="E412" s="217" t="s">
        <v>32</v>
      </c>
      <c r="F412" s="218" t="s">
        <v>372</v>
      </c>
      <c r="G412" s="216"/>
      <c r="H412" s="219">
        <v>238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144</v>
      </c>
      <c r="AU412" s="225" t="s">
        <v>84</v>
      </c>
      <c r="AV412" s="12" t="s">
        <v>84</v>
      </c>
      <c r="AW412" s="12" t="s">
        <v>39</v>
      </c>
      <c r="AX412" s="12" t="s">
        <v>25</v>
      </c>
      <c r="AY412" s="225" t="s">
        <v>134</v>
      </c>
    </row>
    <row r="413" spans="2:65" s="1" customFormat="1" ht="16.5" customHeight="1">
      <c r="B413" s="41"/>
      <c r="C413" s="237" t="s">
        <v>639</v>
      </c>
      <c r="D413" s="237" t="s">
        <v>207</v>
      </c>
      <c r="E413" s="238" t="s">
        <v>640</v>
      </c>
      <c r="F413" s="239" t="s">
        <v>641</v>
      </c>
      <c r="G413" s="240" t="s">
        <v>140</v>
      </c>
      <c r="H413" s="241">
        <v>243</v>
      </c>
      <c r="I413" s="242"/>
      <c r="J413" s="243">
        <f>ROUND(I413*H413,2)</f>
        <v>0</v>
      </c>
      <c r="K413" s="239" t="s">
        <v>141</v>
      </c>
      <c r="L413" s="244"/>
      <c r="M413" s="245" t="s">
        <v>32</v>
      </c>
      <c r="N413" s="246" t="s">
        <v>46</v>
      </c>
      <c r="O413" s="42"/>
      <c r="P413" s="201">
        <f>O413*H413</f>
        <v>0</v>
      </c>
      <c r="Q413" s="201">
        <v>6.4000000000000003E-3</v>
      </c>
      <c r="R413" s="201">
        <f>Q413*H413</f>
        <v>1.5552000000000001</v>
      </c>
      <c r="S413" s="201">
        <v>0</v>
      </c>
      <c r="T413" s="202">
        <f>S413*H413</f>
        <v>0</v>
      </c>
      <c r="AR413" s="24" t="s">
        <v>367</v>
      </c>
      <c r="AT413" s="24" t="s">
        <v>207</v>
      </c>
      <c r="AU413" s="24" t="s">
        <v>84</v>
      </c>
      <c r="AY413" s="24" t="s">
        <v>134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25</v>
      </c>
      <c r="BK413" s="203">
        <f>ROUND(I413*H413,2)</f>
        <v>0</v>
      </c>
      <c r="BL413" s="24" t="s">
        <v>250</v>
      </c>
      <c r="BM413" s="24" t="s">
        <v>642</v>
      </c>
    </row>
    <row r="414" spans="2:65" s="11" customFormat="1" ht="13.5">
      <c r="B414" s="204"/>
      <c r="C414" s="205"/>
      <c r="D414" s="206" t="s">
        <v>144</v>
      </c>
      <c r="E414" s="207" t="s">
        <v>32</v>
      </c>
      <c r="F414" s="208" t="s">
        <v>638</v>
      </c>
      <c r="G414" s="205"/>
      <c r="H414" s="207" t="s">
        <v>32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144</v>
      </c>
      <c r="AU414" s="214" t="s">
        <v>84</v>
      </c>
      <c r="AV414" s="11" t="s">
        <v>25</v>
      </c>
      <c r="AW414" s="11" t="s">
        <v>39</v>
      </c>
      <c r="AX414" s="11" t="s">
        <v>75</v>
      </c>
      <c r="AY414" s="214" t="s">
        <v>134</v>
      </c>
    </row>
    <row r="415" spans="2:65" s="11" customFormat="1" ht="13.5">
      <c r="B415" s="204"/>
      <c r="C415" s="205"/>
      <c r="D415" s="206" t="s">
        <v>144</v>
      </c>
      <c r="E415" s="207" t="s">
        <v>32</v>
      </c>
      <c r="F415" s="208" t="s">
        <v>211</v>
      </c>
      <c r="G415" s="205"/>
      <c r="H415" s="207" t="s">
        <v>32</v>
      </c>
      <c r="I415" s="209"/>
      <c r="J415" s="205"/>
      <c r="K415" s="205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144</v>
      </c>
      <c r="AU415" s="214" t="s">
        <v>84</v>
      </c>
      <c r="AV415" s="11" t="s">
        <v>25</v>
      </c>
      <c r="AW415" s="11" t="s">
        <v>39</v>
      </c>
      <c r="AX415" s="11" t="s">
        <v>75</v>
      </c>
      <c r="AY415" s="214" t="s">
        <v>134</v>
      </c>
    </row>
    <row r="416" spans="2:65" s="11" customFormat="1" ht="13.5">
      <c r="B416" s="204"/>
      <c r="C416" s="205"/>
      <c r="D416" s="206" t="s">
        <v>144</v>
      </c>
      <c r="E416" s="207" t="s">
        <v>32</v>
      </c>
      <c r="F416" s="208" t="s">
        <v>643</v>
      </c>
      <c r="G416" s="205"/>
      <c r="H416" s="207" t="s">
        <v>32</v>
      </c>
      <c r="I416" s="209"/>
      <c r="J416" s="205"/>
      <c r="K416" s="205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144</v>
      </c>
      <c r="AU416" s="214" t="s">
        <v>84</v>
      </c>
      <c r="AV416" s="11" t="s">
        <v>25</v>
      </c>
      <c r="AW416" s="11" t="s">
        <v>39</v>
      </c>
      <c r="AX416" s="11" t="s">
        <v>75</v>
      </c>
      <c r="AY416" s="214" t="s">
        <v>134</v>
      </c>
    </row>
    <row r="417" spans="2:65" s="12" customFormat="1" ht="13.5">
      <c r="B417" s="215"/>
      <c r="C417" s="216"/>
      <c r="D417" s="206" t="s">
        <v>144</v>
      </c>
      <c r="E417" s="217" t="s">
        <v>32</v>
      </c>
      <c r="F417" s="218" t="s">
        <v>644</v>
      </c>
      <c r="G417" s="216"/>
      <c r="H417" s="219">
        <v>243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144</v>
      </c>
      <c r="AU417" s="225" t="s">
        <v>84</v>
      </c>
      <c r="AV417" s="12" t="s">
        <v>84</v>
      </c>
      <c r="AW417" s="12" t="s">
        <v>39</v>
      </c>
      <c r="AX417" s="12" t="s">
        <v>25</v>
      </c>
      <c r="AY417" s="225" t="s">
        <v>134</v>
      </c>
    </row>
    <row r="418" spans="2:65" s="1" customFormat="1" ht="25.5" customHeight="1">
      <c r="B418" s="41"/>
      <c r="C418" s="192" t="s">
        <v>645</v>
      </c>
      <c r="D418" s="192" t="s">
        <v>137</v>
      </c>
      <c r="E418" s="193" t="s">
        <v>646</v>
      </c>
      <c r="F418" s="194" t="s">
        <v>647</v>
      </c>
      <c r="G418" s="195" t="s">
        <v>140</v>
      </c>
      <c r="H418" s="196">
        <v>297</v>
      </c>
      <c r="I418" s="197"/>
      <c r="J418" s="198">
        <f>ROUND(I418*H418,2)</f>
        <v>0</v>
      </c>
      <c r="K418" s="194" t="s">
        <v>141</v>
      </c>
      <c r="L418" s="61"/>
      <c r="M418" s="199" t="s">
        <v>32</v>
      </c>
      <c r="N418" s="200" t="s">
        <v>46</v>
      </c>
      <c r="O418" s="42"/>
      <c r="P418" s="201">
        <f>O418*H418</f>
        <v>0</v>
      </c>
      <c r="Q418" s="201">
        <v>1E-4</v>
      </c>
      <c r="R418" s="201">
        <f>Q418*H418</f>
        <v>2.9700000000000001E-2</v>
      </c>
      <c r="S418" s="201">
        <v>0</v>
      </c>
      <c r="T418" s="202">
        <f>S418*H418</f>
        <v>0</v>
      </c>
      <c r="AR418" s="24" t="s">
        <v>250</v>
      </c>
      <c r="AT418" s="24" t="s">
        <v>137</v>
      </c>
      <c r="AU418" s="24" t="s">
        <v>84</v>
      </c>
      <c r="AY418" s="24" t="s">
        <v>134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4" t="s">
        <v>25</v>
      </c>
      <c r="BK418" s="203">
        <f>ROUND(I418*H418,2)</f>
        <v>0</v>
      </c>
      <c r="BL418" s="24" t="s">
        <v>250</v>
      </c>
      <c r="BM418" s="24" t="s">
        <v>648</v>
      </c>
    </row>
    <row r="419" spans="2:65" s="11" customFormat="1" ht="13.5">
      <c r="B419" s="204"/>
      <c r="C419" s="205"/>
      <c r="D419" s="206" t="s">
        <v>144</v>
      </c>
      <c r="E419" s="207" t="s">
        <v>32</v>
      </c>
      <c r="F419" s="208" t="s">
        <v>649</v>
      </c>
      <c r="G419" s="205"/>
      <c r="H419" s="207" t="s">
        <v>32</v>
      </c>
      <c r="I419" s="209"/>
      <c r="J419" s="205"/>
      <c r="K419" s="205"/>
      <c r="L419" s="210"/>
      <c r="M419" s="211"/>
      <c r="N419" s="212"/>
      <c r="O419" s="212"/>
      <c r="P419" s="212"/>
      <c r="Q419" s="212"/>
      <c r="R419" s="212"/>
      <c r="S419" s="212"/>
      <c r="T419" s="213"/>
      <c r="AT419" s="214" t="s">
        <v>144</v>
      </c>
      <c r="AU419" s="214" t="s">
        <v>84</v>
      </c>
      <c r="AV419" s="11" t="s">
        <v>25</v>
      </c>
      <c r="AW419" s="11" t="s">
        <v>39</v>
      </c>
      <c r="AX419" s="11" t="s">
        <v>75</v>
      </c>
      <c r="AY419" s="214" t="s">
        <v>134</v>
      </c>
    </row>
    <row r="420" spans="2:65" s="11" customFormat="1" ht="13.5">
      <c r="B420" s="204"/>
      <c r="C420" s="205"/>
      <c r="D420" s="206" t="s">
        <v>144</v>
      </c>
      <c r="E420" s="207" t="s">
        <v>32</v>
      </c>
      <c r="F420" s="208" t="s">
        <v>565</v>
      </c>
      <c r="G420" s="205"/>
      <c r="H420" s="207" t="s">
        <v>32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144</v>
      </c>
      <c r="AU420" s="214" t="s">
        <v>84</v>
      </c>
      <c r="AV420" s="11" t="s">
        <v>25</v>
      </c>
      <c r="AW420" s="11" t="s">
        <v>39</v>
      </c>
      <c r="AX420" s="11" t="s">
        <v>75</v>
      </c>
      <c r="AY420" s="214" t="s">
        <v>134</v>
      </c>
    </row>
    <row r="421" spans="2:65" s="12" customFormat="1" ht="13.5">
      <c r="B421" s="215"/>
      <c r="C421" s="216"/>
      <c r="D421" s="206" t="s">
        <v>144</v>
      </c>
      <c r="E421" s="217" t="s">
        <v>32</v>
      </c>
      <c r="F421" s="218" t="s">
        <v>650</v>
      </c>
      <c r="G421" s="216"/>
      <c r="H421" s="219">
        <v>38</v>
      </c>
      <c r="I421" s="220"/>
      <c r="J421" s="216"/>
      <c r="K421" s="216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144</v>
      </c>
      <c r="AU421" s="225" t="s">
        <v>84</v>
      </c>
      <c r="AV421" s="12" t="s">
        <v>84</v>
      </c>
      <c r="AW421" s="12" t="s">
        <v>39</v>
      </c>
      <c r="AX421" s="12" t="s">
        <v>75</v>
      </c>
      <c r="AY421" s="225" t="s">
        <v>134</v>
      </c>
    </row>
    <row r="422" spans="2:65" s="11" customFormat="1" ht="13.5">
      <c r="B422" s="204"/>
      <c r="C422" s="205"/>
      <c r="D422" s="206" t="s">
        <v>144</v>
      </c>
      <c r="E422" s="207" t="s">
        <v>32</v>
      </c>
      <c r="F422" s="208" t="s">
        <v>651</v>
      </c>
      <c r="G422" s="205"/>
      <c r="H422" s="207" t="s">
        <v>32</v>
      </c>
      <c r="I422" s="209"/>
      <c r="J422" s="205"/>
      <c r="K422" s="205"/>
      <c r="L422" s="210"/>
      <c r="M422" s="211"/>
      <c r="N422" s="212"/>
      <c r="O422" s="212"/>
      <c r="P422" s="212"/>
      <c r="Q422" s="212"/>
      <c r="R422" s="212"/>
      <c r="S422" s="212"/>
      <c r="T422" s="213"/>
      <c r="AT422" s="214" t="s">
        <v>144</v>
      </c>
      <c r="AU422" s="214" t="s">
        <v>84</v>
      </c>
      <c r="AV422" s="11" t="s">
        <v>25</v>
      </c>
      <c r="AW422" s="11" t="s">
        <v>39</v>
      </c>
      <c r="AX422" s="11" t="s">
        <v>75</v>
      </c>
      <c r="AY422" s="214" t="s">
        <v>134</v>
      </c>
    </row>
    <row r="423" spans="2:65" s="12" customFormat="1" ht="13.5">
      <c r="B423" s="215"/>
      <c r="C423" s="216"/>
      <c r="D423" s="206" t="s">
        <v>144</v>
      </c>
      <c r="E423" s="217" t="s">
        <v>32</v>
      </c>
      <c r="F423" s="218" t="s">
        <v>652</v>
      </c>
      <c r="G423" s="216"/>
      <c r="H423" s="219">
        <v>32.130000000000003</v>
      </c>
      <c r="I423" s="220"/>
      <c r="J423" s="216"/>
      <c r="K423" s="216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144</v>
      </c>
      <c r="AU423" s="225" t="s">
        <v>84</v>
      </c>
      <c r="AV423" s="12" t="s">
        <v>84</v>
      </c>
      <c r="AW423" s="12" t="s">
        <v>39</v>
      </c>
      <c r="AX423" s="12" t="s">
        <v>75</v>
      </c>
      <c r="AY423" s="225" t="s">
        <v>134</v>
      </c>
    </row>
    <row r="424" spans="2:65" s="12" customFormat="1" ht="13.5">
      <c r="B424" s="215"/>
      <c r="C424" s="216"/>
      <c r="D424" s="206" t="s">
        <v>144</v>
      </c>
      <c r="E424" s="217" t="s">
        <v>32</v>
      </c>
      <c r="F424" s="218" t="s">
        <v>653</v>
      </c>
      <c r="G424" s="216"/>
      <c r="H424" s="219">
        <v>26.72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144</v>
      </c>
      <c r="AU424" s="225" t="s">
        <v>84</v>
      </c>
      <c r="AV424" s="12" t="s">
        <v>84</v>
      </c>
      <c r="AW424" s="12" t="s">
        <v>39</v>
      </c>
      <c r="AX424" s="12" t="s">
        <v>75</v>
      </c>
      <c r="AY424" s="225" t="s">
        <v>134</v>
      </c>
    </row>
    <row r="425" spans="2:65" s="12" customFormat="1" ht="13.5">
      <c r="B425" s="215"/>
      <c r="C425" s="216"/>
      <c r="D425" s="206" t="s">
        <v>144</v>
      </c>
      <c r="E425" s="217" t="s">
        <v>32</v>
      </c>
      <c r="F425" s="218" t="s">
        <v>654</v>
      </c>
      <c r="G425" s="216"/>
      <c r="H425" s="219">
        <v>11</v>
      </c>
      <c r="I425" s="220"/>
      <c r="J425" s="216"/>
      <c r="K425" s="216"/>
      <c r="L425" s="221"/>
      <c r="M425" s="222"/>
      <c r="N425" s="223"/>
      <c r="O425" s="223"/>
      <c r="P425" s="223"/>
      <c r="Q425" s="223"/>
      <c r="R425" s="223"/>
      <c r="S425" s="223"/>
      <c r="T425" s="224"/>
      <c r="AT425" s="225" t="s">
        <v>144</v>
      </c>
      <c r="AU425" s="225" t="s">
        <v>84</v>
      </c>
      <c r="AV425" s="12" t="s">
        <v>84</v>
      </c>
      <c r="AW425" s="12" t="s">
        <v>39</v>
      </c>
      <c r="AX425" s="12" t="s">
        <v>75</v>
      </c>
      <c r="AY425" s="225" t="s">
        <v>134</v>
      </c>
    </row>
    <row r="426" spans="2:65" s="12" customFormat="1" ht="13.5">
      <c r="B426" s="215"/>
      <c r="C426" s="216"/>
      <c r="D426" s="206" t="s">
        <v>144</v>
      </c>
      <c r="E426" s="217" t="s">
        <v>32</v>
      </c>
      <c r="F426" s="218" t="s">
        <v>655</v>
      </c>
      <c r="G426" s="216"/>
      <c r="H426" s="219">
        <v>73.2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144</v>
      </c>
      <c r="AU426" s="225" t="s">
        <v>84</v>
      </c>
      <c r="AV426" s="12" t="s">
        <v>84</v>
      </c>
      <c r="AW426" s="12" t="s">
        <v>39</v>
      </c>
      <c r="AX426" s="12" t="s">
        <v>75</v>
      </c>
      <c r="AY426" s="225" t="s">
        <v>134</v>
      </c>
    </row>
    <row r="427" spans="2:65" s="12" customFormat="1" ht="13.5">
      <c r="B427" s="215"/>
      <c r="C427" s="216"/>
      <c r="D427" s="206" t="s">
        <v>144</v>
      </c>
      <c r="E427" s="217" t="s">
        <v>32</v>
      </c>
      <c r="F427" s="218" t="s">
        <v>656</v>
      </c>
      <c r="G427" s="216"/>
      <c r="H427" s="219">
        <v>60.704999999999998</v>
      </c>
      <c r="I427" s="220"/>
      <c r="J427" s="216"/>
      <c r="K427" s="216"/>
      <c r="L427" s="221"/>
      <c r="M427" s="222"/>
      <c r="N427" s="223"/>
      <c r="O427" s="223"/>
      <c r="P427" s="223"/>
      <c r="Q427" s="223"/>
      <c r="R427" s="223"/>
      <c r="S427" s="223"/>
      <c r="T427" s="224"/>
      <c r="AT427" s="225" t="s">
        <v>144</v>
      </c>
      <c r="AU427" s="225" t="s">
        <v>84</v>
      </c>
      <c r="AV427" s="12" t="s">
        <v>84</v>
      </c>
      <c r="AW427" s="12" t="s">
        <v>39</v>
      </c>
      <c r="AX427" s="12" t="s">
        <v>75</v>
      </c>
      <c r="AY427" s="225" t="s">
        <v>134</v>
      </c>
    </row>
    <row r="428" spans="2:65" s="12" customFormat="1" ht="13.5">
      <c r="B428" s="215"/>
      <c r="C428" s="216"/>
      <c r="D428" s="206" t="s">
        <v>144</v>
      </c>
      <c r="E428" s="217" t="s">
        <v>32</v>
      </c>
      <c r="F428" s="218" t="s">
        <v>657</v>
      </c>
      <c r="G428" s="216"/>
      <c r="H428" s="219">
        <v>27.855</v>
      </c>
      <c r="I428" s="220"/>
      <c r="J428" s="216"/>
      <c r="K428" s="216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144</v>
      </c>
      <c r="AU428" s="225" t="s">
        <v>84</v>
      </c>
      <c r="AV428" s="12" t="s">
        <v>84</v>
      </c>
      <c r="AW428" s="12" t="s">
        <v>39</v>
      </c>
      <c r="AX428" s="12" t="s">
        <v>75</v>
      </c>
      <c r="AY428" s="225" t="s">
        <v>134</v>
      </c>
    </row>
    <row r="429" spans="2:65" s="12" customFormat="1" ht="13.5">
      <c r="B429" s="215"/>
      <c r="C429" s="216"/>
      <c r="D429" s="206" t="s">
        <v>144</v>
      </c>
      <c r="E429" s="217" t="s">
        <v>32</v>
      </c>
      <c r="F429" s="218" t="s">
        <v>658</v>
      </c>
      <c r="G429" s="216"/>
      <c r="H429" s="219">
        <v>27.39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144</v>
      </c>
      <c r="AU429" s="225" t="s">
        <v>84</v>
      </c>
      <c r="AV429" s="12" t="s">
        <v>84</v>
      </c>
      <c r="AW429" s="12" t="s">
        <v>39</v>
      </c>
      <c r="AX429" s="12" t="s">
        <v>75</v>
      </c>
      <c r="AY429" s="225" t="s">
        <v>134</v>
      </c>
    </row>
    <row r="430" spans="2:65" s="13" customFormat="1" ht="13.5">
      <c r="B430" s="226"/>
      <c r="C430" s="227"/>
      <c r="D430" s="206" t="s">
        <v>144</v>
      </c>
      <c r="E430" s="228" t="s">
        <v>32</v>
      </c>
      <c r="F430" s="229" t="s">
        <v>156</v>
      </c>
      <c r="G430" s="227"/>
      <c r="H430" s="230">
        <v>297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AT430" s="236" t="s">
        <v>144</v>
      </c>
      <c r="AU430" s="236" t="s">
        <v>84</v>
      </c>
      <c r="AV430" s="13" t="s">
        <v>142</v>
      </c>
      <c r="AW430" s="13" t="s">
        <v>39</v>
      </c>
      <c r="AX430" s="13" t="s">
        <v>25</v>
      </c>
      <c r="AY430" s="236" t="s">
        <v>134</v>
      </c>
    </row>
    <row r="431" spans="2:65" s="1" customFormat="1" ht="16.5" customHeight="1">
      <c r="B431" s="41"/>
      <c r="C431" s="192" t="s">
        <v>659</v>
      </c>
      <c r="D431" s="192" t="s">
        <v>137</v>
      </c>
      <c r="E431" s="193" t="s">
        <v>660</v>
      </c>
      <c r="F431" s="194" t="s">
        <v>661</v>
      </c>
      <c r="G431" s="195" t="s">
        <v>140</v>
      </c>
      <c r="H431" s="196">
        <v>8.8000000000000007</v>
      </c>
      <c r="I431" s="197"/>
      <c r="J431" s="198">
        <f>ROUND(I431*H431,2)</f>
        <v>0</v>
      </c>
      <c r="K431" s="194" t="s">
        <v>141</v>
      </c>
      <c r="L431" s="61"/>
      <c r="M431" s="199" t="s">
        <v>32</v>
      </c>
      <c r="N431" s="200" t="s">
        <v>46</v>
      </c>
      <c r="O431" s="42"/>
      <c r="P431" s="201">
        <f>O431*H431</f>
        <v>0</v>
      </c>
      <c r="Q431" s="201">
        <v>1E-4</v>
      </c>
      <c r="R431" s="201">
        <f>Q431*H431</f>
        <v>8.8000000000000014E-4</v>
      </c>
      <c r="S431" s="201">
        <v>0</v>
      </c>
      <c r="T431" s="202">
        <f>S431*H431</f>
        <v>0</v>
      </c>
      <c r="AR431" s="24" t="s">
        <v>250</v>
      </c>
      <c r="AT431" s="24" t="s">
        <v>137</v>
      </c>
      <c r="AU431" s="24" t="s">
        <v>84</v>
      </c>
      <c r="AY431" s="24" t="s">
        <v>134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25</v>
      </c>
      <c r="BK431" s="203">
        <f>ROUND(I431*H431,2)</f>
        <v>0</v>
      </c>
      <c r="BL431" s="24" t="s">
        <v>250</v>
      </c>
      <c r="BM431" s="24" t="s">
        <v>662</v>
      </c>
    </row>
    <row r="432" spans="2:65" s="11" customFormat="1" ht="13.5">
      <c r="B432" s="204"/>
      <c r="C432" s="205"/>
      <c r="D432" s="206" t="s">
        <v>144</v>
      </c>
      <c r="E432" s="207" t="s">
        <v>32</v>
      </c>
      <c r="F432" s="208" t="s">
        <v>663</v>
      </c>
      <c r="G432" s="205"/>
      <c r="H432" s="207" t="s">
        <v>32</v>
      </c>
      <c r="I432" s="209"/>
      <c r="J432" s="205"/>
      <c r="K432" s="205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144</v>
      </c>
      <c r="AU432" s="214" t="s">
        <v>84</v>
      </c>
      <c r="AV432" s="11" t="s">
        <v>25</v>
      </c>
      <c r="AW432" s="11" t="s">
        <v>39</v>
      </c>
      <c r="AX432" s="11" t="s">
        <v>75</v>
      </c>
      <c r="AY432" s="214" t="s">
        <v>134</v>
      </c>
    </row>
    <row r="433" spans="2:65" s="11" customFormat="1" ht="13.5">
      <c r="B433" s="204"/>
      <c r="C433" s="205"/>
      <c r="D433" s="206" t="s">
        <v>144</v>
      </c>
      <c r="E433" s="207" t="s">
        <v>32</v>
      </c>
      <c r="F433" s="208" t="s">
        <v>664</v>
      </c>
      <c r="G433" s="205"/>
      <c r="H433" s="207" t="s">
        <v>32</v>
      </c>
      <c r="I433" s="209"/>
      <c r="J433" s="205"/>
      <c r="K433" s="205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144</v>
      </c>
      <c r="AU433" s="214" t="s">
        <v>84</v>
      </c>
      <c r="AV433" s="11" t="s">
        <v>25</v>
      </c>
      <c r="AW433" s="11" t="s">
        <v>39</v>
      </c>
      <c r="AX433" s="11" t="s">
        <v>75</v>
      </c>
      <c r="AY433" s="214" t="s">
        <v>134</v>
      </c>
    </row>
    <row r="434" spans="2:65" s="12" customFormat="1" ht="13.5">
      <c r="B434" s="215"/>
      <c r="C434" s="216"/>
      <c r="D434" s="206" t="s">
        <v>144</v>
      </c>
      <c r="E434" s="217" t="s">
        <v>32</v>
      </c>
      <c r="F434" s="218" t="s">
        <v>665</v>
      </c>
      <c r="G434" s="216"/>
      <c r="H434" s="219">
        <v>8.8000000000000007</v>
      </c>
      <c r="I434" s="220"/>
      <c r="J434" s="216"/>
      <c r="K434" s="216"/>
      <c r="L434" s="221"/>
      <c r="M434" s="222"/>
      <c r="N434" s="223"/>
      <c r="O434" s="223"/>
      <c r="P434" s="223"/>
      <c r="Q434" s="223"/>
      <c r="R434" s="223"/>
      <c r="S434" s="223"/>
      <c r="T434" s="224"/>
      <c r="AT434" s="225" t="s">
        <v>144</v>
      </c>
      <c r="AU434" s="225" t="s">
        <v>84</v>
      </c>
      <c r="AV434" s="12" t="s">
        <v>84</v>
      </c>
      <c r="AW434" s="12" t="s">
        <v>39</v>
      </c>
      <c r="AX434" s="12" t="s">
        <v>25</v>
      </c>
      <c r="AY434" s="225" t="s">
        <v>134</v>
      </c>
    </row>
    <row r="435" spans="2:65" s="1" customFormat="1" ht="16.5" customHeight="1">
      <c r="B435" s="41"/>
      <c r="C435" s="237" t="s">
        <v>666</v>
      </c>
      <c r="D435" s="237" t="s">
        <v>207</v>
      </c>
      <c r="E435" s="238" t="s">
        <v>667</v>
      </c>
      <c r="F435" s="239" t="s">
        <v>668</v>
      </c>
      <c r="G435" s="240" t="s">
        <v>140</v>
      </c>
      <c r="H435" s="241">
        <v>312</v>
      </c>
      <c r="I435" s="242"/>
      <c r="J435" s="243">
        <f>ROUND(I435*H435,2)</f>
        <v>0</v>
      </c>
      <c r="K435" s="239" t="s">
        <v>141</v>
      </c>
      <c r="L435" s="244"/>
      <c r="M435" s="245" t="s">
        <v>32</v>
      </c>
      <c r="N435" s="246" t="s">
        <v>46</v>
      </c>
      <c r="O435" s="42"/>
      <c r="P435" s="201">
        <f>O435*H435</f>
        <v>0</v>
      </c>
      <c r="Q435" s="201">
        <v>5.0000000000000001E-3</v>
      </c>
      <c r="R435" s="201">
        <f>Q435*H435</f>
        <v>1.56</v>
      </c>
      <c r="S435" s="201">
        <v>0</v>
      </c>
      <c r="T435" s="202">
        <f>S435*H435</f>
        <v>0</v>
      </c>
      <c r="AR435" s="24" t="s">
        <v>367</v>
      </c>
      <c r="AT435" s="24" t="s">
        <v>207</v>
      </c>
      <c r="AU435" s="24" t="s">
        <v>84</v>
      </c>
      <c r="AY435" s="24" t="s">
        <v>134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25</v>
      </c>
      <c r="BK435" s="203">
        <f>ROUND(I435*H435,2)</f>
        <v>0</v>
      </c>
      <c r="BL435" s="24" t="s">
        <v>250</v>
      </c>
      <c r="BM435" s="24" t="s">
        <v>669</v>
      </c>
    </row>
    <row r="436" spans="2:65" s="11" customFormat="1" ht="13.5">
      <c r="B436" s="204"/>
      <c r="C436" s="205"/>
      <c r="D436" s="206" t="s">
        <v>144</v>
      </c>
      <c r="E436" s="207" t="s">
        <v>32</v>
      </c>
      <c r="F436" s="208" t="s">
        <v>211</v>
      </c>
      <c r="G436" s="205"/>
      <c r="H436" s="207" t="s">
        <v>32</v>
      </c>
      <c r="I436" s="209"/>
      <c r="J436" s="205"/>
      <c r="K436" s="205"/>
      <c r="L436" s="210"/>
      <c r="M436" s="211"/>
      <c r="N436" s="212"/>
      <c r="O436" s="212"/>
      <c r="P436" s="212"/>
      <c r="Q436" s="212"/>
      <c r="R436" s="212"/>
      <c r="S436" s="212"/>
      <c r="T436" s="213"/>
      <c r="AT436" s="214" t="s">
        <v>144</v>
      </c>
      <c r="AU436" s="214" t="s">
        <v>84</v>
      </c>
      <c r="AV436" s="11" t="s">
        <v>25</v>
      </c>
      <c r="AW436" s="11" t="s">
        <v>39</v>
      </c>
      <c r="AX436" s="11" t="s">
        <v>75</v>
      </c>
      <c r="AY436" s="214" t="s">
        <v>134</v>
      </c>
    </row>
    <row r="437" spans="2:65" s="11" customFormat="1" ht="13.5">
      <c r="B437" s="204"/>
      <c r="C437" s="205"/>
      <c r="D437" s="206" t="s">
        <v>144</v>
      </c>
      <c r="E437" s="207" t="s">
        <v>32</v>
      </c>
      <c r="F437" s="208" t="s">
        <v>670</v>
      </c>
      <c r="G437" s="205"/>
      <c r="H437" s="207" t="s">
        <v>32</v>
      </c>
      <c r="I437" s="209"/>
      <c r="J437" s="205"/>
      <c r="K437" s="205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144</v>
      </c>
      <c r="AU437" s="214" t="s">
        <v>84</v>
      </c>
      <c r="AV437" s="11" t="s">
        <v>25</v>
      </c>
      <c r="AW437" s="11" t="s">
        <v>39</v>
      </c>
      <c r="AX437" s="11" t="s">
        <v>75</v>
      </c>
      <c r="AY437" s="214" t="s">
        <v>134</v>
      </c>
    </row>
    <row r="438" spans="2:65" s="12" customFormat="1" ht="13.5">
      <c r="B438" s="215"/>
      <c r="C438" s="216"/>
      <c r="D438" s="206" t="s">
        <v>144</v>
      </c>
      <c r="E438" s="217" t="s">
        <v>32</v>
      </c>
      <c r="F438" s="218" t="s">
        <v>671</v>
      </c>
      <c r="G438" s="216"/>
      <c r="H438" s="219">
        <v>303</v>
      </c>
      <c r="I438" s="220"/>
      <c r="J438" s="216"/>
      <c r="K438" s="216"/>
      <c r="L438" s="221"/>
      <c r="M438" s="222"/>
      <c r="N438" s="223"/>
      <c r="O438" s="223"/>
      <c r="P438" s="223"/>
      <c r="Q438" s="223"/>
      <c r="R438" s="223"/>
      <c r="S438" s="223"/>
      <c r="T438" s="224"/>
      <c r="AT438" s="225" t="s">
        <v>144</v>
      </c>
      <c r="AU438" s="225" t="s">
        <v>84</v>
      </c>
      <c r="AV438" s="12" t="s">
        <v>84</v>
      </c>
      <c r="AW438" s="12" t="s">
        <v>39</v>
      </c>
      <c r="AX438" s="12" t="s">
        <v>75</v>
      </c>
      <c r="AY438" s="225" t="s">
        <v>134</v>
      </c>
    </row>
    <row r="439" spans="2:65" s="11" customFormat="1" ht="13.5">
      <c r="B439" s="204"/>
      <c r="C439" s="205"/>
      <c r="D439" s="206" t="s">
        <v>144</v>
      </c>
      <c r="E439" s="207" t="s">
        <v>32</v>
      </c>
      <c r="F439" s="208" t="s">
        <v>672</v>
      </c>
      <c r="G439" s="205"/>
      <c r="H439" s="207" t="s">
        <v>32</v>
      </c>
      <c r="I439" s="209"/>
      <c r="J439" s="205"/>
      <c r="K439" s="205"/>
      <c r="L439" s="210"/>
      <c r="M439" s="211"/>
      <c r="N439" s="212"/>
      <c r="O439" s="212"/>
      <c r="P439" s="212"/>
      <c r="Q439" s="212"/>
      <c r="R439" s="212"/>
      <c r="S439" s="212"/>
      <c r="T439" s="213"/>
      <c r="AT439" s="214" t="s">
        <v>144</v>
      </c>
      <c r="AU439" s="214" t="s">
        <v>84</v>
      </c>
      <c r="AV439" s="11" t="s">
        <v>25</v>
      </c>
      <c r="AW439" s="11" t="s">
        <v>39</v>
      </c>
      <c r="AX439" s="11" t="s">
        <v>75</v>
      </c>
      <c r="AY439" s="214" t="s">
        <v>134</v>
      </c>
    </row>
    <row r="440" spans="2:65" s="12" customFormat="1" ht="13.5">
      <c r="B440" s="215"/>
      <c r="C440" s="216"/>
      <c r="D440" s="206" t="s">
        <v>144</v>
      </c>
      <c r="E440" s="217" t="s">
        <v>32</v>
      </c>
      <c r="F440" s="218" t="s">
        <v>673</v>
      </c>
      <c r="G440" s="216"/>
      <c r="H440" s="219">
        <v>9</v>
      </c>
      <c r="I440" s="220"/>
      <c r="J440" s="216"/>
      <c r="K440" s="216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144</v>
      </c>
      <c r="AU440" s="225" t="s">
        <v>84</v>
      </c>
      <c r="AV440" s="12" t="s">
        <v>84</v>
      </c>
      <c r="AW440" s="12" t="s">
        <v>39</v>
      </c>
      <c r="AX440" s="12" t="s">
        <v>75</v>
      </c>
      <c r="AY440" s="225" t="s">
        <v>134</v>
      </c>
    </row>
    <row r="441" spans="2:65" s="13" customFormat="1" ht="13.5">
      <c r="B441" s="226"/>
      <c r="C441" s="227"/>
      <c r="D441" s="206" t="s">
        <v>144</v>
      </c>
      <c r="E441" s="228" t="s">
        <v>32</v>
      </c>
      <c r="F441" s="229" t="s">
        <v>156</v>
      </c>
      <c r="G441" s="227"/>
      <c r="H441" s="230">
        <v>312</v>
      </c>
      <c r="I441" s="231"/>
      <c r="J441" s="227"/>
      <c r="K441" s="227"/>
      <c r="L441" s="232"/>
      <c r="M441" s="233"/>
      <c r="N441" s="234"/>
      <c r="O441" s="234"/>
      <c r="P441" s="234"/>
      <c r="Q441" s="234"/>
      <c r="R441" s="234"/>
      <c r="S441" s="234"/>
      <c r="T441" s="235"/>
      <c r="AT441" s="236" t="s">
        <v>144</v>
      </c>
      <c r="AU441" s="236" t="s">
        <v>84</v>
      </c>
      <c r="AV441" s="13" t="s">
        <v>142</v>
      </c>
      <c r="AW441" s="13" t="s">
        <v>39</v>
      </c>
      <c r="AX441" s="13" t="s">
        <v>25</v>
      </c>
      <c r="AY441" s="236" t="s">
        <v>134</v>
      </c>
    </row>
    <row r="442" spans="2:65" s="1" customFormat="1" ht="16.5" customHeight="1">
      <c r="B442" s="41"/>
      <c r="C442" s="192" t="s">
        <v>674</v>
      </c>
      <c r="D442" s="192" t="s">
        <v>137</v>
      </c>
      <c r="E442" s="193" t="s">
        <v>675</v>
      </c>
      <c r="F442" s="194" t="s">
        <v>676</v>
      </c>
      <c r="G442" s="195" t="s">
        <v>383</v>
      </c>
      <c r="H442" s="196">
        <v>14.172000000000001</v>
      </c>
      <c r="I442" s="197"/>
      <c r="J442" s="198">
        <f>ROUND(I442*H442,2)</f>
        <v>0</v>
      </c>
      <c r="K442" s="194" t="s">
        <v>141</v>
      </c>
      <c r="L442" s="61"/>
      <c r="M442" s="199" t="s">
        <v>32</v>
      </c>
      <c r="N442" s="200" t="s">
        <v>46</v>
      </c>
      <c r="O442" s="42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4" t="s">
        <v>250</v>
      </c>
      <c r="AT442" s="24" t="s">
        <v>137</v>
      </c>
      <c r="AU442" s="24" t="s">
        <v>84</v>
      </c>
      <c r="AY442" s="24" t="s">
        <v>134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4" t="s">
        <v>25</v>
      </c>
      <c r="BK442" s="203">
        <f>ROUND(I442*H442,2)</f>
        <v>0</v>
      </c>
      <c r="BL442" s="24" t="s">
        <v>250</v>
      </c>
      <c r="BM442" s="24" t="s">
        <v>677</v>
      </c>
    </row>
    <row r="443" spans="2:65" s="10" customFormat="1" ht="29.85" customHeight="1">
      <c r="B443" s="176"/>
      <c r="C443" s="177"/>
      <c r="D443" s="178" t="s">
        <v>74</v>
      </c>
      <c r="E443" s="190" t="s">
        <v>678</v>
      </c>
      <c r="F443" s="190" t="s">
        <v>679</v>
      </c>
      <c r="G443" s="177"/>
      <c r="H443" s="177"/>
      <c r="I443" s="180"/>
      <c r="J443" s="191">
        <f>BK443</f>
        <v>0</v>
      </c>
      <c r="K443" s="177"/>
      <c r="L443" s="182"/>
      <c r="M443" s="183"/>
      <c r="N443" s="184"/>
      <c r="O443" s="184"/>
      <c r="P443" s="185">
        <f>SUM(P444:P445)</f>
        <v>0</v>
      </c>
      <c r="Q443" s="184"/>
      <c r="R443" s="185">
        <f>SUM(R444:R445)</f>
        <v>1.8590000000000002E-2</v>
      </c>
      <c r="S443" s="184"/>
      <c r="T443" s="186">
        <f>SUM(T444:T445)</f>
        <v>0</v>
      </c>
      <c r="AR443" s="187" t="s">
        <v>84</v>
      </c>
      <c r="AT443" s="188" t="s">
        <v>74</v>
      </c>
      <c r="AU443" s="188" t="s">
        <v>25</v>
      </c>
      <c r="AY443" s="187" t="s">
        <v>134</v>
      </c>
      <c r="BK443" s="189">
        <f>SUM(BK444:BK445)</f>
        <v>0</v>
      </c>
    </row>
    <row r="444" spans="2:65" s="1" customFormat="1" ht="25.5" customHeight="1">
      <c r="B444" s="41"/>
      <c r="C444" s="192" t="s">
        <v>680</v>
      </c>
      <c r="D444" s="192" t="s">
        <v>137</v>
      </c>
      <c r="E444" s="193" t="s">
        <v>681</v>
      </c>
      <c r="F444" s="194" t="s">
        <v>682</v>
      </c>
      <c r="G444" s="195" t="s">
        <v>376</v>
      </c>
      <c r="H444" s="196">
        <v>13</v>
      </c>
      <c r="I444" s="197"/>
      <c r="J444" s="198">
        <f>ROUND(I444*H444,2)</f>
        <v>0</v>
      </c>
      <c r="K444" s="194" t="s">
        <v>141</v>
      </c>
      <c r="L444" s="61"/>
      <c r="M444" s="199" t="s">
        <v>32</v>
      </c>
      <c r="N444" s="200" t="s">
        <v>46</v>
      </c>
      <c r="O444" s="42"/>
      <c r="P444" s="201">
        <f>O444*H444</f>
        <v>0</v>
      </c>
      <c r="Q444" s="201">
        <v>1.4300000000000001E-3</v>
      </c>
      <c r="R444" s="201">
        <f>Q444*H444</f>
        <v>1.8590000000000002E-2</v>
      </c>
      <c r="S444" s="201">
        <v>0</v>
      </c>
      <c r="T444" s="202">
        <f>S444*H444</f>
        <v>0</v>
      </c>
      <c r="AR444" s="24" t="s">
        <v>250</v>
      </c>
      <c r="AT444" s="24" t="s">
        <v>137</v>
      </c>
      <c r="AU444" s="24" t="s">
        <v>84</v>
      </c>
      <c r="AY444" s="24" t="s">
        <v>134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25</v>
      </c>
      <c r="BK444" s="203">
        <f>ROUND(I444*H444,2)</f>
        <v>0</v>
      </c>
      <c r="BL444" s="24" t="s">
        <v>250</v>
      </c>
      <c r="BM444" s="24" t="s">
        <v>683</v>
      </c>
    </row>
    <row r="445" spans="2:65" s="1" customFormat="1" ht="16.5" customHeight="1">
      <c r="B445" s="41"/>
      <c r="C445" s="192" t="s">
        <v>684</v>
      </c>
      <c r="D445" s="192" t="s">
        <v>137</v>
      </c>
      <c r="E445" s="193" t="s">
        <v>685</v>
      </c>
      <c r="F445" s="194" t="s">
        <v>686</v>
      </c>
      <c r="G445" s="195" t="s">
        <v>383</v>
      </c>
      <c r="H445" s="196">
        <v>1.9E-2</v>
      </c>
      <c r="I445" s="197"/>
      <c r="J445" s="198">
        <f>ROUND(I445*H445,2)</f>
        <v>0</v>
      </c>
      <c r="K445" s="194" t="s">
        <v>141</v>
      </c>
      <c r="L445" s="61"/>
      <c r="M445" s="199" t="s">
        <v>32</v>
      </c>
      <c r="N445" s="200" t="s">
        <v>46</v>
      </c>
      <c r="O445" s="42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250</v>
      </c>
      <c r="AT445" s="24" t="s">
        <v>137</v>
      </c>
      <c r="AU445" s="24" t="s">
        <v>84</v>
      </c>
      <c r="AY445" s="24" t="s">
        <v>134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25</v>
      </c>
      <c r="BK445" s="203">
        <f>ROUND(I445*H445,2)</f>
        <v>0</v>
      </c>
      <c r="BL445" s="24" t="s">
        <v>250</v>
      </c>
      <c r="BM445" s="24" t="s">
        <v>687</v>
      </c>
    </row>
    <row r="446" spans="2:65" s="10" customFormat="1" ht="29.85" customHeight="1">
      <c r="B446" s="176"/>
      <c r="C446" s="177"/>
      <c r="D446" s="178" t="s">
        <v>74</v>
      </c>
      <c r="E446" s="190" t="s">
        <v>688</v>
      </c>
      <c r="F446" s="190" t="s">
        <v>689</v>
      </c>
      <c r="G446" s="177"/>
      <c r="H446" s="177"/>
      <c r="I446" s="180"/>
      <c r="J446" s="191">
        <f>BK446</f>
        <v>0</v>
      </c>
      <c r="K446" s="177"/>
      <c r="L446" s="182"/>
      <c r="M446" s="183"/>
      <c r="N446" s="184"/>
      <c r="O446" s="184"/>
      <c r="P446" s="185">
        <f>SUM(P447:P632)</f>
        <v>0</v>
      </c>
      <c r="Q446" s="184"/>
      <c r="R446" s="185">
        <f>SUM(R447:R632)</f>
        <v>22.361949330000002</v>
      </c>
      <c r="S446" s="184"/>
      <c r="T446" s="186">
        <f>SUM(T447:T632)</f>
        <v>0.60389999999999999</v>
      </c>
      <c r="AR446" s="187" t="s">
        <v>84</v>
      </c>
      <c r="AT446" s="188" t="s">
        <v>74</v>
      </c>
      <c r="AU446" s="188" t="s">
        <v>25</v>
      </c>
      <c r="AY446" s="187" t="s">
        <v>134</v>
      </c>
      <c r="BK446" s="189">
        <f>SUM(BK447:BK632)</f>
        <v>0</v>
      </c>
    </row>
    <row r="447" spans="2:65" s="1" customFormat="1" ht="16.5" customHeight="1">
      <c r="B447" s="41"/>
      <c r="C447" s="192" t="s">
        <v>690</v>
      </c>
      <c r="D447" s="192" t="s">
        <v>137</v>
      </c>
      <c r="E447" s="193" t="s">
        <v>691</v>
      </c>
      <c r="F447" s="194" t="s">
        <v>692</v>
      </c>
      <c r="G447" s="195" t="s">
        <v>140</v>
      </c>
      <c r="H447" s="196">
        <v>144</v>
      </c>
      <c r="I447" s="197"/>
      <c r="J447" s="198">
        <f>ROUND(I447*H447,2)</f>
        <v>0</v>
      </c>
      <c r="K447" s="194" t="s">
        <v>141</v>
      </c>
      <c r="L447" s="61"/>
      <c r="M447" s="199" t="s">
        <v>32</v>
      </c>
      <c r="N447" s="200" t="s">
        <v>46</v>
      </c>
      <c r="O447" s="42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250</v>
      </c>
      <c r="AT447" s="24" t="s">
        <v>137</v>
      </c>
      <c r="AU447" s="24" t="s">
        <v>84</v>
      </c>
      <c r="AY447" s="24" t="s">
        <v>134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25</v>
      </c>
      <c r="BK447" s="203">
        <f>ROUND(I447*H447,2)</f>
        <v>0</v>
      </c>
      <c r="BL447" s="24" t="s">
        <v>250</v>
      </c>
      <c r="BM447" s="24" t="s">
        <v>693</v>
      </c>
    </row>
    <row r="448" spans="2:65" s="11" customFormat="1" ht="13.5">
      <c r="B448" s="204"/>
      <c r="C448" s="205"/>
      <c r="D448" s="206" t="s">
        <v>144</v>
      </c>
      <c r="E448" s="207" t="s">
        <v>32</v>
      </c>
      <c r="F448" s="208" t="s">
        <v>694</v>
      </c>
      <c r="G448" s="205"/>
      <c r="H448" s="207" t="s">
        <v>32</v>
      </c>
      <c r="I448" s="209"/>
      <c r="J448" s="205"/>
      <c r="K448" s="205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144</v>
      </c>
      <c r="AU448" s="214" t="s">
        <v>84</v>
      </c>
      <c r="AV448" s="11" t="s">
        <v>25</v>
      </c>
      <c r="AW448" s="11" t="s">
        <v>39</v>
      </c>
      <c r="AX448" s="11" t="s">
        <v>75</v>
      </c>
      <c r="AY448" s="214" t="s">
        <v>134</v>
      </c>
    </row>
    <row r="449" spans="2:65" s="11" customFormat="1" ht="13.5">
      <c r="B449" s="204"/>
      <c r="C449" s="205"/>
      <c r="D449" s="206" t="s">
        <v>144</v>
      </c>
      <c r="E449" s="207" t="s">
        <v>32</v>
      </c>
      <c r="F449" s="208" t="s">
        <v>695</v>
      </c>
      <c r="G449" s="205"/>
      <c r="H449" s="207" t="s">
        <v>32</v>
      </c>
      <c r="I449" s="209"/>
      <c r="J449" s="205"/>
      <c r="K449" s="205"/>
      <c r="L449" s="210"/>
      <c r="M449" s="211"/>
      <c r="N449" s="212"/>
      <c r="O449" s="212"/>
      <c r="P449" s="212"/>
      <c r="Q449" s="212"/>
      <c r="R449" s="212"/>
      <c r="S449" s="212"/>
      <c r="T449" s="213"/>
      <c r="AT449" s="214" t="s">
        <v>144</v>
      </c>
      <c r="AU449" s="214" t="s">
        <v>84</v>
      </c>
      <c r="AV449" s="11" t="s">
        <v>25</v>
      </c>
      <c r="AW449" s="11" t="s">
        <v>39</v>
      </c>
      <c r="AX449" s="11" t="s">
        <v>75</v>
      </c>
      <c r="AY449" s="214" t="s">
        <v>134</v>
      </c>
    </row>
    <row r="450" spans="2:65" s="11" customFormat="1" ht="13.5">
      <c r="B450" s="204"/>
      <c r="C450" s="205"/>
      <c r="D450" s="206" t="s">
        <v>144</v>
      </c>
      <c r="E450" s="207" t="s">
        <v>32</v>
      </c>
      <c r="F450" s="208" t="s">
        <v>696</v>
      </c>
      <c r="G450" s="205"/>
      <c r="H450" s="207" t="s">
        <v>32</v>
      </c>
      <c r="I450" s="209"/>
      <c r="J450" s="205"/>
      <c r="K450" s="205"/>
      <c r="L450" s="210"/>
      <c r="M450" s="211"/>
      <c r="N450" s="212"/>
      <c r="O450" s="212"/>
      <c r="P450" s="212"/>
      <c r="Q450" s="212"/>
      <c r="R450" s="212"/>
      <c r="S450" s="212"/>
      <c r="T450" s="213"/>
      <c r="AT450" s="214" t="s">
        <v>144</v>
      </c>
      <c r="AU450" s="214" t="s">
        <v>84</v>
      </c>
      <c r="AV450" s="11" t="s">
        <v>25</v>
      </c>
      <c r="AW450" s="11" t="s">
        <v>39</v>
      </c>
      <c r="AX450" s="11" t="s">
        <v>75</v>
      </c>
      <c r="AY450" s="214" t="s">
        <v>134</v>
      </c>
    </row>
    <row r="451" spans="2:65" s="11" customFormat="1" ht="13.5">
      <c r="B451" s="204"/>
      <c r="C451" s="205"/>
      <c r="D451" s="206" t="s">
        <v>144</v>
      </c>
      <c r="E451" s="207" t="s">
        <v>32</v>
      </c>
      <c r="F451" s="208" t="s">
        <v>697</v>
      </c>
      <c r="G451" s="205"/>
      <c r="H451" s="207" t="s">
        <v>32</v>
      </c>
      <c r="I451" s="209"/>
      <c r="J451" s="205"/>
      <c r="K451" s="205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144</v>
      </c>
      <c r="AU451" s="214" t="s">
        <v>84</v>
      </c>
      <c r="AV451" s="11" t="s">
        <v>25</v>
      </c>
      <c r="AW451" s="11" t="s">
        <v>39</v>
      </c>
      <c r="AX451" s="11" t="s">
        <v>75</v>
      </c>
      <c r="AY451" s="214" t="s">
        <v>134</v>
      </c>
    </row>
    <row r="452" spans="2:65" s="12" customFormat="1" ht="13.5">
      <c r="B452" s="215"/>
      <c r="C452" s="216"/>
      <c r="D452" s="206" t="s">
        <v>144</v>
      </c>
      <c r="E452" s="217" t="s">
        <v>32</v>
      </c>
      <c r="F452" s="218" t="s">
        <v>698</v>
      </c>
      <c r="G452" s="216"/>
      <c r="H452" s="219">
        <v>144</v>
      </c>
      <c r="I452" s="220"/>
      <c r="J452" s="216"/>
      <c r="K452" s="216"/>
      <c r="L452" s="221"/>
      <c r="M452" s="222"/>
      <c r="N452" s="223"/>
      <c r="O452" s="223"/>
      <c r="P452" s="223"/>
      <c r="Q452" s="223"/>
      <c r="R452" s="223"/>
      <c r="S452" s="223"/>
      <c r="T452" s="224"/>
      <c r="AT452" s="225" t="s">
        <v>144</v>
      </c>
      <c r="AU452" s="225" t="s">
        <v>84</v>
      </c>
      <c r="AV452" s="12" t="s">
        <v>84</v>
      </c>
      <c r="AW452" s="12" t="s">
        <v>39</v>
      </c>
      <c r="AX452" s="12" t="s">
        <v>25</v>
      </c>
      <c r="AY452" s="225" t="s">
        <v>134</v>
      </c>
    </row>
    <row r="453" spans="2:65" s="1" customFormat="1" ht="16.5" customHeight="1">
      <c r="B453" s="41"/>
      <c r="C453" s="192" t="s">
        <v>699</v>
      </c>
      <c r="D453" s="192" t="s">
        <v>137</v>
      </c>
      <c r="E453" s="193" t="s">
        <v>700</v>
      </c>
      <c r="F453" s="194" t="s">
        <v>701</v>
      </c>
      <c r="G453" s="195" t="s">
        <v>140</v>
      </c>
      <c r="H453" s="196">
        <v>288</v>
      </c>
      <c r="I453" s="197"/>
      <c r="J453" s="198">
        <f>ROUND(I453*H453,2)</f>
        <v>0</v>
      </c>
      <c r="K453" s="194" t="s">
        <v>141</v>
      </c>
      <c r="L453" s="61"/>
      <c r="M453" s="199" t="s">
        <v>32</v>
      </c>
      <c r="N453" s="200" t="s">
        <v>46</v>
      </c>
      <c r="O453" s="42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250</v>
      </c>
      <c r="AT453" s="24" t="s">
        <v>137</v>
      </c>
      <c r="AU453" s="24" t="s">
        <v>84</v>
      </c>
      <c r="AY453" s="24" t="s">
        <v>134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25</v>
      </c>
      <c r="BK453" s="203">
        <f>ROUND(I453*H453,2)</f>
        <v>0</v>
      </c>
      <c r="BL453" s="24" t="s">
        <v>250</v>
      </c>
      <c r="BM453" s="24" t="s">
        <v>702</v>
      </c>
    </row>
    <row r="454" spans="2:65" s="11" customFormat="1" ht="13.5">
      <c r="B454" s="204"/>
      <c r="C454" s="205"/>
      <c r="D454" s="206" t="s">
        <v>144</v>
      </c>
      <c r="E454" s="207" t="s">
        <v>32</v>
      </c>
      <c r="F454" s="208" t="s">
        <v>703</v>
      </c>
      <c r="G454" s="205"/>
      <c r="H454" s="207" t="s">
        <v>32</v>
      </c>
      <c r="I454" s="209"/>
      <c r="J454" s="205"/>
      <c r="K454" s="205"/>
      <c r="L454" s="210"/>
      <c r="M454" s="211"/>
      <c r="N454" s="212"/>
      <c r="O454" s="212"/>
      <c r="P454" s="212"/>
      <c r="Q454" s="212"/>
      <c r="R454" s="212"/>
      <c r="S454" s="212"/>
      <c r="T454" s="213"/>
      <c r="AT454" s="214" t="s">
        <v>144</v>
      </c>
      <c r="AU454" s="214" t="s">
        <v>84</v>
      </c>
      <c r="AV454" s="11" t="s">
        <v>25</v>
      </c>
      <c r="AW454" s="11" t="s">
        <v>39</v>
      </c>
      <c r="AX454" s="11" t="s">
        <v>75</v>
      </c>
      <c r="AY454" s="214" t="s">
        <v>134</v>
      </c>
    </row>
    <row r="455" spans="2:65" s="12" customFormat="1" ht="13.5">
      <c r="B455" s="215"/>
      <c r="C455" s="216"/>
      <c r="D455" s="206" t="s">
        <v>144</v>
      </c>
      <c r="E455" s="217" t="s">
        <v>32</v>
      </c>
      <c r="F455" s="218" t="s">
        <v>704</v>
      </c>
      <c r="G455" s="216"/>
      <c r="H455" s="219">
        <v>144</v>
      </c>
      <c r="I455" s="220"/>
      <c r="J455" s="216"/>
      <c r="K455" s="216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144</v>
      </c>
      <c r="AU455" s="225" t="s">
        <v>84</v>
      </c>
      <c r="AV455" s="12" t="s">
        <v>84</v>
      </c>
      <c r="AW455" s="12" t="s">
        <v>39</v>
      </c>
      <c r="AX455" s="12" t="s">
        <v>75</v>
      </c>
      <c r="AY455" s="225" t="s">
        <v>134</v>
      </c>
    </row>
    <row r="456" spans="2:65" s="11" customFormat="1" ht="13.5">
      <c r="B456" s="204"/>
      <c r="C456" s="205"/>
      <c r="D456" s="206" t="s">
        <v>144</v>
      </c>
      <c r="E456" s="207" t="s">
        <v>32</v>
      </c>
      <c r="F456" s="208" t="s">
        <v>705</v>
      </c>
      <c r="G456" s="205"/>
      <c r="H456" s="207" t="s">
        <v>32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144</v>
      </c>
      <c r="AU456" s="214" t="s">
        <v>84</v>
      </c>
      <c r="AV456" s="11" t="s">
        <v>25</v>
      </c>
      <c r="AW456" s="11" t="s">
        <v>39</v>
      </c>
      <c r="AX456" s="11" t="s">
        <v>75</v>
      </c>
      <c r="AY456" s="214" t="s">
        <v>134</v>
      </c>
    </row>
    <row r="457" spans="2:65" s="12" customFormat="1" ht="13.5">
      <c r="B457" s="215"/>
      <c r="C457" s="216"/>
      <c r="D457" s="206" t="s">
        <v>144</v>
      </c>
      <c r="E457" s="217" t="s">
        <v>32</v>
      </c>
      <c r="F457" s="218" t="s">
        <v>704</v>
      </c>
      <c r="G457" s="216"/>
      <c r="H457" s="219">
        <v>144</v>
      </c>
      <c r="I457" s="220"/>
      <c r="J457" s="216"/>
      <c r="K457" s="216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144</v>
      </c>
      <c r="AU457" s="225" t="s">
        <v>84</v>
      </c>
      <c r="AV457" s="12" t="s">
        <v>84</v>
      </c>
      <c r="AW457" s="12" t="s">
        <v>39</v>
      </c>
      <c r="AX457" s="12" t="s">
        <v>75</v>
      </c>
      <c r="AY457" s="225" t="s">
        <v>134</v>
      </c>
    </row>
    <row r="458" spans="2:65" s="13" customFormat="1" ht="13.5">
      <c r="B458" s="226"/>
      <c r="C458" s="227"/>
      <c r="D458" s="206" t="s">
        <v>144</v>
      </c>
      <c r="E458" s="228" t="s">
        <v>32</v>
      </c>
      <c r="F458" s="229" t="s">
        <v>156</v>
      </c>
      <c r="G458" s="227"/>
      <c r="H458" s="230">
        <v>288</v>
      </c>
      <c r="I458" s="231"/>
      <c r="J458" s="227"/>
      <c r="K458" s="227"/>
      <c r="L458" s="232"/>
      <c r="M458" s="233"/>
      <c r="N458" s="234"/>
      <c r="O458" s="234"/>
      <c r="P458" s="234"/>
      <c r="Q458" s="234"/>
      <c r="R458" s="234"/>
      <c r="S458" s="234"/>
      <c r="T458" s="235"/>
      <c r="AT458" s="236" t="s">
        <v>144</v>
      </c>
      <c r="AU458" s="236" t="s">
        <v>84</v>
      </c>
      <c r="AV458" s="13" t="s">
        <v>142</v>
      </c>
      <c r="AW458" s="13" t="s">
        <v>39</v>
      </c>
      <c r="AX458" s="13" t="s">
        <v>25</v>
      </c>
      <c r="AY458" s="236" t="s">
        <v>134</v>
      </c>
    </row>
    <row r="459" spans="2:65" s="1" customFormat="1" ht="16.5" customHeight="1">
      <c r="B459" s="41"/>
      <c r="C459" s="237" t="s">
        <v>706</v>
      </c>
      <c r="D459" s="237" t="s">
        <v>207</v>
      </c>
      <c r="E459" s="238" t="s">
        <v>707</v>
      </c>
      <c r="F459" s="239" t="s">
        <v>708</v>
      </c>
      <c r="G459" s="240" t="s">
        <v>518</v>
      </c>
      <c r="H459" s="241">
        <v>4</v>
      </c>
      <c r="I459" s="242"/>
      <c r="J459" s="243">
        <f>ROUND(I459*H459,2)</f>
        <v>0</v>
      </c>
      <c r="K459" s="239" t="s">
        <v>141</v>
      </c>
      <c r="L459" s="244"/>
      <c r="M459" s="245" t="s">
        <v>32</v>
      </c>
      <c r="N459" s="246" t="s">
        <v>46</v>
      </c>
      <c r="O459" s="42"/>
      <c r="P459" s="201">
        <f>O459*H459</f>
        <v>0</v>
      </c>
      <c r="Q459" s="201">
        <v>0.55000000000000004</v>
      </c>
      <c r="R459" s="201">
        <f>Q459*H459</f>
        <v>2.2000000000000002</v>
      </c>
      <c r="S459" s="201">
        <v>0</v>
      </c>
      <c r="T459" s="202">
        <f>S459*H459</f>
        <v>0</v>
      </c>
      <c r="AR459" s="24" t="s">
        <v>367</v>
      </c>
      <c r="AT459" s="24" t="s">
        <v>207</v>
      </c>
      <c r="AU459" s="24" t="s">
        <v>84</v>
      </c>
      <c r="AY459" s="24" t="s">
        <v>134</v>
      </c>
      <c r="BE459" s="203">
        <f>IF(N459="základní",J459,0)</f>
        <v>0</v>
      </c>
      <c r="BF459" s="203">
        <f>IF(N459="snížená",J459,0)</f>
        <v>0</v>
      </c>
      <c r="BG459" s="203">
        <f>IF(N459="zákl. přenesená",J459,0)</f>
        <v>0</v>
      </c>
      <c r="BH459" s="203">
        <f>IF(N459="sníž. přenesená",J459,0)</f>
        <v>0</v>
      </c>
      <c r="BI459" s="203">
        <f>IF(N459="nulová",J459,0)</f>
        <v>0</v>
      </c>
      <c r="BJ459" s="24" t="s">
        <v>25</v>
      </c>
      <c r="BK459" s="203">
        <f>ROUND(I459*H459,2)</f>
        <v>0</v>
      </c>
      <c r="BL459" s="24" t="s">
        <v>250</v>
      </c>
      <c r="BM459" s="24" t="s">
        <v>709</v>
      </c>
    </row>
    <row r="460" spans="2:65" s="11" customFormat="1" ht="13.5">
      <c r="B460" s="204"/>
      <c r="C460" s="205"/>
      <c r="D460" s="206" t="s">
        <v>144</v>
      </c>
      <c r="E460" s="207" t="s">
        <v>32</v>
      </c>
      <c r="F460" s="208" t="s">
        <v>710</v>
      </c>
      <c r="G460" s="205"/>
      <c r="H460" s="207" t="s">
        <v>32</v>
      </c>
      <c r="I460" s="209"/>
      <c r="J460" s="205"/>
      <c r="K460" s="205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144</v>
      </c>
      <c r="AU460" s="214" t="s">
        <v>84</v>
      </c>
      <c r="AV460" s="11" t="s">
        <v>25</v>
      </c>
      <c r="AW460" s="11" t="s">
        <v>39</v>
      </c>
      <c r="AX460" s="11" t="s">
        <v>75</v>
      </c>
      <c r="AY460" s="214" t="s">
        <v>134</v>
      </c>
    </row>
    <row r="461" spans="2:65" s="11" customFormat="1" ht="13.5">
      <c r="B461" s="204"/>
      <c r="C461" s="205"/>
      <c r="D461" s="206" t="s">
        <v>144</v>
      </c>
      <c r="E461" s="207" t="s">
        <v>32</v>
      </c>
      <c r="F461" s="208" t="s">
        <v>711</v>
      </c>
      <c r="G461" s="205"/>
      <c r="H461" s="207" t="s">
        <v>32</v>
      </c>
      <c r="I461" s="209"/>
      <c r="J461" s="205"/>
      <c r="K461" s="205"/>
      <c r="L461" s="210"/>
      <c r="M461" s="211"/>
      <c r="N461" s="212"/>
      <c r="O461" s="212"/>
      <c r="P461" s="212"/>
      <c r="Q461" s="212"/>
      <c r="R461" s="212"/>
      <c r="S461" s="212"/>
      <c r="T461" s="213"/>
      <c r="AT461" s="214" t="s">
        <v>144</v>
      </c>
      <c r="AU461" s="214" t="s">
        <v>84</v>
      </c>
      <c r="AV461" s="11" t="s">
        <v>25</v>
      </c>
      <c r="AW461" s="11" t="s">
        <v>39</v>
      </c>
      <c r="AX461" s="11" t="s">
        <v>75</v>
      </c>
      <c r="AY461" s="214" t="s">
        <v>134</v>
      </c>
    </row>
    <row r="462" spans="2:65" s="12" customFormat="1" ht="13.5">
      <c r="B462" s="215"/>
      <c r="C462" s="216"/>
      <c r="D462" s="206" t="s">
        <v>144</v>
      </c>
      <c r="E462" s="217" t="s">
        <v>32</v>
      </c>
      <c r="F462" s="218" t="s">
        <v>712</v>
      </c>
      <c r="G462" s="216"/>
      <c r="H462" s="219">
        <v>4</v>
      </c>
      <c r="I462" s="220"/>
      <c r="J462" s="216"/>
      <c r="K462" s="216"/>
      <c r="L462" s="221"/>
      <c r="M462" s="222"/>
      <c r="N462" s="223"/>
      <c r="O462" s="223"/>
      <c r="P462" s="223"/>
      <c r="Q462" s="223"/>
      <c r="R462" s="223"/>
      <c r="S462" s="223"/>
      <c r="T462" s="224"/>
      <c r="AT462" s="225" t="s">
        <v>144</v>
      </c>
      <c r="AU462" s="225" t="s">
        <v>84</v>
      </c>
      <c r="AV462" s="12" t="s">
        <v>84</v>
      </c>
      <c r="AW462" s="12" t="s">
        <v>39</v>
      </c>
      <c r="AX462" s="12" t="s">
        <v>25</v>
      </c>
      <c r="AY462" s="225" t="s">
        <v>134</v>
      </c>
    </row>
    <row r="463" spans="2:65" s="1" customFormat="1" ht="16.5" customHeight="1">
      <c r="B463" s="41"/>
      <c r="C463" s="237" t="s">
        <v>713</v>
      </c>
      <c r="D463" s="237" t="s">
        <v>207</v>
      </c>
      <c r="E463" s="238" t="s">
        <v>714</v>
      </c>
      <c r="F463" s="239" t="s">
        <v>715</v>
      </c>
      <c r="G463" s="240" t="s">
        <v>518</v>
      </c>
      <c r="H463" s="241">
        <v>5.7640000000000002</v>
      </c>
      <c r="I463" s="242"/>
      <c r="J463" s="243">
        <f>ROUND(I463*H463,2)</f>
        <v>0</v>
      </c>
      <c r="K463" s="239" t="s">
        <v>141</v>
      </c>
      <c r="L463" s="244"/>
      <c r="M463" s="245" t="s">
        <v>32</v>
      </c>
      <c r="N463" s="246" t="s">
        <v>46</v>
      </c>
      <c r="O463" s="42"/>
      <c r="P463" s="201">
        <f>O463*H463</f>
        <v>0</v>
      </c>
      <c r="Q463" s="201">
        <v>0.55000000000000004</v>
      </c>
      <c r="R463" s="201">
        <f>Q463*H463</f>
        <v>3.1702000000000004</v>
      </c>
      <c r="S463" s="201">
        <v>0</v>
      </c>
      <c r="T463" s="202">
        <f>S463*H463</f>
        <v>0</v>
      </c>
      <c r="AR463" s="24" t="s">
        <v>367</v>
      </c>
      <c r="AT463" s="24" t="s">
        <v>207</v>
      </c>
      <c r="AU463" s="24" t="s">
        <v>84</v>
      </c>
      <c r="AY463" s="24" t="s">
        <v>134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24" t="s">
        <v>25</v>
      </c>
      <c r="BK463" s="203">
        <f>ROUND(I463*H463,2)</f>
        <v>0</v>
      </c>
      <c r="BL463" s="24" t="s">
        <v>250</v>
      </c>
      <c r="BM463" s="24" t="s">
        <v>716</v>
      </c>
    </row>
    <row r="464" spans="2:65" s="11" customFormat="1" ht="13.5">
      <c r="B464" s="204"/>
      <c r="C464" s="205"/>
      <c r="D464" s="206" t="s">
        <v>144</v>
      </c>
      <c r="E464" s="207" t="s">
        <v>32</v>
      </c>
      <c r="F464" s="208" t="s">
        <v>710</v>
      </c>
      <c r="G464" s="205"/>
      <c r="H464" s="207" t="s">
        <v>32</v>
      </c>
      <c r="I464" s="209"/>
      <c r="J464" s="205"/>
      <c r="K464" s="205"/>
      <c r="L464" s="210"/>
      <c r="M464" s="211"/>
      <c r="N464" s="212"/>
      <c r="O464" s="212"/>
      <c r="P464" s="212"/>
      <c r="Q464" s="212"/>
      <c r="R464" s="212"/>
      <c r="S464" s="212"/>
      <c r="T464" s="213"/>
      <c r="AT464" s="214" t="s">
        <v>144</v>
      </c>
      <c r="AU464" s="214" t="s">
        <v>84</v>
      </c>
      <c r="AV464" s="11" t="s">
        <v>25</v>
      </c>
      <c r="AW464" s="11" t="s">
        <v>39</v>
      </c>
      <c r="AX464" s="11" t="s">
        <v>75</v>
      </c>
      <c r="AY464" s="214" t="s">
        <v>134</v>
      </c>
    </row>
    <row r="465" spans="2:65" s="11" customFormat="1" ht="13.5">
      <c r="B465" s="204"/>
      <c r="C465" s="205"/>
      <c r="D465" s="206" t="s">
        <v>144</v>
      </c>
      <c r="E465" s="207" t="s">
        <v>32</v>
      </c>
      <c r="F465" s="208" t="s">
        <v>717</v>
      </c>
      <c r="G465" s="205"/>
      <c r="H465" s="207" t="s">
        <v>32</v>
      </c>
      <c r="I465" s="209"/>
      <c r="J465" s="205"/>
      <c r="K465" s="205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144</v>
      </c>
      <c r="AU465" s="214" t="s">
        <v>84</v>
      </c>
      <c r="AV465" s="11" t="s">
        <v>25</v>
      </c>
      <c r="AW465" s="11" t="s">
        <v>39</v>
      </c>
      <c r="AX465" s="11" t="s">
        <v>75</v>
      </c>
      <c r="AY465" s="214" t="s">
        <v>134</v>
      </c>
    </row>
    <row r="466" spans="2:65" s="11" customFormat="1" ht="13.5">
      <c r="B466" s="204"/>
      <c r="C466" s="205"/>
      <c r="D466" s="206" t="s">
        <v>144</v>
      </c>
      <c r="E466" s="207" t="s">
        <v>32</v>
      </c>
      <c r="F466" s="208" t="s">
        <v>718</v>
      </c>
      <c r="G466" s="205"/>
      <c r="H466" s="207" t="s">
        <v>32</v>
      </c>
      <c r="I466" s="209"/>
      <c r="J466" s="205"/>
      <c r="K466" s="205"/>
      <c r="L466" s="210"/>
      <c r="M466" s="211"/>
      <c r="N466" s="212"/>
      <c r="O466" s="212"/>
      <c r="P466" s="212"/>
      <c r="Q466" s="212"/>
      <c r="R466" s="212"/>
      <c r="S466" s="212"/>
      <c r="T466" s="213"/>
      <c r="AT466" s="214" t="s">
        <v>144</v>
      </c>
      <c r="AU466" s="214" t="s">
        <v>84</v>
      </c>
      <c r="AV466" s="11" t="s">
        <v>25</v>
      </c>
      <c r="AW466" s="11" t="s">
        <v>39</v>
      </c>
      <c r="AX466" s="11" t="s">
        <v>75</v>
      </c>
      <c r="AY466" s="214" t="s">
        <v>134</v>
      </c>
    </row>
    <row r="467" spans="2:65" s="12" customFormat="1" ht="13.5">
      <c r="B467" s="215"/>
      <c r="C467" s="216"/>
      <c r="D467" s="206" t="s">
        <v>144</v>
      </c>
      <c r="E467" s="217" t="s">
        <v>32</v>
      </c>
      <c r="F467" s="218" t="s">
        <v>719</v>
      </c>
      <c r="G467" s="216"/>
      <c r="H467" s="219">
        <v>4.3339999999999996</v>
      </c>
      <c r="I467" s="220"/>
      <c r="J467" s="216"/>
      <c r="K467" s="216"/>
      <c r="L467" s="221"/>
      <c r="M467" s="222"/>
      <c r="N467" s="223"/>
      <c r="O467" s="223"/>
      <c r="P467" s="223"/>
      <c r="Q467" s="223"/>
      <c r="R467" s="223"/>
      <c r="S467" s="223"/>
      <c r="T467" s="224"/>
      <c r="AT467" s="225" t="s">
        <v>144</v>
      </c>
      <c r="AU467" s="225" t="s">
        <v>84</v>
      </c>
      <c r="AV467" s="12" t="s">
        <v>84</v>
      </c>
      <c r="AW467" s="12" t="s">
        <v>39</v>
      </c>
      <c r="AX467" s="12" t="s">
        <v>75</v>
      </c>
      <c r="AY467" s="225" t="s">
        <v>134</v>
      </c>
    </row>
    <row r="468" spans="2:65" s="11" customFormat="1" ht="13.5">
      <c r="B468" s="204"/>
      <c r="C468" s="205"/>
      <c r="D468" s="206" t="s">
        <v>144</v>
      </c>
      <c r="E468" s="207" t="s">
        <v>32</v>
      </c>
      <c r="F468" s="208" t="s">
        <v>720</v>
      </c>
      <c r="G468" s="205"/>
      <c r="H468" s="207" t="s">
        <v>32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144</v>
      </c>
      <c r="AU468" s="214" t="s">
        <v>84</v>
      </c>
      <c r="AV468" s="11" t="s">
        <v>25</v>
      </c>
      <c r="AW468" s="11" t="s">
        <v>39</v>
      </c>
      <c r="AX468" s="11" t="s">
        <v>75</v>
      </c>
      <c r="AY468" s="214" t="s">
        <v>134</v>
      </c>
    </row>
    <row r="469" spans="2:65" s="12" customFormat="1" ht="13.5">
      <c r="B469" s="215"/>
      <c r="C469" s="216"/>
      <c r="D469" s="206" t="s">
        <v>144</v>
      </c>
      <c r="E469" s="217" t="s">
        <v>32</v>
      </c>
      <c r="F469" s="218" t="s">
        <v>721</v>
      </c>
      <c r="G469" s="216"/>
      <c r="H469" s="219">
        <v>1.43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144</v>
      </c>
      <c r="AU469" s="225" t="s">
        <v>84</v>
      </c>
      <c r="AV469" s="12" t="s">
        <v>84</v>
      </c>
      <c r="AW469" s="12" t="s">
        <v>39</v>
      </c>
      <c r="AX469" s="12" t="s">
        <v>75</v>
      </c>
      <c r="AY469" s="225" t="s">
        <v>134</v>
      </c>
    </row>
    <row r="470" spans="2:65" s="13" customFormat="1" ht="13.5">
      <c r="B470" s="226"/>
      <c r="C470" s="227"/>
      <c r="D470" s="206" t="s">
        <v>144</v>
      </c>
      <c r="E470" s="228" t="s">
        <v>32</v>
      </c>
      <c r="F470" s="229" t="s">
        <v>156</v>
      </c>
      <c r="G470" s="227"/>
      <c r="H470" s="230">
        <v>5.7640000000000002</v>
      </c>
      <c r="I470" s="231"/>
      <c r="J470" s="227"/>
      <c r="K470" s="227"/>
      <c r="L470" s="232"/>
      <c r="M470" s="233"/>
      <c r="N470" s="234"/>
      <c r="O470" s="234"/>
      <c r="P470" s="234"/>
      <c r="Q470" s="234"/>
      <c r="R470" s="234"/>
      <c r="S470" s="234"/>
      <c r="T470" s="235"/>
      <c r="AT470" s="236" t="s">
        <v>144</v>
      </c>
      <c r="AU470" s="236" t="s">
        <v>84</v>
      </c>
      <c r="AV470" s="13" t="s">
        <v>142</v>
      </c>
      <c r="AW470" s="13" t="s">
        <v>39</v>
      </c>
      <c r="AX470" s="13" t="s">
        <v>25</v>
      </c>
      <c r="AY470" s="236" t="s">
        <v>134</v>
      </c>
    </row>
    <row r="471" spans="2:65" s="1" customFormat="1" ht="16.5" customHeight="1">
      <c r="B471" s="41"/>
      <c r="C471" s="192" t="s">
        <v>722</v>
      </c>
      <c r="D471" s="192" t="s">
        <v>137</v>
      </c>
      <c r="E471" s="193" t="s">
        <v>723</v>
      </c>
      <c r="F471" s="194" t="s">
        <v>724</v>
      </c>
      <c r="G471" s="195" t="s">
        <v>140</v>
      </c>
      <c r="H471" s="196">
        <v>432</v>
      </c>
      <c r="I471" s="197"/>
      <c r="J471" s="198">
        <f>ROUND(I471*H471,2)</f>
        <v>0</v>
      </c>
      <c r="K471" s="194" t="s">
        <v>141</v>
      </c>
      <c r="L471" s="61"/>
      <c r="M471" s="199" t="s">
        <v>32</v>
      </c>
      <c r="N471" s="200" t="s">
        <v>46</v>
      </c>
      <c r="O471" s="42"/>
      <c r="P471" s="201">
        <f>O471*H471</f>
        <v>0</v>
      </c>
      <c r="Q471" s="201">
        <v>1.9000000000000001E-4</v>
      </c>
      <c r="R471" s="201">
        <f>Q471*H471</f>
        <v>8.208E-2</v>
      </c>
      <c r="S471" s="201">
        <v>0</v>
      </c>
      <c r="T471" s="202">
        <f>S471*H471</f>
        <v>0</v>
      </c>
      <c r="AR471" s="24" t="s">
        <v>250</v>
      </c>
      <c r="AT471" s="24" t="s">
        <v>137</v>
      </c>
      <c r="AU471" s="24" t="s">
        <v>84</v>
      </c>
      <c r="AY471" s="24" t="s">
        <v>134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25</v>
      </c>
      <c r="BK471" s="203">
        <f>ROUND(I471*H471,2)</f>
        <v>0</v>
      </c>
      <c r="BL471" s="24" t="s">
        <v>250</v>
      </c>
      <c r="BM471" s="24" t="s">
        <v>725</v>
      </c>
    </row>
    <row r="472" spans="2:65" s="11" customFormat="1" ht="13.5">
      <c r="B472" s="204"/>
      <c r="C472" s="205"/>
      <c r="D472" s="206" t="s">
        <v>144</v>
      </c>
      <c r="E472" s="207" t="s">
        <v>32</v>
      </c>
      <c r="F472" s="208" t="s">
        <v>726</v>
      </c>
      <c r="G472" s="205"/>
      <c r="H472" s="207" t="s">
        <v>32</v>
      </c>
      <c r="I472" s="209"/>
      <c r="J472" s="205"/>
      <c r="K472" s="205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144</v>
      </c>
      <c r="AU472" s="214" t="s">
        <v>84</v>
      </c>
      <c r="AV472" s="11" t="s">
        <v>25</v>
      </c>
      <c r="AW472" s="11" t="s">
        <v>39</v>
      </c>
      <c r="AX472" s="11" t="s">
        <v>75</v>
      </c>
      <c r="AY472" s="214" t="s">
        <v>134</v>
      </c>
    </row>
    <row r="473" spans="2:65" s="12" customFormat="1" ht="13.5">
      <c r="B473" s="215"/>
      <c r="C473" s="216"/>
      <c r="D473" s="206" t="s">
        <v>144</v>
      </c>
      <c r="E473" s="217" t="s">
        <v>32</v>
      </c>
      <c r="F473" s="218" t="s">
        <v>704</v>
      </c>
      <c r="G473" s="216"/>
      <c r="H473" s="219">
        <v>144</v>
      </c>
      <c r="I473" s="220"/>
      <c r="J473" s="216"/>
      <c r="K473" s="216"/>
      <c r="L473" s="221"/>
      <c r="M473" s="222"/>
      <c r="N473" s="223"/>
      <c r="O473" s="223"/>
      <c r="P473" s="223"/>
      <c r="Q473" s="223"/>
      <c r="R473" s="223"/>
      <c r="S473" s="223"/>
      <c r="T473" s="224"/>
      <c r="AT473" s="225" t="s">
        <v>144</v>
      </c>
      <c r="AU473" s="225" t="s">
        <v>84</v>
      </c>
      <c r="AV473" s="12" t="s">
        <v>84</v>
      </c>
      <c r="AW473" s="12" t="s">
        <v>39</v>
      </c>
      <c r="AX473" s="12" t="s">
        <v>75</v>
      </c>
      <c r="AY473" s="225" t="s">
        <v>134</v>
      </c>
    </row>
    <row r="474" spans="2:65" s="11" customFormat="1" ht="13.5">
      <c r="B474" s="204"/>
      <c r="C474" s="205"/>
      <c r="D474" s="206" t="s">
        <v>144</v>
      </c>
      <c r="E474" s="207" t="s">
        <v>32</v>
      </c>
      <c r="F474" s="208" t="s">
        <v>727</v>
      </c>
      <c r="G474" s="205"/>
      <c r="H474" s="207" t="s">
        <v>32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144</v>
      </c>
      <c r="AU474" s="214" t="s">
        <v>84</v>
      </c>
      <c r="AV474" s="11" t="s">
        <v>25</v>
      </c>
      <c r="AW474" s="11" t="s">
        <v>39</v>
      </c>
      <c r="AX474" s="11" t="s">
        <v>75</v>
      </c>
      <c r="AY474" s="214" t="s">
        <v>134</v>
      </c>
    </row>
    <row r="475" spans="2:65" s="12" customFormat="1" ht="13.5">
      <c r="B475" s="215"/>
      <c r="C475" s="216"/>
      <c r="D475" s="206" t="s">
        <v>144</v>
      </c>
      <c r="E475" s="217" t="s">
        <v>32</v>
      </c>
      <c r="F475" s="218" t="s">
        <v>728</v>
      </c>
      <c r="G475" s="216"/>
      <c r="H475" s="219">
        <v>288</v>
      </c>
      <c r="I475" s="220"/>
      <c r="J475" s="216"/>
      <c r="K475" s="216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144</v>
      </c>
      <c r="AU475" s="225" t="s">
        <v>84</v>
      </c>
      <c r="AV475" s="12" t="s">
        <v>84</v>
      </c>
      <c r="AW475" s="12" t="s">
        <v>39</v>
      </c>
      <c r="AX475" s="12" t="s">
        <v>75</v>
      </c>
      <c r="AY475" s="225" t="s">
        <v>134</v>
      </c>
    </row>
    <row r="476" spans="2:65" s="13" customFormat="1" ht="13.5">
      <c r="B476" s="226"/>
      <c r="C476" s="227"/>
      <c r="D476" s="206" t="s">
        <v>144</v>
      </c>
      <c r="E476" s="228" t="s">
        <v>32</v>
      </c>
      <c r="F476" s="229" t="s">
        <v>156</v>
      </c>
      <c r="G476" s="227"/>
      <c r="H476" s="230">
        <v>432</v>
      </c>
      <c r="I476" s="231"/>
      <c r="J476" s="227"/>
      <c r="K476" s="227"/>
      <c r="L476" s="232"/>
      <c r="M476" s="233"/>
      <c r="N476" s="234"/>
      <c r="O476" s="234"/>
      <c r="P476" s="234"/>
      <c r="Q476" s="234"/>
      <c r="R476" s="234"/>
      <c r="S476" s="234"/>
      <c r="T476" s="235"/>
      <c r="AT476" s="236" t="s">
        <v>144</v>
      </c>
      <c r="AU476" s="236" t="s">
        <v>84</v>
      </c>
      <c r="AV476" s="13" t="s">
        <v>142</v>
      </c>
      <c r="AW476" s="13" t="s">
        <v>39</v>
      </c>
      <c r="AX476" s="13" t="s">
        <v>25</v>
      </c>
      <c r="AY476" s="236" t="s">
        <v>134</v>
      </c>
    </row>
    <row r="477" spans="2:65" s="1" customFormat="1" ht="25.5" customHeight="1">
      <c r="B477" s="41"/>
      <c r="C477" s="192" t="s">
        <v>729</v>
      </c>
      <c r="D477" s="192" t="s">
        <v>137</v>
      </c>
      <c r="E477" s="193" t="s">
        <v>730</v>
      </c>
      <c r="F477" s="194" t="s">
        <v>731</v>
      </c>
      <c r="G477" s="195" t="s">
        <v>140</v>
      </c>
      <c r="H477" s="196">
        <v>756</v>
      </c>
      <c r="I477" s="197"/>
      <c r="J477" s="198">
        <f>ROUND(I477*H477,2)</f>
        <v>0</v>
      </c>
      <c r="K477" s="194" t="s">
        <v>141</v>
      </c>
      <c r="L477" s="61"/>
      <c r="M477" s="199" t="s">
        <v>32</v>
      </c>
      <c r="N477" s="200" t="s">
        <v>46</v>
      </c>
      <c r="O477" s="42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AR477" s="24" t="s">
        <v>250</v>
      </c>
      <c r="AT477" s="24" t="s">
        <v>137</v>
      </c>
      <c r="AU477" s="24" t="s">
        <v>84</v>
      </c>
      <c r="AY477" s="24" t="s">
        <v>134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4" t="s">
        <v>25</v>
      </c>
      <c r="BK477" s="203">
        <f>ROUND(I477*H477,2)</f>
        <v>0</v>
      </c>
      <c r="BL477" s="24" t="s">
        <v>250</v>
      </c>
      <c r="BM477" s="24" t="s">
        <v>732</v>
      </c>
    </row>
    <row r="478" spans="2:65" s="11" customFormat="1" ht="13.5">
      <c r="B478" s="204"/>
      <c r="C478" s="205"/>
      <c r="D478" s="206" t="s">
        <v>144</v>
      </c>
      <c r="E478" s="207" t="s">
        <v>32</v>
      </c>
      <c r="F478" s="208" t="s">
        <v>733</v>
      </c>
      <c r="G478" s="205"/>
      <c r="H478" s="207" t="s">
        <v>32</v>
      </c>
      <c r="I478" s="209"/>
      <c r="J478" s="205"/>
      <c r="K478" s="205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144</v>
      </c>
      <c r="AU478" s="214" t="s">
        <v>84</v>
      </c>
      <c r="AV478" s="11" t="s">
        <v>25</v>
      </c>
      <c r="AW478" s="11" t="s">
        <v>39</v>
      </c>
      <c r="AX478" s="11" t="s">
        <v>75</v>
      </c>
      <c r="AY478" s="214" t="s">
        <v>134</v>
      </c>
    </row>
    <row r="479" spans="2:65" s="11" customFormat="1" ht="13.5">
      <c r="B479" s="204"/>
      <c r="C479" s="205"/>
      <c r="D479" s="206" t="s">
        <v>144</v>
      </c>
      <c r="E479" s="207" t="s">
        <v>32</v>
      </c>
      <c r="F479" s="208" t="s">
        <v>734</v>
      </c>
      <c r="G479" s="205"/>
      <c r="H479" s="207" t="s">
        <v>32</v>
      </c>
      <c r="I479" s="209"/>
      <c r="J479" s="205"/>
      <c r="K479" s="205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144</v>
      </c>
      <c r="AU479" s="214" t="s">
        <v>84</v>
      </c>
      <c r="AV479" s="11" t="s">
        <v>25</v>
      </c>
      <c r="AW479" s="11" t="s">
        <v>39</v>
      </c>
      <c r="AX479" s="11" t="s">
        <v>75</v>
      </c>
      <c r="AY479" s="214" t="s">
        <v>134</v>
      </c>
    </row>
    <row r="480" spans="2:65" s="11" customFormat="1" ht="13.5">
      <c r="B480" s="204"/>
      <c r="C480" s="205"/>
      <c r="D480" s="206" t="s">
        <v>144</v>
      </c>
      <c r="E480" s="207" t="s">
        <v>32</v>
      </c>
      <c r="F480" s="208" t="s">
        <v>494</v>
      </c>
      <c r="G480" s="205"/>
      <c r="H480" s="207" t="s">
        <v>32</v>
      </c>
      <c r="I480" s="209"/>
      <c r="J480" s="205"/>
      <c r="K480" s="205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144</v>
      </c>
      <c r="AU480" s="214" t="s">
        <v>84</v>
      </c>
      <c r="AV480" s="11" t="s">
        <v>25</v>
      </c>
      <c r="AW480" s="11" t="s">
        <v>39</v>
      </c>
      <c r="AX480" s="11" t="s">
        <v>75</v>
      </c>
      <c r="AY480" s="214" t="s">
        <v>134</v>
      </c>
    </row>
    <row r="481" spans="2:51" s="12" customFormat="1" ht="13.5">
      <c r="B481" s="215"/>
      <c r="C481" s="216"/>
      <c r="D481" s="206" t="s">
        <v>144</v>
      </c>
      <c r="E481" s="217" t="s">
        <v>32</v>
      </c>
      <c r="F481" s="218" t="s">
        <v>372</v>
      </c>
      <c r="G481" s="216"/>
      <c r="H481" s="219">
        <v>238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144</v>
      </c>
      <c r="AU481" s="225" t="s">
        <v>84</v>
      </c>
      <c r="AV481" s="12" t="s">
        <v>84</v>
      </c>
      <c r="AW481" s="12" t="s">
        <v>39</v>
      </c>
      <c r="AX481" s="12" t="s">
        <v>75</v>
      </c>
      <c r="AY481" s="225" t="s">
        <v>134</v>
      </c>
    </row>
    <row r="482" spans="2:51" s="12" customFormat="1" ht="13.5">
      <c r="B482" s="215"/>
      <c r="C482" s="216"/>
      <c r="D482" s="206" t="s">
        <v>144</v>
      </c>
      <c r="E482" s="217" t="s">
        <v>32</v>
      </c>
      <c r="F482" s="218" t="s">
        <v>495</v>
      </c>
      <c r="G482" s="216"/>
      <c r="H482" s="219">
        <v>3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144</v>
      </c>
      <c r="AU482" s="225" t="s">
        <v>84</v>
      </c>
      <c r="AV482" s="12" t="s">
        <v>84</v>
      </c>
      <c r="AW482" s="12" t="s">
        <v>39</v>
      </c>
      <c r="AX482" s="12" t="s">
        <v>75</v>
      </c>
      <c r="AY482" s="225" t="s">
        <v>134</v>
      </c>
    </row>
    <row r="483" spans="2:51" s="14" customFormat="1" ht="13.5">
      <c r="B483" s="247"/>
      <c r="C483" s="248"/>
      <c r="D483" s="206" t="s">
        <v>144</v>
      </c>
      <c r="E483" s="249" t="s">
        <v>32</v>
      </c>
      <c r="F483" s="250" t="s">
        <v>496</v>
      </c>
      <c r="G483" s="248"/>
      <c r="H483" s="251">
        <v>241</v>
      </c>
      <c r="I483" s="252"/>
      <c r="J483" s="248"/>
      <c r="K483" s="248"/>
      <c r="L483" s="253"/>
      <c r="M483" s="254"/>
      <c r="N483" s="255"/>
      <c r="O483" s="255"/>
      <c r="P483" s="255"/>
      <c r="Q483" s="255"/>
      <c r="R483" s="255"/>
      <c r="S483" s="255"/>
      <c r="T483" s="256"/>
      <c r="AT483" s="257" t="s">
        <v>144</v>
      </c>
      <c r="AU483" s="257" t="s">
        <v>84</v>
      </c>
      <c r="AV483" s="14" t="s">
        <v>157</v>
      </c>
      <c r="AW483" s="14" t="s">
        <v>39</v>
      </c>
      <c r="AX483" s="14" t="s">
        <v>75</v>
      </c>
      <c r="AY483" s="257" t="s">
        <v>134</v>
      </c>
    </row>
    <row r="484" spans="2:51" s="11" customFormat="1" ht="13.5">
      <c r="B484" s="204"/>
      <c r="C484" s="205"/>
      <c r="D484" s="206" t="s">
        <v>144</v>
      </c>
      <c r="E484" s="207" t="s">
        <v>32</v>
      </c>
      <c r="F484" s="208" t="s">
        <v>733</v>
      </c>
      <c r="G484" s="205"/>
      <c r="H484" s="207" t="s">
        <v>32</v>
      </c>
      <c r="I484" s="209"/>
      <c r="J484" s="205"/>
      <c r="K484" s="205"/>
      <c r="L484" s="210"/>
      <c r="M484" s="211"/>
      <c r="N484" s="212"/>
      <c r="O484" s="212"/>
      <c r="P484" s="212"/>
      <c r="Q484" s="212"/>
      <c r="R484" s="212"/>
      <c r="S484" s="212"/>
      <c r="T484" s="213"/>
      <c r="AT484" s="214" t="s">
        <v>144</v>
      </c>
      <c r="AU484" s="214" t="s">
        <v>84</v>
      </c>
      <c r="AV484" s="11" t="s">
        <v>25</v>
      </c>
      <c r="AW484" s="11" t="s">
        <v>39</v>
      </c>
      <c r="AX484" s="11" t="s">
        <v>75</v>
      </c>
      <c r="AY484" s="214" t="s">
        <v>134</v>
      </c>
    </row>
    <row r="485" spans="2:51" s="11" customFormat="1" ht="13.5">
      <c r="B485" s="204"/>
      <c r="C485" s="205"/>
      <c r="D485" s="206" t="s">
        <v>144</v>
      </c>
      <c r="E485" s="207" t="s">
        <v>32</v>
      </c>
      <c r="F485" s="208" t="s">
        <v>497</v>
      </c>
      <c r="G485" s="205"/>
      <c r="H485" s="207" t="s">
        <v>32</v>
      </c>
      <c r="I485" s="209"/>
      <c r="J485" s="205"/>
      <c r="K485" s="205"/>
      <c r="L485" s="210"/>
      <c r="M485" s="211"/>
      <c r="N485" s="212"/>
      <c r="O485" s="212"/>
      <c r="P485" s="212"/>
      <c r="Q485" s="212"/>
      <c r="R485" s="212"/>
      <c r="S485" s="212"/>
      <c r="T485" s="213"/>
      <c r="AT485" s="214" t="s">
        <v>144</v>
      </c>
      <c r="AU485" s="214" t="s">
        <v>84</v>
      </c>
      <c r="AV485" s="11" t="s">
        <v>25</v>
      </c>
      <c r="AW485" s="11" t="s">
        <v>39</v>
      </c>
      <c r="AX485" s="11" t="s">
        <v>75</v>
      </c>
      <c r="AY485" s="214" t="s">
        <v>134</v>
      </c>
    </row>
    <row r="486" spans="2:51" s="11" customFormat="1" ht="13.5">
      <c r="B486" s="204"/>
      <c r="C486" s="205"/>
      <c r="D486" s="206" t="s">
        <v>144</v>
      </c>
      <c r="E486" s="207" t="s">
        <v>32</v>
      </c>
      <c r="F486" s="208" t="s">
        <v>498</v>
      </c>
      <c r="G486" s="205"/>
      <c r="H486" s="207" t="s">
        <v>32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144</v>
      </c>
      <c r="AU486" s="214" t="s">
        <v>84</v>
      </c>
      <c r="AV486" s="11" t="s">
        <v>25</v>
      </c>
      <c r="AW486" s="11" t="s">
        <v>39</v>
      </c>
      <c r="AX486" s="11" t="s">
        <v>75</v>
      </c>
      <c r="AY486" s="214" t="s">
        <v>134</v>
      </c>
    </row>
    <row r="487" spans="2:51" s="11" customFormat="1" ht="13.5">
      <c r="B487" s="204"/>
      <c r="C487" s="205"/>
      <c r="D487" s="206" t="s">
        <v>144</v>
      </c>
      <c r="E487" s="207" t="s">
        <v>32</v>
      </c>
      <c r="F487" s="208" t="s">
        <v>499</v>
      </c>
      <c r="G487" s="205"/>
      <c r="H487" s="207" t="s">
        <v>32</v>
      </c>
      <c r="I487" s="209"/>
      <c r="J487" s="205"/>
      <c r="K487" s="205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144</v>
      </c>
      <c r="AU487" s="214" t="s">
        <v>84</v>
      </c>
      <c r="AV487" s="11" t="s">
        <v>25</v>
      </c>
      <c r="AW487" s="11" t="s">
        <v>39</v>
      </c>
      <c r="AX487" s="11" t="s">
        <v>75</v>
      </c>
      <c r="AY487" s="214" t="s">
        <v>134</v>
      </c>
    </row>
    <row r="488" spans="2:51" s="11" customFormat="1" ht="13.5">
      <c r="B488" s="204"/>
      <c r="C488" s="205"/>
      <c r="D488" s="206" t="s">
        <v>144</v>
      </c>
      <c r="E488" s="207" t="s">
        <v>32</v>
      </c>
      <c r="F488" s="208" t="s">
        <v>500</v>
      </c>
      <c r="G488" s="205"/>
      <c r="H488" s="207" t="s">
        <v>32</v>
      </c>
      <c r="I488" s="209"/>
      <c r="J488" s="205"/>
      <c r="K488" s="205"/>
      <c r="L488" s="210"/>
      <c r="M488" s="211"/>
      <c r="N488" s="212"/>
      <c r="O488" s="212"/>
      <c r="P488" s="212"/>
      <c r="Q488" s="212"/>
      <c r="R488" s="212"/>
      <c r="S488" s="212"/>
      <c r="T488" s="213"/>
      <c r="AT488" s="214" t="s">
        <v>144</v>
      </c>
      <c r="AU488" s="214" t="s">
        <v>84</v>
      </c>
      <c r="AV488" s="11" t="s">
        <v>25</v>
      </c>
      <c r="AW488" s="11" t="s">
        <v>39</v>
      </c>
      <c r="AX488" s="11" t="s">
        <v>75</v>
      </c>
      <c r="AY488" s="214" t="s">
        <v>134</v>
      </c>
    </row>
    <row r="489" spans="2:51" s="12" customFormat="1" ht="13.5">
      <c r="B489" s="215"/>
      <c r="C489" s="216"/>
      <c r="D489" s="206" t="s">
        <v>144</v>
      </c>
      <c r="E489" s="217" t="s">
        <v>32</v>
      </c>
      <c r="F489" s="218" t="s">
        <v>501</v>
      </c>
      <c r="G489" s="216"/>
      <c r="H489" s="219">
        <v>329.6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144</v>
      </c>
      <c r="AU489" s="225" t="s">
        <v>84</v>
      </c>
      <c r="AV489" s="12" t="s">
        <v>84</v>
      </c>
      <c r="AW489" s="12" t="s">
        <v>39</v>
      </c>
      <c r="AX489" s="12" t="s">
        <v>75</v>
      </c>
      <c r="AY489" s="225" t="s">
        <v>134</v>
      </c>
    </row>
    <row r="490" spans="2:51" s="12" customFormat="1" ht="13.5">
      <c r="B490" s="215"/>
      <c r="C490" s="216"/>
      <c r="D490" s="206" t="s">
        <v>144</v>
      </c>
      <c r="E490" s="217" t="s">
        <v>32</v>
      </c>
      <c r="F490" s="218" t="s">
        <v>502</v>
      </c>
      <c r="G490" s="216"/>
      <c r="H490" s="219">
        <v>3.4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144</v>
      </c>
      <c r="AU490" s="225" t="s">
        <v>84</v>
      </c>
      <c r="AV490" s="12" t="s">
        <v>84</v>
      </c>
      <c r="AW490" s="12" t="s">
        <v>39</v>
      </c>
      <c r="AX490" s="12" t="s">
        <v>75</v>
      </c>
      <c r="AY490" s="225" t="s">
        <v>134</v>
      </c>
    </row>
    <row r="491" spans="2:51" s="14" customFormat="1" ht="13.5">
      <c r="B491" s="247"/>
      <c r="C491" s="248"/>
      <c r="D491" s="206" t="s">
        <v>144</v>
      </c>
      <c r="E491" s="249" t="s">
        <v>32</v>
      </c>
      <c r="F491" s="250" t="s">
        <v>503</v>
      </c>
      <c r="G491" s="248"/>
      <c r="H491" s="251">
        <v>333</v>
      </c>
      <c r="I491" s="252"/>
      <c r="J491" s="248"/>
      <c r="K491" s="248"/>
      <c r="L491" s="253"/>
      <c r="M491" s="254"/>
      <c r="N491" s="255"/>
      <c r="O491" s="255"/>
      <c r="P491" s="255"/>
      <c r="Q491" s="255"/>
      <c r="R491" s="255"/>
      <c r="S491" s="255"/>
      <c r="T491" s="256"/>
      <c r="AT491" s="257" t="s">
        <v>144</v>
      </c>
      <c r="AU491" s="257" t="s">
        <v>84</v>
      </c>
      <c r="AV491" s="14" t="s">
        <v>157</v>
      </c>
      <c r="AW491" s="14" t="s">
        <v>39</v>
      </c>
      <c r="AX491" s="14" t="s">
        <v>75</v>
      </c>
      <c r="AY491" s="257" t="s">
        <v>134</v>
      </c>
    </row>
    <row r="492" spans="2:51" s="11" customFormat="1" ht="13.5">
      <c r="B492" s="204"/>
      <c r="C492" s="205"/>
      <c r="D492" s="206" t="s">
        <v>144</v>
      </c>
      <c r="E492" s="207" t="s">
        <v>32</v>
      </c>
      <c r="F492" s="208" t="s">
        <v>735</v>
      </c>
      <c r="G492" s="205"/>
      <c r="H492" s="207" t="s">
        <v>32</v>
      </c>
      <c r="I492" s="209"/>
      <c r="J492" s="205"/>
      <c r="K492" s="205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144</v>
      </c>
      <c r="AU492" s="214" t="s">
        <v>84</v>
      </c>
      <c r="AV492" s="11" t="s">
        <v>25</v>
      </c>
      <c r="AW492" s="11" t="s">
        <v>39</v>
      </c>
      <c r="AX492" s="11" t="s">
        <v>75</v>
      </c>
      <c r="AY492" s="214" t="s">
        <v>134</v>
      </c>
    </row>
    <row r="493" spans="2:51" s="11" customFormat="1" ht="13.5">
      <c r="B493" s="204"/>
      <c r="C493" s="205"/>
      <c r="D493" s="206" t="s">
        <v>144</v>
      </c>
      <c r="E493" s="207" t="s">
        <v>32</v>
      </c>
      <c r="F493" s="208" t="s">
        <v>736</v>
      </c>
      <c r="G493" s="205"/>
      <c r="H493" s="207" t="s">
        <v>32</v>
      </c>
      <c r="I493" s="209"/>
      <c r="J493" s="205"/>
      <c r="K493" s="205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144</v>
      </c>
      <c r="AU493" s="214" t="s">
        <v>84</v>
      </c>
      <c r="AV493" s="11" t="s">
        <v>25</v>
      </c>
      <c r="AW493" s="11" t="s">
        <v>39</v>
      </c>
      <c r="AX493" s="11" t="s">
        <v>75</v>
      </c>
      <c r="AY493" s="214" t="s">
        <v>134</v>
      </c>
    </row>
    <row r="494" spans="2:51" s="12" customFormat="1" ht="13.5">
      <c r="B494" s="215"/>
      <c r="C494" s="216"/>
      <c r="D494" s="206" t="s">
        <v>144</v>
      </c>
      <c r="E494" s="217" t="s">
        <v>32</v>
      </c>
      <c r="F494" s="218" t="s">
        <v>620</v>
      </c>
      <c r="G494" s="216"/>
      <c r="H494" s="219">
        <v>12.8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144</v>
      </c>
      <c r="AU494" s="225" t="s">
        <v>84</v>
      </c>
      <c r="AV494" s="12" t="s">
        <v>84</v>
      </c>
      <c r="AW494" s="12" t="s">
        <v>39</v>
      </c>
      <c r="AX494" s="12" t="s">
        <v>75</v>
      </c>
      <c r="AY494" s="225" t="s">
        <v>134</v>
      </c>
    </row>
    <row r="495" spans="2:51" s="11" customFormat="1" ht="13.5">
      <c r="B495" s="204"/>
      <c r="C495" s="205"/>
      <c r="D495" s="206" t="s">
        <v>144</v>
      </c>
      <c r="E495" s="207" t="s">
        <v>32</v>
      </c>
      <c r="F495" s="208" t="s">
        <v>567</v>
      </c>
      <c r="G495" s="205"/>
      <c r="H495" s="207" t="s">
        <v>32</v>
      </c>
      <c r="I495" s="209"/>
      <c r="J495" s="205"/>
      <c r="K495" s="205"/>
      <c r="L495" s="210"/>
      <c r="M495" s="211"/>
      <c r="N495" s="212"/>
      <c r="O495" s="212"/>
      <c r="P495" s="212"/>
      <c r="Q495" s="212"/>
      <c r="R495" s="212"/>
      <c r="S495" s="212"/>
      <c r="T495" s="213"/>
      <c r="AT495" s="214" t="s">
        <v>144</v>
      </c>
      <c r="AU495" s="214" t="s">
        <v>84</v>
      </c>
      <c r="AV495" s="11" t="s">
        <v>25</v>
      </c>
      <c r="AW495" s="11" t="s">
        <v>39</v>
      </c>
      <c r="AX495" s="11" t="s">
        <v>75</v>
      </c>
      <c r="AY495" s="214" t="s">
        <v>134</v>
      </c>
    </row>
    <row r="496" spans="2:51" s="12" customFormat="1" ht="13.5">
      <c r="B496" s="215"/>
      <c r="C496" s="216"/>
      <c r="D496" s="206" t="s">
        <v>144</v>
      </c>
      <c r="E496" s="217" t="s">
        <v>32</v>
      </c>
      <c r="F496" s="218" t="s">
        <v>737</v>
      </c>
      <c r="G496" s="216"/>
      <c r="H496" s="219">
        <v>4.2</v>
      </c>
      <c r="I496" s="220"/>
      <c r="J496" s="216"/>
      <c r="K496" s="216"/>
      <c r="L496" s="221"/>
      <c r="M496" s="222"/>
      <c r="N496" s="223"/>
      <c r="O496" s="223"/>
      <c r="P496" s="223"/>
      <c r="Q496" s="223"/>
      <c r="R496" s="223"/>
      <c r="S496" s="223"/>
      <c r="T496" s="224"/>
      <c r="AT496" s="225" t="s">
        <v>144</v>
      </c>
      <c r="AU496" s="225" t="s">
        <v>84</v>
      </c>
      <c r="AV496" s="12" t="s">
        <v>84</v>
      </c>
      <c r="AW496" s="12" t="s">
        <v>39</v>
      </c>
      <c r="AX496" s="12" t="s">
        <v>75</v>
      </c>
      <c r="AY496" s="225" t="s">
        <v>134</v>
      </c>
    </row>
    <row r="497" spans="2:65" s="11" customFormat="1" ht="13.5">
      <c r="B497" s="204"/>
      <c r="C497" s="205"/>
      <c r="D497" s="206" t="s">
        <v>144</v>
      </c>
      <c r="E497" s="207" t="s">
        <v>32</v>
      </c>
      <c r="F497" s="208" t="s">
        <v>186</v>
      </c>
      <c r="G497" s="205"/>
      <c r="H497" s="207" t="s">
        <v>32</v>
      </c>
      <c r="I497" s="209"/>
      <c r="J497" s="205"/>
      <c r="K497" s="205"/>
      <c r="L497" s="210"/>
      <c r="M497" s="211"/>
      <c r="N497" s="212"/>
      <c r="O497" s="212"/>
      <c r="P497" s="212"/>
      <c r="Q497" s="212"/>
      <c r="R497" s="212"/>
      <c r="S497" s="212"/>
      <c r="T497" s="213"/>
      <c r="AT497" s="214" t="s">
        <v>144</v>
      </c>
      <c r="AU497" s="214" t="s">
        <v>84</v>
      </c>
      <c r="AV497" s="11" t="s">
        <v>25</v>
      </c>
      <c r="AW497" s="11" t="s">
        <v>39</v>
      </c>
      <c r="AX497" s="11" t="s">
        <v>75</v>
      </c>
      <c r="AY497" s="214" t="s">
        <v>134</v>
      </c>
    </row>
    <row r="498" spans="2:65" s="12" customFormat="1" ht="13.5">
      <c r="B498" s="215"/>
      <c r="C498" s="216"/>
      <c r="D498" s="206" t="s">
        <v>144</v>
      </c>
      <c r="E498" s="217" t="s">
        <v>32</v>
      </c>
      <c r="F498" s="218" t="s">
        <v>562</v>
      </c>
      <c r="G498" s="216"/>
      <c r="H498" s="219">
        <v>140.4</v>
      </c>
      <c r="I498" s="220"/>
      <c r="J498" s="216"/>
      <c r="K498" s="216"/>
      <c r="L498" s="221"/>
      <c r="M498" s="222"/>
      <c r="N498" s="223"/>
      <c r="O498" s="223"/>
      <c r="P498" s="223"/>
      <c r="Q498" s="223"/>
      <c r="R498" s="223"/>
      <c r="S498" s="223"/>
      <c r="T498" s="224"/>
      <c r="AT498" s="225" t="s">
        <v>144</v>
      </c>
      <c r="AU498" s="225" t="s">
        <v>84</v>
      </c>
      <c r="AV498" s="12" t="s">
        <v>84</v>
      </c>
      <c r="AW498" s="12" t="s">
        <v>39</v>
      </c>
      <c r="AX498" s="12" t="s">
        <v>75</v>
      </c>
      <c r="AY498" s="225" t="s">
        <v>134</v>
      </c>
    </row>
    <row r="499" spans="2:65" s="12" customFormat="1" ht="13.5">
      <c r="B499" s="215"/>
      <c r="C499" s="216"/>
      <c r="D499" s="206" t="s">
        <v>144</v>
      </c>
      <c r="E499" s="217" t="s">
        <v>32</v>
      </c>
      <c r="F499" s="218" t="s">
        <v>738</v>
      </c>
      <c r="G499" s="216"/>
      <c r="H499" s="219">
        <v>15.6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144</v>
      </c>
      <c r="AU499" s="225" t="s">
        <v>84</v>
      </c>
      <c r="AV499" s="12" t="s">
        <v>84</v>
      </c>
      <c r="AW499" s="12" t="s">
        <v>39</v>
      </c>
      <c r="AX499" s="12" t="s">
        <v>75</v>
      </c>
      <c r="AY499" s="225" t="s">
        <v>134</v>
      </c>
    </row>
    <row r="500" spans="2:65" s="12" customFormat="1" ht="13.5">
      <c r="B500" s="215"/>
      <c r="C500" s="216"/>
      <c r="D500" s="206" t="s">
        <v>144</v>
      </c>
      <c r="E500" s="217" t="s">
        <v>32</v>
      </c>
      <c r="F500" s="218" t="s">
        <v>739</v>
      </c>
      <c r="G500" s="216"/>
      <c r="H500" s="219">
        <v>9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144</v>
      </c>
      <c r="AU500" s="225" t="s">
        <v>84</v>
      </c>
      <c r="AV500" s="12" t="s">
        <v>84</v>
      </c>
      <c r="AW500" s="12" t="s">
        <v>39</v>
      </c>
      <c r="AX500" s="12" t="s">
        <v>75</v>
      </c>
      <c r="AY500" s="225" t="s">
        <v>134</v>
      </c>
    </row>
    <row r="501" spans="2:65" s="14" customFormat="1" ht="13.5">
      <c r="B501" s="247"/>
      <c r="C501" s="248"/>
      <c r="D501" s="206" t="s">
        <v>144</v>
      </c>
      <c r="E501" s="249" t="s">
        <v>32</v>
      </c>
      <c r="F501" s="250" t="s">
        <v>230</v>
      </c>
      <c r="G501" s="248"/>
      <c r="H501" s="251">
        <v>182</v>
      </c>
      <c r="I501" s="252"/>
      <c r="J501" s="248"/>
      <c r="K501" s="248"/>
      <c r="L501" s="253"/>
      <c r="M501" s="254"/>
      <c r="N501" s="255"/>
      <c r="O501" s="255"/>
      <c r="P501" s="255"/>
      <c r="Q501" s="255"/>
      <c r="R501" s="255"/>
      <c r="S501" s="255"/>
      <c r="T501" s="256"/>
      <c r="AT501" s="257" t="s">
        <v>144</v>
      </c>
      <c r="AU501" s="257" t="s">
        <v>84</v>
      </c>
      <c r="AV501" s="14" t="s">
        <v>157</v>
      </c>
      <c r="AW501" s="14" t="s">
        <v>39</v>
      </c>
      <c r="AX501" s="14" t="s">
        <v>75</v>
      </c>
      <c r="AY501" s="257" t="s">
        <v>134</v>
      </c>
    </row>
    <row r="502" spans="2:65" s="13" customFormat="1" ht="13.5">
      <c r="B502" s="226"/>
      <c r="C502" s="227"/>
      <c r="D502" s="206" t="s">
        <v>144</v>
      </c>
      <c r="E502" s="228" t="s">
        <v>32</v>
      </c>
      <c r="F502" s="229" t="s">
        <v>156</v>
      </c>
      <c r="G502" s="227"/>
      <c r="H502" s="230">
        <v>756</v>
      </c>
      <c r="I502" s="231"/>
      <c r="J502" s="227"/>
      <c r="K502" s="227"/>
      <c r="L502" s="232"/>
      <c r="M502" s="233"/>
      <c r="N502" s="234"/>
      <c r="O502" s="234"/>
      <c r="P502" s="234"/>
      <c r="Q502" s="234"/>
      <c r="R502" s="234"/>
      <c r="S502" s="234"/>
      <c r="T502" s="235"/>
      <c r="AT502" s="236" t="s">
        <v>144</v>
      </c>
      <c r="AU502" s="236" t="s">
        <v>84</v>
      </c>
      <c r="AV502" s="13" t="s">
        <v>142</v>
      </c>
      <c r="AW502" s="13" t="s">
        <v>39</v>
      </c>
      <c r="AX502" s="13" t="s">
        <v>25</v>
      </c>
      <c r="AY502" s="236" t="s">
        <v>134</v>
      </c>
    </row>
    <row r="503" spans="2:65" s="1" customFormat="1" ht="16.5" customHeight="1">
      <c r="B503" s="41"/>
      <c r="C503" s="192" t="s">
        <v>740</v>
      </c>
      <c r="D503" s="192" t="s">
        <v>137</v>
      </c>
      <c r="E503" s="193" t="s">
        <v>741</v>
      </c>
      <c r="F503" s="194" t="s">
        <v>742</v>
      </c>
      <c r="G503" s="195" t="s">
        <v>140</v>
      </c>
      <c r="H503" s="196">
        <v>25</v>
      </c>
      <c r="I503" s="197"/>
      <c r="J503" s="198">
        <f>ROUND(I503*H503,2)</f>
        <v>0</v>
      </c>
      <c r="K503" s="194" t="s">
        <v>141</v>
      </c>
      <c r="L503" s="61"/>
      <c r="M503" s="199" t="s">
        <v>32</v>
      </c>
      <c r="N503" s="200" t="s">
        <v>46</v>
      </c>
      <c r="O503" s="42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250</v>
      </c>
      <c r="AT503" s="24" t="s">
        <v>137</v>
      </c>
      <c r="AU503" s="24" t="s">
        <v>84</v>
      </c>
      <c r="AY503" s="24" t="s">
        <v>134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25</v>
      </c>
      <c r="BK503" s="203">
        <f>ROUND(I503*H503,2)</f>
        <v>0</v>
      </c>
      <c r="BL503" s="24" t="s">
        <v>250</v>
      </c>
      <c r="BM503" s="24" t="s">
        <v>743</v>
      </c>
    </row>
    <row r="504" spans="2:65" s="11" customFormat="1" ht="13.5">
      <c r="B504" s="204"/>
      <c r="C504" s="205"/>
      <c r="D504" s="206" t="s">
        <v>144</v>
      </c>
      <c r="E504" s="207" t="s">
        <v>32</v>
      </c>
      <c r="F504" s="208" t="s">
        <v>735</v>
      </c>
      <c r="G504" s="205"/>
      <c r="H504" s="207" t="s">
        <v>32</v>
      </c>
      <c r="I504" s="209"/>
      <c r="J504" s="205"/>
      <c r="K504" s="205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144</v>
      </c>
      <c r="AU504" s="214" t="s">
        <v>84</v>
      </c>
      <c r="AV504" s="11" t="s">
        <v>25</v>
      </c>
      <c r="AW504" s="11" t="s">
        <v>39</v>
      </c>
      <c r="AX504" s="11" t="s">
        <v>75</v>
      </c>
      <c r="AY504" s="214" t="s">
        <v>134</v>
      </c>
    </row>
    <row r="505" spans="2:65" s="11" customFormat="1" ht="13.5">
      <c r="B505" s="204"/>
      <c r="C505" s="205"/>
      <c r="D505" s="206" t="s">
        <v>144</v>
      </c>
      <c r="E505" s="207" t="s">
        <v>32</v>
      </c>
      <c r="F505" s="208" t="s">
        <v>744</v>
      </c>
      <c r="G505" s="205"/>
      <c r="H505" s="207" t="s">
        <v>32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144</v>
      </c>
      <c r="AU505" s="214" t="s">
        <v>84</v>
      </c>
      <c r="AV505" s="11" t="s">
        <v>25</v>
      </c>
      <c r="AW505" s="11" t="s">
        <v>39</v>
      </c>
      <c r="AX505" s="11" t="s">
        <v>75</v>
      </c>
      <c r="AY505" s="214" t="s">
        <v>134</v>
      </c>
    </row>
    <row r="506" spans="2:65" s="11" customFormat="1" ht="13.5">
      <c r="B506" s="204"/>
      <c r="C506" s="205"/>
      <c r="D506" s="206" t="s">
        <v>144</v>
      </c>
      <c r="E506" s="207" t="s">
        <v>32</v>
      </c>
      <c r="F506" s="208" t="s">
        <v>563</v>
      </c>
      <c r="G506" s="205"/>
      <c r="H506" s="207" t="s">
        <v>32</v>
      </c>
      <c r="I506" s="209"/>
      <c r="J506" s="205"/>
      <c r="K506" s="205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144</v>
      </c>
      <c r="AU506" s="214" t="s">
        <v>84</v>
      </c>
      <c r="AV506" s="11" t="s">
        <v>25</v>
      </c>
      <c r="AW506" s="11" t="s">
        <v>39</v>
      </c>
      <c r="AX506" s="11" t="s">
        <v>75</v>
      </c>
      <c r="AY506" s="214" t="s">
        <v>134</v>
      </c>
    </row>
    <row r="507" spans="2:65" s="12" customFormat="1" ht="13.5">
      <c r="B507" s="215"/>
      <c r="C507" s="216"/>
      <c r="D507" s="206" t="s">
        <v>144</v>
      </c>
      <c r="E507" s="217" t="s">
        <v>32</v>
      </c>
      <c r="F507" s="218" t="s">
        <v>745</v>
      </c>
      <c r="G507" s="216"/>
      <c r="H507" s="219">
        <v>5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144</v>
      </c>
      <c r="AU507" s="225" t="s">
        <v>84</v>
      </c>
      <c r="AV507" s="12" t="s">
        <v>84</v>
      </c>
      <c r="AW507" s="12" t="s">
        <v>39</v>
      </c>
      <c r="AX507" s="12" t="s">
        <v>75</v>
      </c>
      <c r="AY507" s="225" t="s">
        <v>134</v>
      </c>
    </row>
    <row r="508" spans="2:65" s="11" customFormat="1" ht="13.5">
      <c r="B508" s="204"/>
      <c r="C508" s="205"/>
      <c r="D508" s="206" t="s">
        <v>144</v>
      </c>
      <c r="E508" s="207" t="s">
        <v>32</v>
      </c>
      <c r="F508" s="208" t="s">
        <v>567</v>
      </c>
      <c r="G508" s="205"/>
      <c r="H508" s="207" t="s">
        <v>32</v>
      </c>
      <c r="I508" s="209"/>
      <c r="J508" s="205"/>
      <c r="K508" s="205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144</v>
      </c>
      <c r="AU508" s="214" t="s">
        <v>84</v>
      </c>
      <c r="AV508" s="11" t="s">
        <v>25</v>
      </c>
      <c r="AW508" s="11" t="s">
        <v>39</v>
      </c>
      <c r="AX508" s="11" t="s">
        <v>75</v>
      </c>
      <c r="AY508" s="214" t="s">
        <v>134</v>
      </c>
    </row>
    <row r="509" spans="2:65" s="12" customFormat="1" ht="13.5">
      <c r="B509" s="215"/>
      <c r="C509" s="216"/>
      <c r="D509" s="206" t="s">
        <v>144</v>
      </c>
      <c r="E509" s="217" t="s">
        <v>32</v>
      </c>
      <c r="F509" s="218" t="s">
        <v>746</v>
      </c>
      <c r="G509" s="216"/>
      <c r="H509" s="219">
        <v>9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144</v>
      </c>
      <c r="AU509" s="225" t="s">
        <v>84</v>
      </c>
      <c r="AV509" s="12" t="s">
        <v>84</v>
      </c>
      <c r="AW509" s="12" t="s">
        <v>39</v>
      </c>
      <c r="AX509" s="12" t="s">
        <v>75</v>
      </c>
      <c r="AY509" s="225" t="s">
        <v>134</v>
      </c>
    </row>
    <row r="510" spans="2:65" s="11" customFormat="1" ht="13.5">
      <c r="B510" s="204"/>
      <c r="C510" s="205"/>
      <c r="D510" s="206" t="s">
        <v>144</v>
      </c>
      <c r="E510" s="207" t="s">
        <v>32</v>
      </c>
      <c r="F510" s="208" t="s">
        <v>747</v>
      </c>
      <c r="G510" s="205"/>
      <c r="H510" s="207" t="s">
        <v>32</v>
      </c>
      <c r="I510" s="209"/>
      <c r="J510" s="205"/>
      <c r="K510" s="205"/>
      <c r="L510" s="210"/>
      <c r="M510" s="211"/>
      <c r="N510" s="212"/>
      <c r="O510" s="212"/>
      <c r="P510" s="212"/>
      <c r="Q510" s="212"/>
      <c r="R510" s="212"/>
      <c r="S510" s="212"/>
      <c r="T510" s="213"/>
      <c r="AT510" s="214" t="s">
        <v>144</v>
      </c>
      <c r="AU510" s="214" t="s">
        <v>84</v>
      </c>
      <c r="AV510" s="11" t="s">
        <v>25</v>
      </c>
      <c r="AW510" s="11" t="s">
        <v>39</v>
      </c>
      <c r="AX510" s="11" t="s">
        <v>75</v>
      </c>
      <c r="AY510" s="214" t="s">
        <v>134</v>
      </c>
    </row>
    <row r="511" spans="2:65" s="12" customFormat="1" ht="13.5">
      <c r="B511" s="215"/>
      <c r="C511" s="216"/>
      <c r="D511" s="206" t="s">
        <v>144</v>
      </c>
      <c r="E511" s="217" t="s">
        <v>32</v>
      </c>
      <c r="F511" s="218" t="s">
        <v>748</v>
      </c>
      <c r="G511" s="216"/>
      <c r="H511" s="219">
        <v>11</v>
      </c>
      <c r="I511" s="220"/>
      <c r="J511" s="216"/>
      <c r="K511" s="216"/>
      <c r="L511" s="221"/>
      <c r="M511" s="222"/>
      <c r="N511" s="223"/>
      <c r="O511" s="223"/>
      <c r="P511" s="223"/>
      <c r="Q511" s="223"/>
      <c r="R511" s="223"/>
      <c r="S511" s="223"/>
      <c r="T511" s="224"/>
      <c r="AT511" s="225" t="s">
        <v>144</v>
      </c>
      <c r="AU511" s="225" t="s">
        <v>84</v>
      </c>
      <c r="AV511" s="12" t="s">
        <v>84</v>
      </c>
      <c r="AW511" s="12" t="s">
        <v>39</v>
      </c>
      <c r="AX511" s="12" t="s">
        <v>75</v>
      </c>
      <c r="AY511" s="225" t="s">
        <v>134</v>
      </c>
    </row>
    <row r="512" spans="2:65" s="13" customFormat="1" ht="13.5">
      <c r="B512" s="226"/>
      <c r="C512" s="227"/>
      <c r="D512" s="206" t="s">
        <v>144</v>
      </c>
      <c r="E512" s="228" t="s">
        <v>32</v>
      </c>
      <c r="F512" s="229" t="s">
        <v>156</v>
      </c>
      <c r="G512" s="227"/>
      <c r="H512" s="230">
        <v>25</v>
      </c>
      <c r="I512" s="231"/>
      <c r="J512" s="227"/>
      <c r="K512" s="227"/>
      <c r="L512" s="232"/>
      <c r="M512" s="233"/>
      <c r="N512" s="234"/>
      <c r="O512" s="234"/>
      <c r="P512" s="234"/>
      <c r="Q512" s="234"/>
      <c r="R512" s="234"/>
      <c r="S512" s="234"/>
      <c r="T512" s="235"/>
      <c r="AT512" s="236" t="s">
        <v>144</v>
      </c>
      <c r="AU512" s="236" t="s">
        <v>84</v>
      </c>
      <c r="AV512" s="13" t="s">
        <v>142</v>
      </c>
      <c r="AW512" s="13" t="s">
        <v>39</v>
      </c>
      <c r="AX512" s="13" t="s">
        <v>25</v>
      </c>
      <c r="AY512" s="236" t="s">
        <v>134</v>
      </c>
    </row>
    <row r="513" spans="2:65" s="1" customFormat="1" ht="16.5" customHeight="1">
      <c r="B513" s="41"/>
      <c r="C513" s="237" t="s">
        <v>749</v>
      </c>
      <c r="D513" s="237" t="s">
        <v>207</v>
      </c>
      <c r="E513" s="238" t="s">
        <v>707</v>
      </c>
      <c r="F513" s="239" t="s">
        <v>708</v>
      </c>
      <c r="G513" s="240" t="s">
        <v>518</v>
      </c>
      <c r="H513" s="241">
        <v>20.338999999999999</v>
      </c>
      <c r="I513" s="242"/>
      <c r="J513" s="243">
        <f>ROUND(I513*H513,2)</f>
        <v>0</v>
      </c>
      <c r="K513" s="239" t="s">
        <v>141</v>
      </c>
      <c r="L513" s="244"/>
      <c r="M513" s="245" t="s">
        <v>32</v>
      </c>
      <c r="N513" s="246" t="s">
        <v>46</v>
      </c>
      <c r="O513" s="42"/>
      <c r="P513" s="201">
        <f>O513*H513</f>
        <v>0</v>
      </c>
      <c r="Q513" s="201">
        <v>0.55000000000000004</v>
      </c>
      <c r="R513" s="201">
        <f>Q513*H513</f>
        <v>11.186450000000001</v>
      </c>
      <c r="S513" s="201">
        <v>0</v>
      </c>
      <c r="T513" s="202">
        <f>S513*H513</f>
        <v>0</v>
      </c>
      <c r="AR513" s="24" t="s">
        <v>367</v>
      </c>
      <c r="AT513" s="24" t="s">
        <v>207</v>
      </c>
      <c r="AU513" s="24" t="s">
        <v>84</v>
      </c>
      <c r="AY513" s="24" t="s">
        <v>134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24" t="s">
        <v>25</v>
      </c>
      <c r="BK513" s="203">
        <f>ROUND(I513*H513,2)</f>
        <v>0</v>
      </c>
      <c r="BL513" s="24" t="s">
        <v>250</v>
      </c>
      <c r="BM513" s="24" t="s">
        <v>750</v>
      </c>
    </row>
    <row r="514" spans="2:65" s="11" customFormat="1" ht="13.5">
      <c r="B514" s="204"/>
      <c r="C514" s="205"/>
      <c r="D514" s="206" t="s">
        <v>144</v>
      </c>
      <c r="E514" s="207" t="s">
        <v>32</v>
      </c>
      <c r="F514" s="208" t="s">
        <v>710</v>
      </c>
      <c r="G514" s="205"/>
      <c r="H514" s="207" t="s">
        <v>32</v>
      </c>
      <c r="I514" s="209"/>
      <c r="J514" s="205"/>
      <c r="K514" s="205"/>
      <c r="L514" s="210"/>
      <c r="M514" s="211"/>
      <c r="N514" s="212"/>
      <c r="O514" s="212"/>
      <c r="P514" s="212"/>
      <c r="Q514" s="212"/>
      <c r="R514" s="212"/>
      <c r="S514" s="212"/>
      <c r="T514" s="213"/>
      <c r="AT514" s="214" t="s">
        <v>144</v>
      </c>
      <c r="AU514" s="214" t="s">
        <v>84</v>
      </c>
      <c r="AV514" s="11" t="s">
        <v>25</v>
      </c>
      <c r="AW514" s="11" t="s">
        <v>39</v>
      </c>
      <c r="AX514" s="11" t="s">
        <v>75</v>
      </c>
      <c r="AY514" s="214" t="s">
        <v>134</v>
      </c>
    </row>
    <row r="515" spans="2:65" s="11" customFormat="1" ht="13.5">
      <c r="B515" s="204"/>
      <c r="C515" s="205"/>
      <c r="D515" s="206" t="s">
        <v>144</v>
      </c>
      <c r="E515" s="207" t="s">
        <v>32</v>
      </c>
      <c r="F515" s="208" t="s">
        <v>751</v>
      </c>
      <c r="G515" s="205"/>
      <c r="H515" s="207" t="s">
        <v>32</v>
      </c>
      <c r="I515" s="209"/>
      <c r="J515" s="205"/>
      <c r="K515" s="205"/>
      <c r="L515" s="210"/>
      <c r="M515" s="211"/>
      <c r="N515" s="212"/>
      <c r="O515" s="212"/>
      <c r="P515" s="212"/>
      <c r="Q515" s="212"/>
      <c r="R515" s="212"/>
      <c r="S515" s="212"/>
      <c r="T515" s="213"/>
      <c r="AT515" s="214" t="s">
        <v>144</v>
      </c>
      <c r="AU515" s="214" t="s">
        <v>84</v>
      </c>
      <c r="AV515" s="11" t="s">
        <v>25</v>
      </c>
      <c r="AW515" s="11" t="s">
        <v>39</v>
      </c>
      <c r="AX515" s="11" t="s">
        <v>75</v>
      </c>
      <c r="AY515" s="214" t="s">
        <v>134</v>
      </c>
    </row>
    <row r="516" spans="2:65" s="11" customFormat="1" ht="13.5">
      <c r="B516" s="204"/>
      <c r="C516" s="205"/>
      <c r="D516" s="206" t="s">
        <v>144</v>
      </c>
      <c r="E516" s="207" t="s">
        <v>32</v>
      </c>
      <c r="F516" s="208" t="s">
        <v>752</v>
      </c>
      <c r="G516" s="205"/>
      <c r="H516" s="207" t="s">
        <v>32</v>
      </c>
      <c r="I516" s="209"/>
      <c r="J516" s="205"/>
      <c r="K516" s="205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144</v>
      </c>
      <c r="AU516" s="214" t="s">
        <v>84</v>
      </c>
      <c r="AV516" s="11" t="s">
        <v>25</v>
      </c>
      <c r="AW516" s="11" t="s">
        <v>39</v>
      </c>
      <c r="AX516" s="11" t="s">
        <v>75</v>
      </c>
      <c r="AY516" s="214" t="s">
        <v>134</v>
      </c>
    </row>
    <row r="517" spans="2:65" s="12" customFormat="1" ht="13.5">
      <c r="B517" s="215"/>
      <c r="C517" s="216"/>
      <c r="D517" s="206" t="s">
        <v>144</v>
      </c>
      <c r="E517" s="217" t="s">
        <v>32</v>
      </c>
      <c r="F517" s="218" t="s">
        <v>753</v>
      </c>
      <c r="G517" s="216"/>
      <c r="H517" s="219">
        <v>15.785</v>
      </c>
      <c r="I517" s="220"/>
      <c r="J517" s="216"/>
      <c r="K517" s="216"/>
      <c r="L517" s="221"/>
      <c r="M517" s="222"/>
      <c r="N517" s="223"/>
      <c r="O517" s="223"/>
      <c r="P517" s="223"/>
      <c r="Q517" s="223"/>
      <c r="R517" s="223"/>
      <c r="S517" s="223"/>
      <c r="T517" s="224"/>
      <c r="AT517" s="225" t="s">
        <v>144</v>
      </c>
      <c r="AU517" s="225" t="s">
        <v>84</v>
      </c>
      <c r="AV517" s="12" t="s">
        <v>84</v>
      </c>
      <c r="AW517" s="12" t="s">
        <v>39</v>
      </c>
      <c r="AX517" s="12" t="s">
        <v>75</v>
      </c>
      <c r="AY517" s="225" t="s">
        <v>134</v>
      </c>
    </row>
    <row r="518" spans="2:65" s="11" customFormat="1" ht="13.5">
      <c r="B518" s="204"/>
      <c r="C518" s="205"/>
      <c r="D518" s="206" t="s">
        <v>144</v>
      </c>
      <c r="E518" s="207" t="s">
        <v>32</v>
      </c>
      <c r="F518" s="208" t="s">
        <v>735</v>
      </c>
      <c r="G518" s="205"/>
      <c r="H518" s="207" t="s">
        <v>32</v>
      </c>
      <c r="I518" s="209"/>
      <c r="J518" s="205"/>
      <c r="K518" s="205"/>
      <c r="L518" s="210"/>
      <c r="M518" s="211"/>
      <c r="N518" s="212"/>
      <c r="O518" s="212"/>
      <c r="P518" s="212"/>
      <c r="Q518" s="212"/>
      <c r="R518" s="212"/>
      <c r="S518" s="212"/>
      <c r="T518" s="213"/>
      <c r="AT518" s="214" t="s">
        <v>144</v>
      </c>
      <c r="AU518" s="214" t="s">
        <v>84</v>
      </c>
      <c r="AV518" s="11" t="s">
        <v>25</v>
      </c>
      <c r="AW518" s="11" t="s">
        <v>39</v>
      </c>
      <c r="AX518" s="11" t="s">
        <v>75</v>
      </c>
      <c r="AY518" s="214" t="s">
        <v>134</v>
      </c>
    </row>
    <row r="519" spans="2:65" s="11" customFormat="1" ht="13.5">
      <c r="B519" s="204"/>
      <c r="C519" s="205"/>
      <c r="D519" s="206" t="s">
        <v>144</v>
      </c>
      <c r="E519" s="207" t="s">
        <v>32</v>
      </c>
      <c r="F519" s="208" t="s">
        <v>754</v>
      </c>
      <c r="G519" s="205"/>
      <c r="H519" s="207" t="s">
        <v>32</v>
      </c>
      <c r="I519" s="209"/>
      <c r="J519" s="205"/>
      <c r="K519" s="205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144</v>
      </c>
      <c r="AU519" s="214" t="s">
        <v>84</v>
      </c>
      <c r="AV519" s="11" t="s">
        <v>25</v>
      </c>
      <c r="AW519" s="11" t="s">
        <v>39</v>
      </c>
      <c r="AX519" s="11" t="s">
        <v>75</v>
      </c>
      <c r="AY519" s="214" t="s">
        <v>134</v>
      </c>
    </row>
    <row r="520" spans="2:65" s="12" customFormat="1" ht="13.5">
      <c r="B520" s="215"/>
      <c r="C520" s="216"/>
      <c r="D520" s="206" t="s">
        <v>144</v>
      </c>
      <c r="E520" s="217" t="s">
        <v>32</v>
      </c>
      <c r="F520" s="218" t="s">
        <v>755</v>
      </c>
      <c r="G520" s="216"/>
      <c r="H520" s="219">
        <v>4.0039999999999996</v>
      </c>
      <c r="I520" s="220"/>
      <c r="J520" s="216"/>
      <c r="K520" s="216"/>
      <c r="L520" s="221"/>
      <c r="M520" s="222"/>
      <c r="N520" s="223"/>
      <c r="O520" s="223"/>
      <c r="P520" s="223"/>
      <c r="Q520" s="223"/>
      <c r="R520" s="223"/>
      <c r="S520" s="223"/>
      <c r="T520" s="224"/>
      <c r="AT520" s="225" t="s">
        <v>144</v>
      </c>
      <c r="AU520" s="225" t="s">
        <v>84</v>
      </c>
      <c r="AV520" s="12" t="s">
        <v>84</v>
      </c>
      <c r="AW520" s="12" t="s">
        <v>39</v>
      </c>
      <c r="AX520" s="12" t="s">
        <v>75</v>
      </c>
      <c r="AY520" s="225" t="s">
        <v>134</v>
      </c>
    </row>
    <row r="521" spans="2:65" s="11" customFormat="1" ht="13.5">
      <c r="B521" s="204"/>
      <c r="C521" s="205"/>
      <c r="D521" s="206" t="s">
        <v>144</v>
      </c>
      <c r="E521" s="207" t="s">
        <v>32</v>
      </c>
      <c r="F521" s="208" t="s">
        <v>756</v>
      </c>
      <c r="G521" s="205"/>
      <c r="H521" s="207" t="s">
        <v>32</v>
      </c>
      <c r="I521" s="209"/>
      <c r="J521" s="205"/>
      <c r="K521" s="205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144</v>
      </c>
      <c r="AU521" s="214" t="s">
        <v>84</v>
      </c>
      <c r="AV521" s="11" t="s">
        <v>25</v>
      </c>
      <c r="AW521" s="11" t="s">
        <v>39</v>
      </c>
      <c r="AX521" s="11" t="s">
        <v>75</v>
      </c>
      <c r="AY521" s="214" t="s">
        <v>134</v>
      </c>
    </row>
    <row r="522" spans="2:65" s="12" customFormat="1" ht="13.5">
      <c r="B522" s="215"/>
      <c r="C522" s="216"/>
      <c r="D522" s="206" t="s">
        <v>144</v>
      </c>
      <c r="E522" s="217" t="s">
        <v>32</v>
      </c>
      <c r="F522" s="218" t="s">
        <v>757</v>
      </c>
      <c r="G522" s="216"/>
      <c r="H522" s="219">
        <v>0.55000000000000004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144</v>
      </c>
      <c r="AU522" s="225" t="s">
        <v>84</v>
      </c>
      <c r="AV522" s="12" t="s">
        <v>84</v>
      </c>
      <c r="AW522" s="12" t="s">
        <v>39</v>
      </c>
      <c r="AX522" s="12" t="s">
        <v>75</v>
      </c>
      <c r="AY522" s="225" t="s">
        <v>134</v>
      </c>
    </row>
    <row r="523" spans="2:65" s="13" customFormat="1" ht="13.5">
      <c r="B523" s="226"/>
      <c r="C523" s="227"/>
      <c r="D523" s="206" t="s">
        <v>144</v>
      </c>
      <c r="E523" s="228" t="s">
        <v>32</v>
      </c>
      <c r="F523" s="229" t="s">
        <v>156</v>
      </c>
      <c r="G523" s="227"/>
      <c r="H523" s="230">
        <v>20.338999999999999</v>
      </c>
      <c r="I523" s="231"/>
      <c r="J523" s="227"/>
      <c r="K523" s="227"/>
      <c r="L523" s="232"/>
      <c r="M523" s="233"/>
      <c r="N523" s="234"/>
      <c r="O523" s="234"/>
      <c r="P523" s="234"/>
      <c r="Q523" s="234"/>
      <c r="R523" s="234"/>
      <c r="S523" s="234"/>
      <c r="T523" s="235"/>
      <c r="AT523" s="236" t="s">
        <v>144</v>
      </c>
      <c r="AU523" s="236" t="s">
        <v>84</v>
      </c>
      <c r="AV523" s="13" t="s">
        <v>142</v>
      </c>
      <c r="AW523" s="13" t="s">
        <v>39</v>
      </c>
      <c r="AX523" s="13" t="s">
        <v>25</v>
      </c>
      <c r="AY523" s="236" t="s">
        <v>134</v>
      </c>
    </row>
    <row r="524" spans="2:65" s="1" customFormat="1" ht="16.5" customHeight="1">
      <c r="B524" s="41"/>
      <c r="C524" s="192" t="s">
        <v>758</v>
      </c>
      <c r="D524" s="192" t="s">
        <v>137</v>
      </c>
      <c r="E524" s="193" t="s">
        <v>759</v>
      </c>
      <c r="F524" s="194" t="s">
        <v>760</v>
      </c>
      <c r="G524" s="195" t="s">
        <v>222</v>
      </c>
      <c r="H524" s="196">
        <v>1384</v>
      </c>
      <c r="I524" s="197"/>
      <c r="J524" s="198">
        <f>ROUND(I524*H524,2)</f>
        <v>0</v>
      </c>
      <c r="K524" s="194" t="s">
        <v>141</v>
      </c>
      <c r="L524" s="61"/>
      <c r="M524" s="199" t="s">
        <v>32</v>
      </c>
      <c r="N524" s="200" t="s">
        <v>46</v>
      </c>
      <c r="O524" s="42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AR524" s="24" t="s">
        <v>250</v>
      </c>
      <c r="AT524" s="24" t="s">
        <v>137</v>
      </c>
      <c r="AU524" s="24" t="s">
        <v>84</v>
      </c>
      <c r="AY524" s="24" t="s">
        <v>134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4" t="s">
        <v>25</v>
      </c>
      <c r="BK524" s="203">
        <f>ROUND(I524*H524,2)</f>
        <v>0</v>
      </c>
      <c r="BL524" s="24" t="s">
        <v>250</v>
      </c>
      <c r="BM524" s="24" t="s">
        <v>761</v>
      </c>
    </row>
    <row r="525" spans="2:65" s="11" customFormat="1" ht="13.5">
      <c r="B525" s="204"/>
      <c r="C525" s="205"/>
      <c r="D525" s="206" t="s">
        <v>144</v>
      </c>
      <c r="E525" s="207" t="s">
        <v>32</v>
      </c>
      <c r="F525" s="208" t="s">
        <v>762</v>
      </c>
      <c r="G525" s="205"/>
      <c r="H525" s="207" t="s">
        <v>32</v>
      </c>
      <c r="I525" s="209"/>
      <c r="J525" s="205"/>
      <c r="K525" s="205"/>
      <c r="L525" s="210"/>
      <c r="M525" s="211"/>
      <c r="N525" s="212"/>
      <c r="O525" s="212"/>
      <c r="P525" s="212"/>
      <c r="Q525" s="212"/>
      <c r="R525" s="212"/>
      <c r="S525" s="212"/>
      <c r="T525" s="213"/>
      <c r="AT525" s="214" t="s">
        <v>144</v>
      </c>
      <c r="AU525" s="214" t="s">
        <v>84</v>
      </c>
      <c r="AV525" s="11" t="s">
        <v>25</v>
      </c>
      <c r="AW525" s="11" t="s">
        <v>39</v>
      </c>
      <c r="AX525" s="11" t="s">
        <v>75</v>
      </c>
      <c r="AY525" s="214" t="s">
        <v>134</v>
      </c>
    </row>
    <row r="526" spans="2:65" s="12" customFormat="1" ht="13.5">
      <c r="B526" s="215"/>
      <c r="C526" s="216"/>
      <c r="D526" s="206" t="s">
        <v>144</v>
      </c>
      <c r="E526" s="217" t="s">
        <v>32</v>
      </c>
      <c r="F526" s="218" t="s">
        <v>763</v>
      </c>
      <c r="G526" s="216"/>
      <c r="H526" s="219">
        <v>616</v>
      </c>
      <c r="I526" s="220"/>
      <c r="J526" s="216"/>
      <c r="K526" s="216"/>
      <c r="L526" s="221"/>
      <c r="M526" s="222"/>
      <c r="N526" s="223"/>
      <c r="O526" s="223"/>
      <c r="P526" s="223"/>
      <c r="Q526" s="223"/>
      <c r="R526" s="223"/>
      <c r="S526" s="223"/>
      <c r="T526" s="224"/>
      <c r="AT526" s="225" t="s">
        <v>144</v>
      </c>
      <c r="AU526" s="225" t="s">
        <v>84</v>
      </c>
      <c r="AV526" s="12" t="s">
        <v>84</v>
      </c>
      <c r="AW526" s="12" t="s">
        <v>39</v>
      </c>
      <c r="AX526" s="12" t="s">
        <v>75</v>
      </c>
      <c r="AY526" s="225" t="s">
        <v>134</v>
      </c>
    </row>
    <row r="527" spans="2:65" s="12" customFormat="1" ht="13.5">
      <c r="B527" s="215"/>
      <c r="C527" s="216"/>
      <c r="D527" s="206" t="s">
        <v>144</v>
      </c>
      <c r="E527" s="217" t="s">
        <v>32</v>
      </c>
      <c r="F527" s="218" t="s">
        <v>764</v>
      </c>
      <c r="G527" s="216"/>
      <c r="H527" s="219">
        <v>62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144</v>
      </c>
      <c r="AU527" s="225" t="s">
        <v>84</v>
      </c>
      <c r="AV527" s="12" t="s">
        <v>84</v>
      </c>
      <c r="AW527" s="12" t="s">
        <v>39</v>
      </c>
      <c r="AX527" s="12" t="s">
        <v>75</v>
      </c>
      <c r="AY527" s="225" t="s">
        <v>134</v>
      </c>
    </row>
    <row r="528" spans="2:65" s="14" customFormat="1" ht="13.5">
      <c r="B528" s="247"/>
      <c r="C528" s="248"/>
      <c r="D528" s="206" t="s">
        <v>144</v>
      </c>
      <c r="E528" s="249" t="s">
        <v>32</v>
      </c>
      <c r="F528" s="250" t="s">
        <v>230</v>
      </c>
      <c r="G528" s="248"/>
      <c r="H528" s="251">
        <v>678</v>
      </c>
      <c r="I528" s="252"/>
      <c r="J528" s="248"/>
      <c r="K528" s="248"/>
      <c r="L528" s="253"/>
      <c r="M528" s="254"/>
      <c r="N528" s="255"/>
      <c r="O528" s="255"/>
      <c r="P528" s="255"/>
      <c r="Q528" s="255"/>
      <c r="R528" s="255"/>
      <c r="S528" s="255"/>
      <c r="T528" s="256"/>
      <c r="AT528" s="257" t="s">
        <v>144</v>
      </c>
      <c r="AU528" s="257" t="s">
        <v>84</v>
      </c>
      <c r="AV528" s="14" t="s">
        <v>157</v>
      </c>
      <c r="AW528" s="14" t="s">
        <v>39</v>
      </c>
      <c r="AX528" s="14" t="s">
        <v>75</v>
      </c>
      <c r="AY528" s="257" t="s">
        <v>134</v>
      </c>
    </row>
    <row r="529" spans="2:51" s="11" customFormat="1" ht="13.5">
      <c r="B529" s="204"/>
      <c r="C529" s="205"/>
      <c r="D529" s="206" t="s">
        <v>144</v>
      </c>
      <c r="E529" s="207" t="s">
        <v>32</v>
      </c>
      <c r="F529" s="208" t="s">
        <v>765</v>
      </c>
      <c r="G529" s="205"/>
      <c r="H529" s="207" t="s">
        <v>32</v>
      </c>
      <c r="I529" s="209"/>
      <c r="J529" s="205"/>
      <c r="K529" s="205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144</v>
      </c>
      <c r="AU529" s="214" t="s">
        <v>84</v>
      </c>
      <c r="AV529" s="11" t="s">
        <v>25</v>
      </c>
      <c r="AW529" s="11" t="s">
        <v>39</v>
      </c>
      <c r="AX529" s="11" t="s">
        <v>75</v>
      </c>
      <c r="AY529" s="214" t="s">
        <v>134</v>
      </c>
    </row>
    <row r="530" spans="2:51" s="11" customFormat="1" ht="13.5">
      <c r="B530" s="204"/>
      <c r="C530" s="205"/>
      <c r="D530" s="206" t="s">
        <v>144</v>
      </c>
      <c r="E530" s="207" t="s">
        <v>32</v>
      </c>
      <c r="F530" s="208" t="s">
        <v>563</v>
      </c>
      <c r="G530" s="205"/>
      <c r="H530" s="207" t="s">
        <v>32</v>
      </c>
      <c r="I530" s="209"/>
      <c r="J530" s="205"/>
      <c r="K530" s="205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144</v>
      </c>
      <c r="AU530" s="214" t="s">
        <v>84</v>
      </c>
      <c r="AV530" s="11" t="s">
        <v>25</v>
      </c>
      <c r="AW530" s="11" t="s">
        <v>39</v>
      </c>
      <c r="AX530" s="11" t="s">
        <v>75</v>
      </c>
      <c r="AY530" s="214" t="s">
        <v>134</v>
      </c>
    </row>
    <row r="531" spans="2:51" s="12" customFormat="1" ht="13.5">
      <c r="B531" s="215"/>
      <c r="C531" s="216"/>
      <c r="D531" s="206" t="s">
        <v>144</v>
      </c>
      <c r="E531" s="217" t="s">
        <v>32</v>
      </c>
      <c r="F531" s="218" t="s">
        <v>766</v>
      </c>
      <c r="G531" s="216"/>
      <c r="H531" s="219">
        <v>35.200000000000003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144</v>
      </c>
      <c r="AU531" s="225" t="s">
        <v>84</v>
      </c>
      <c r="AV531" s="12" t="s">
        <v>84</v>
      </c>
      <c r="AW531" s="12" t="s">
        <v>39</v>
      </c>
      <c r="AX531" s="12" t="s">
        <v>75</v>
      </c>
      <c r="AY531" s="225" t="s">
        <v>134</v>
      </c>
    </row>
    <row r="532" spans="2:51" s="11" customFormat="1" ht="13.5">
      <c r="B532" s="204"/>
      <c r="C532" s="205"/>
      <c r="D532" s="206" t="s">
        <v>144</v>
      </c>
      <c r="E532" s="207" t="s">
        <v>32</v>
      </c>
      <c r="F532" s="208" t="s">
        <v>767</v>
      </c>
      <c r="G532" s="205"/>
      <c r="H532" s="207" t="s">
        <v>32</v>
      </c>
      <c r="I532" s="209"/>
      <c r="J532" s="205"/>
      <c r="K532" s="205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144</v>
      </c>
      <c r="AU532" s="214" t="s">
        <v>84</v>
      </c>
      <c r="AV532" s="11" t="s">
        <v>25</v>
      </c>
      <c r="AW532" s="11" t="s">
        <v>39</v>
      </c>
      <c r="AX532" s="11" t="s">
        <v>75</v>
      </c>
      <c r="AY532" s="214" t="s">
        <v>134</v>
      </c>
    </row>
    <row r="533" spans="2:51" s="12" customFormat="1" ht="13.5">
      <c r="B533" s="215"/>
      <c r="C533" s="216"/>
      <c r="D533" s="206" t="s">
        <v>144</v>
      </c>
      <c r="E533" s="217" t="s">
        <v>32</v>
      </c>
      <c r="F533" s="218" t="s">
        <v>768</v>
      </c>
      <c r="G533" s="216"/>
      <c r="H533" s="219">
        <v>25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144</v>
      </c>
      <c r="AU533" s="225" t="s">
        <v>84</v>
      </c>
      <c r="AV533" s="12" t="s">
        <v>84</v>
      </c>
      <c r="AW533" s="12" t="s">
        <v>39</v>
      </c>
      <c r="AX533" s="12" t="s">
        <v>75</v>
      </c>
      <c r="AY533" s="225" t="s">
        <v>134</v>
      </c>
    </row>
    <row r="534" spans="2:51" s="11" customFormat="1" ht="13.5">
      <c r="B534" s="204"/>
      <c r="C534" s="205"/>
      <c r="D534" s="206" t="s">
        <v>144</v>
      </c>
      <c r="E534" s="207" t="s">
        <v>32</v>
      </c>
      <c r="F534" s="208" t="s">
        <v>567</v>
      </c>
      <c r="G534" s="205"/>
      <c r="H534" s="207" t="s">
        <v>32</v>
      </c>
      <c r="I534" s="209"/>
      <c r="J534" s="205"/>
      <c r="K534" s="205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144</v>
      </c>
      <c r="AU534" s="214" t="s">
        <v>84</v>
      </c>
      <c r="AV534" s="11" t="s">
        <v>25</v>
      </c>
      <c r="AW534" s="11" t="s">
        <v>39</v>
      </c>
      <c r="AX534" s="11" t="s">
        <v>75</v>
      </c>
      <c r="AY534" s="214" t="s">
        <v>134</v>
      </c>
    </row>
    <row r="535" spans="2:51" s="12" customFormat="1" ht="13.5">
      <c r="B535" s="215"/>
      <c r="C535" s="216"/>
      <c r="D535" s="206" t="s">
        <v>144</v>
      </c>
      <c r="E535" s="217" t="s">
        <v>32</v>
      </c>
      <c r="F535" s="218" t="s">
        <v>769</v>
      </c>
      <c r="G535" s="216"/>
      <c r="H535" s="219">
        <v>10.4</v>
      </c>
      <c r="I535" s="220"/>
      <c r="J535" s="216"/>
      <c r="K535" s="216"/>
      <c r="L535" s="221"/>
      <c r="M535" s="222"/>
      <c r="N535" s="223"/>
      <c r="O535" s="223"/>
      <c r="P535" s="223"/>
      <c r="Q535" s="223"/>
      <c r="R535" s="223"/>
      <c r="S535" s="223"/>
      <c r="T535" s="224"/>
      <c r="AT535" s="225" t="s">
        <v>144</v>
      </c>
      <c r="AU535" s="225" t="s">
        <v>84</v>
      </c>
      <c r="AV535" s="12" t="s">
        <v>84</v>
      </c>
      <c r="AW535" s="12" t="s">
        <v>39</v>
      </c>
      <c r="AX535" s="12" t="s">
        <v>75</v>
      </c>
      <c r="AY535" s="225" t="s">
        <v>134</v>
      </c>
    </row>
    <row r="536" spans="2:51" s="12" customFormat="1" ht="13.5">
      <c r="B536" s="215"/>
      <c r="C536" s="216"/>
      <c r="D536" s="206" t="s">
        <v>144</v>
      </c>
      <c r="E536" s="217" t="s">
        <v>32</v>
      </c>
      <c r="F536" s="218" t="s">
        <v>770</v>
      </c>
      <c r="G536" s="216"/>
      <c r="H536" s="219">
        <v>7.4</v>
      </c>
      <c r="I536" s="220"/>
      <c r="J536" s="216"/>
      <c r="K536" s="216"/>
      <c r="L536" s="221"/>
      <c r="M536" s="222"/>
      <c r="N536" s="223"/>
      <c r="O536" s="223"/>
      <c r="P536" s="223"/>
      <c r="Q536" s="223"/>
      <c r="R536" s="223"/>
      <c r="S536" s="223"/>
      <c r="T536" s="224"/>
      <c r="AT536" s="225" t="s">
        <v>144</v>
      </c>
      <c r="AU536" s="225" t="s">
        <v>84</v>
      </c>
      <c r="AV536" s="12" t="s">
        <v>84</v>
      </c>
      <c r="AW536" s="12" t="s">
        <v>39</v>
      </c>
      <c r="AX536" s="12" t="s">
        <v>75</v>
      </c>
      <c r="AY536" s="225" t="s">
        <v>134</v>
      </c>
    </row>
    <row r="537" spans="2:51" s="14" customFormat="1" ht="13.5">
      <c r="B537" s="247"/>
      <c r="C537" s="248"/>
      <c r="D537" s="206" t="s">
        <v>144</v>
      </c>
      <c r="E537" s="249" t="s">
        <v>32</v>
      </c>
      <c r="F537" s="250" t="s">
        <v>366</v>
      </c>
      <c r="G537" s="248"/>
      <c r="H537" s="251">
        <v>78</v>
      </c>
      <c r="I537" s="252"/>
      <c r="J537" s="248"/>
      <c r="K537" s="248"/>
      <c r="L537" s="253"/>
      <c r="M537" s="254"/>
      <c r="N537" s="255"/>
      <c r="O537" s="255"/>
      <c r="P537" s="255"/>
      <c r="Q537" s="255"/>
      <c r="R537" s="255"/>
      <c r="S537" s="255"/>
      <c r="T537" s="256"/>
      <c r="AT537" s="257" t="s">
        <v>144</v>
      </c>
      <c r="AU537" s="257" t="s">
        <v>84</v>
      </c>
      <c r="AV537" s="14" t="s">
        <v>157</v>
      </c>
      <c r="AW537" s="14" t="s">
        <v>39</v>
      </c>
      <c r="AX537" s="14" t="s">
        <v>75</v>
      </c>
      <c r="AY537" s="257" t="s">
        <v>134</v>
      </c>
    </row>
    <row r="538" spans="2:51" s="11" customFormat="1" ht="13.5">
      <c r="B538" s="204"/>
      <c r="C538" s="205"/>
      <c r="D538" s="206" t="s">
        <v>144</v>
      </c>
      <c r="E538" s="207" t="s">
        <v>32</v>
      </c>
      <c r="F538" s="208" t="s">
        <v>771</v>
      </c>
      <c r="G538" s="205"/>
      <c r="H538" s="207" t="s">
        <v>32</v>
      </c>
      <c r="I538" s="209"/>
      <c r="J538" s="205"/>
      <c r="K538" s="205"/>
      <c r="L538" s="210"/>
      <c r="M538" s="211"/>
      <c r="N538" s="212"/>
      <c r="O538" s="212"/>
      <c r="P538" s="212"/>
      <c r="Q538" s="212"/>
      <c r="R538" s="212"/>
      <c r="S538" s="212"/>
      <c r="T538" s="213"/>
      <c r="AT538" s="214" t="s">
        <v>144</v>
      </c>
      <c r="AU538" s="214" t="s">
        <v>84</v>
      </c>
      <c r="AV538" s="11" t="s">
        <v>25</v>
      </c>
      <c r="AW538" s="11" t="s">
        <v>39</v>
      </c>
      <c r="AX538" s="11" t="s">
        <v>75</v>
      </c>
      <c r="AY538" s="214" t="s">
        <v>134</v>
      </c>
    </row>
    <row r="539" spans="2:51" s="11" customFormat="1" ht="13.5">
      <c r="B539" s="204"/>
      <c r="C539" s="205"/>
      <c r="D539" s="206" t="s">
        <v>144</v>
      </c>
      <c r="E539" s="207" t="s">
        <v>32</v>
      </c>
      <c r="F539" s="208" t="s">
        <v>186</v>
      </c>
      <c r="G539" s="205"/>
      <c r="H539" s="207" t="s">
        <v>32</v>
      </c>
      <c r="I539" s="209"/>
      <c r="J539" s="205"/>
      <c r="K539" s="205"/>
      <c r="L539" s="210"/>
      <c r="M539" s="211"/>
      <c r="N539" s="212"/>
      <c r="O539" s="212"/>
      <c r="P539" s="212"/>
      <c r="Q539" s="212"/>
      <c r="R539" s="212"/>
      <c r="S539" s="212"/>
      <c r="T539" s="213"/>
      <c r="AT539" s="214" t="s">
        <v>144</v>
      </c>
      <c r="AU539" s="214" t="s">
        <v>84</v>
      </c>
      <c r="AV539" s="11" t="s">
        <v>25</v>
      </c>
      <c r="AW539" s="11" t="s">
        <v>39</v>
      </c>
      <c r="AX539" s="11" t="s">
        <v>75</v>
      </c>
      <c r="AY539" s="214" t="s">
        <v>134</v>
      </c>
    </row>
    <row r="540" spans="2:51" s="12" customFormat="1" ht="13.5">
      <c r="B540" s="215"/>
      <c r="C540" s="216"/>
      <c r="D540" s="206" t="s">
        <v>144</v>
      </c>
      <c r="E540" s="217" t="s">
        <v>32</v>
      </c>
      <c r="F540" s="218" t="s">
        <v>772</v>
      </c>
      <c r="G540" s="216"/>
      <c r="H540" s="219">
        <v>300</v>
      </c>
      <c r="I540" s="220"/>
      <c r="J540" s="216"/>
      <c r="K540" s="216"/>
      <c r="L540" s="221"/>
      <c r="M540" s="222"/>
      <c r="N540" s="223"/>
      <c r="O540" s="223"/>
      <c r="P540" s="223"/>
      <c r="Q540" s="223"/>
      <c r="R540" s="223"/>
      <c r="S540" s="223"/>
      <c r="T540" s="224"/>
      <c r="AT540" s="225" t="s">
        <v>144</v>
      </c>
      <c r="AU540" s="225" t="s">
        <v>84</v>
      </c>
      <c r="AV540" s="12" t="s">
        <v>84</v>
      </c>
      <c r="AW540" s="12" t="s">
        <v>39</v>
      </c>
      <c r="AX540" s="12" t="s">
        <v>75</v>
      </c>
      <c r="AY540" s="225" t="s">
        <v>134</v>
      </c>
    </row>
    <row r="541" spans="2:51" s="11" customFormat="1" ht="13.5">
      <c r="B541" s="204"/>
      <c r="C541" s="205"/>
      <c r="D541" s="206" t="s">
        <v>144</v>
      </c>
      <c r="E541" s="207" t="s">
        <v>32</v>
      </c>
      <c r="F541" s="208" t="s">
        <v>773</v>
      </c>
      <c r="G541" s="205"/>
      <c r="H541" s="207" t="s">
        <v>32</v>
      </c>
      <c r="I541" s="209"/>
      <c r="J541" s="205"/>
      <c r="K541" s="205"/>
      <c r="L541" s="210"/>
      <c r="M541" s="211"/>
      <c r="N541" s="212"/>
      <c r="O541" s="212"/>
      <c r="P541" s="212"/>
      <c r="Q541" s="212"/>
      <c r="R541" s="212"/>
      <c r="S541" s="212"/>
      <c r="T541" s="213"/>
      <c r="AT541" s="214" t="s">
        <v>144</v>
      </c>
      <c r="AU541" s="214" t="s">
        <v>84</v>
      </c>
      <c r="AV541" s="11" t="s">
        <v>25</v>
      </c>
      <c r="AW541" s="11" t="s">
        <v>39</v>
      </c>
      <c r="AX541" s="11" t="s">
        <v>75</v>
      </c>
      <c r="AY541" s="214" t="s">
        <v>134</v>
      </c>
    </row>
    <row r="542" spans="2:51" s="12" customFormat="1" ht="13.5">
      <c r="B542" s="215"/>
      <c r="C542" s="216"/>
      <c r="D542" s="206" t="s">
        <v>144</v>
      </c>
      <c r="E542" s="217" t="s">
        <v>32</v>
      </c>
      <c r="F542" s="218" t="s">
        <v>774</v>
      </c>
      <c r="G542" s="216"/>
      <c r="H542" s="219">
        <v>220</v>
      </c>
      <c r="I542" s="220"/>
      <c r="J542" s="216"/>
      <c r="K542" s="216"/>
      <c r="L542" s="221"/>
      <c r="M542" s="222"/>
      <c r="N542" s="223"/>
      <c r="O542" s="223"/>
      <c r="P542" s="223"/>
      <c r="Q542" s="223"/>
      <c r="R542" s="223"/>
      <c r="S542" s="223"/>
      <c r="T542" s="224"/>
      <c r="AT542" s="225" t="s">
        <v>144</v>
      </c>
      <c r="AU542" s="225" t="s">
        <v>84</v>
      </c>
      <c r="AV542" s="12" t="s">
        <v>84</v>
      </c>
      <c r="AW542" s="12" t="s">
        <v>39</v>
      </c>
      <c r="AX542" s="12" t="s">
        <v>75</v>
      </c>
      <c r="AY542" s="225" t="s">
        <v>134</v>
      </c>
    </row>
    <row r="543" spans="2:51" s="11" customFormat="1" ht="13.5">
      <c r="B543" s="204"/>
      <c r="C543" s="205"/>
      <c r="D543" s="206" t="s">
        <v>144</v>
      </c>
      <c r="E543" s="207" t="s">
        <v>32</v>
      </c>
      <c r="F543" s="208" t="s">
        <v>563</v>
      </c>
      <c r="G543" s="205"/>
      <c r="H543" s="207" t="s">
        <v>32</v>
      </c>
      <c r="I543" s="209"/>
      <c r="J543" s="205"/>
      <c r="K543" s="205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144</v>
      </c>
      <c r="AU543" s="214" t="s">
        <v>84</v>
      </c>
      <c r="AV543" s="11" t="s">
        <v>25</v>
      </c>
      <c r="AW543" s="11" t="s">
        <v>39</v>
      </c>
      <c r="AX543" s="11" t="s">
        <v>75</v>
      </c>
      <c r="AY543" s="214" t="s">
        <v>134</v>
      </c>
    </row>
    <row r="544" spans="2:51" s="12" customFormat="1" ht="13.5">
      <c r="B544" s="215"/>
      <c r="C544" s="216"/>
      <c r="D544" s="206" t="s">
        <v>144</v>
      </c>
      <c r="E544" s="217" t="s">
        <v>32</v>
      </c>
      <c r="F544" s="218" t="s">
        <v>775</v>
      </c>
      <c r="G544" s="216"/>
      <c r="H544" s="219">
        <v>16</v>
      </c>
      <c r="I544" s="220"/>
      <c r="J544" s="216"/>
      <c r="K544" s="216"/>
      <c r="L544" s="221"/>
      <c r="M544" s="222"/>
      <c r="N544" s="223"/>
      <c r="O544" s="223"/>
      <c r="P544" s="223"/>
      <c r="Q544" s="223"/>
      <c r="R544" s="223"/>
      <c r="S544" s="223"/>
      <c r="T544" s="224"/>
      <c r="AT544" s="225" t="s">
        <v>144</v>
      </c>
      <c r="AU544" s="225" t="s">
        <v>84</v>
      </c>
      <c r="AV544" s="12" t="s">
        <v>84</v>
      </c>
      <c r="AW544" s="12" t="s">
        <v>39</v>
      </c>
      <c r="AX544" s="12" t="s">
        <v>75</v>
      </c>
      <c r="AY544" s="225" t="s">
        <v>134</v>
      </c>
    </row>
    <row r="545" spans="2:65" s="11" customFormat="1" ht="13.5">
      <c r="B545" s="204"/>
      <c r="C545" s="205"/>
      <c r="D545" s="206" t="s">
        <v>144</v>
      </c>
      <c r="E545" s="207" t="s">
        <v>32</v>
      </c>
      <c r="F545" s="208" t="s">
        <v>776</v>
      </c>
      <c r="G545" s="205"/>
      <c r="H545" s="207" t="s">
        <v>32</v>
      </c>
      <c r="I545" s="209"/>
      <c r="J545" s="205"/>
      <c r="K545" s="205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144</v>
      </c>
      <c r="AU545" s="214" t="s">
        <v>84</v>
      </c>
      <c r="AV545" s="11" t="s">
        <v>25</v>
      </c>
      <c r="AW545" s="11" t="s">
        <v>39</v>
      </c>
      <c r="AX545" s="11" t="s">
        <v>75</v>
      </c>
      <c r="AY545" s="214" t="s">
        <v>134</v>
      </c>
    </row>
    <row r="546" spans="2:65" s="12" customFormat="1" ht="13.5">
      <c r="B546" s="215"/>
      <c r="C546" s="216"/>
      <c r="D546" s="206" t="s">
        <v>144</v>
      </c>
      <c r="E546" s="217" t="s">
        <v>32</v>
      </c>
      <c r="F546" s="218" t="s">
        <v>777</v>
      </c>
      <c r="G546" s="216"/>
      <c r="H546" s="219">
        <v>24.5</v>
      </c>
      <c r="I546" s="220"/>
      <c r="J546" s="216"/>
      <c r="K546" s="216"/>
      <c r="L546" s="221"/>
      <c r="M546" s="222"/>
      <c r="N546" s="223"/>
      <c r="O546" s="223"/>
      <c r="P546" s="223"/>
      <c r="Q546" s="223"/>
      <c r="R546" s="223"/>
      <c r="S546" s="223"/>
      <c r="T546" s="224"/>
      <c r="AT546" s="225" t="s">
        <v>144</v>
      </c>
      <c r="AU546" s="225" t="s">
        <v>84</v>
      </c>
      <c r="AV546" s="12" t="s">
        <v>84</v>
      </c>
      <c r="AW546" s="12" t="s">
        <v>39</v>
      </c>
      <c r="AX546" s="12" t="s">
        <v>75</v>
      </c>
      <c r="AY546" s="225" t="s">
        <v>134</v>
      </c>
    </row>
    <row r="547" spans="2:65" s="11" customFormat="1" ht="13.5">
      <c r="B547" s="204"/>
      <c r="C547" s="205"/>
      <c r="D547" s="206" t="s">
        <v>144</v>
      </c>
      <c r="E547" s="207" t="s">
        <v>32</v>
      </c>
      <c r="F547" s="208" t="s">
        <v>767</v>
      </c>
      <c r="G547" s="205"/>
      <c r="H547" s="207" t="s">
        <v>32</v>
      </c>
      <c r="I547" s="209"/>
      <c r="J547" s="205"/>
      <c r="K547" s="205"/>
      <c r="L547" s="210"/>
      <c r="M547" s="211"/>
      <c r="N547" s="212"/>
      <c r="O547" s="212"/>
      <c r="P547" s="212"/>
      <c r="Q547" s="212"/>
      <c r="R547" s="212"/>
      <c r="S547" s="212"/>
      <c r="T547" s="213"/>
      <c r="AT547" s="214" t="s">
        <v>144</v>
      </c>
      <c r="AU547" s="214" t="s">
        <v>84</v>
      </c>
      <c r="AV547" s="11" t="s">
        <v>25</v>
      </c>
      <c r="AW547" s="11" t="s">
        <v>39</v>
      </c>
      <c r="AX547" s="11" t="s">
        <v>75</v>
      </c>
      <c r="AY547" s="214" t="s">
        <v>134</v>
      </c>
    </row>
    <row r="548" spans="2:65" s="12" customFormat="1" ht="13.5">
      <c r="B548" s="215"/>
      <c r="C548" s="216"/>
      <c r="D548" s="206" t="s">
        <v>144</v>
      </c>
      <c r="E548" s="217" t="s">
        <v>32</v>
      </c>
      <c r="F548" s="218" t="s">
        <v>778</v>
      </c>
      <c r="G548" s="216"/>
      <c r="H548" s="219">
        <v>9.6</v>
      </c>
      <c r="I548" s="220"/>
      <c r="J548" s="216"/>
      <c r="K548" s="216"/>
      <c r="L548" s="221"/>
      <c r="M548" s="222"/>
      <c r="N548" s="223"/>
      <c r="O548" s="223"/>
      <c r="P548" s="223"/>
      <c r="Q548" s="223"/>
      <c r="R548" s="223"/>
      <c r="S548" s="223"/>
      <c r="T548" s="224"/>
      <c r="AT548" s="225" t="s">
        <v>144</v>
      </c>
      <c r="AU548" s="225" t="s">
        <v>84</v>
      </c>
      <c r="AV548" s="12" t="s">
        <v>84</v>
      </c>
      <c r="AW548" s="12" t="s">
        <v>39</v>
      </c>
      <c r="AX548" s="12" t="s">
        <v>75</v>
      </c>
      <c r="AY548" s="225" t="s">
        <v>134</v>
      </c>
    </row>
    <row r="549" spans="2:65" s="12" customFormat="1" ht="13.5">
      <c r="B549" s="215"/>
      <c r="C549" s="216"/>
      <c r="D549" s="206" t="s">
        <v>144</v>
      </c>
      <c r="E549" s="217" t="s">
        <v>32</v>
      </c>
      <c r="F549" s="218" t="s">
        <v>779</v>
      </c>
      <c r="G549" s="216"/>
      <c r="H549" s="219">
        <v>57.9</v>
      </c>
      <c r="I549" s="220"/>
      <c r="J549" s="216"/>
      <c r="K549" s="216"/>
      <c r="L549" s="221"/>
      <c r="M549" s="222"/>
      <c r="N549" s="223"/>
      <c r="O549" s="223"/>
      <c r="P549" s="223"/>
      <c r="Q549" s="223"/>
      <c r="R549" s="223"/>
      <c r="S549" s="223"/>
      <c r="T549" s="224"/>
      <c r="AT549" s="225" t="s">
        <v>144</v>
      </c>
      <c r="AU549" s="225" t="s">
        <v>84</v>
      </c>
      <c r="AV549" s="12" t="s">
        <v>84</v>
      </c>
      <c r="AW549" s="12" t="s">
        <v>39</v>
      </c>
      <c r="AX549" s="12" t="s">
        <v>75</v>
      </c>
      <c r="AY549" s="225" t="s">
        <v>134</v>
      </c>
    </row>
    <row r="550" spans="2:65" s="14" customFormat="1" ht="13.5">
      <c r="B550" s="247"/>
      <c r="C550" s="248"/>
      <c r="D550" s="206" t="s">
        <v>144</v>
      </c>
      <c r="E550" s="249" t="s">
        <v>32</v>
      </c>
      <c r="F550" s="250" t="s">
        <v>780</v>
      </c>
      <c r="G550" s="248"/>
      <c r="H550" s="251">
        <v>628</v>
      </c>
      <c r="I550" s="252"/>
      <c r="J550" s="248"/>
      <c r="K550" s="248"/>
      <c r="L550" s="253"/>
      <c r="M550" s="254"/>
      <c r="N550" s="255"/>
      <c r="O550" s="255"/>
      <c r="P550" s="255"/>
      <c r="Q550" s="255"/>
      <c r="R550" s="255"/>
      <c r="S550" s="255"/>
      <c r="T550" s="256"/>
      <c r="AT550" s="257" t="s">
        <v>144</v>
      </c>
      <c r="AU550" s="257" t="s">
        <v>84</v>
      </c>
      <c r="AV550" s="14" t="s">
        <v>157</v>
      </c>
      <c r="AW550" s="14" t="s">
        <v>39</v>
      </c>
      <c r="AX550" s="14" t="s">
        <v>75</v>
      </c>
      <c r="AY550" s="257" t="s">
        <v>134</v>
      </c>
    </row>
    <row r="551" spans="2:65" s="13" customFormat="1" ht="13.5">
      <c r="B551" s="226"/>
      <c r="C551" s="227"/>
      <c r="D551" s="206" t="s">
        <v>144</v>
      </c>
      <c r="E551" s="228" t="s">
        <v>32</v>
      </c>
      <c r="F551" s="229" t="s">
        <v>156</v>
      </c>
      <c r="G551" s="227"/>
      <c r="H551" s="230">
        <v>1384</v>
      </c>
      <c r="I551" s="231"/>
      <c r="J551" s="227"/>
      <c r="K551" s="227"/>
      <c r="L551" s="232"/>
      <c r="M551" s="233"/>
      <c r="N551" s="234"/>
      <c r="O551" s="234"/>
      <c r="P551" s="234"/>
      <c r="Q551" s="234"/>
      <c r="R551" s="234"/>
      <c r="S551" s="234"/>
      <c r="T551" s="235"/>
      <c r="AT551" s="236" t="s">
        <v>144</v>
      </c>
      <c r="AU551" s="236" t="s">
        <v>84</v>
      </c>
      <c r="AV551" s="13" t="s">
        <v>142</v>
      </c>
      <c r="AW551" s="13" t="s">
        <v>39</v>
      </c>
      <c r="AX551" s="13" t="s">
        <v>25</v>
      </c>
      <c r="AY551" s="236" t="s">
        <v>134</v>
      </c>
    </row>
    <row r="552" spans="2:65" s="1" customFormat="1" ht="25.5" customHeight="1">
      <c r="B552" s="41"/>
      <c r="C552" s="237" t="s">
        <v>781</v>
      </c>
      <c r="D552" s="237" t="s">
        <v>207</v>
      </c>
      <c r="E552" s="238" t="s">
        <v>782</v>
      </c>
      <c r="F552" s="239" t="s">
        <v>783</v>
      </c>
      <c r="G552" s="240" t="s">
        <v>518</v>
      </c>
      <c r="H552" s="241">
        <v>2.6440000000000001</v>
      </c>
      <c r="I552" s="242"/>
      <c r="J552" s="243">
        <f>ROUND(I552*H552,2)</f>
        <v>0</v>
      </c>
      <c r="K552" s="239" t="s">
        <v>141</v>
      </c>
      <c r="L552" s="244"/>
      <c r="M552" s="245" t="s">
        <v>32</v>
      </c>
      <c r="N552" s="246" t="s">
        <v>46</v>
      </c>
      <c r="O552" s="42"/>
      <c r="P552" s="201">
        <f>O552*H552</f>
        <v>0</v>
      </c>
      <c r="Q552" s="201">
        <v>0.55000000000000004</v>
      </c>
      <c r="R552" s="201">
        <f>Q552*H552</f>
        <v>1.4542000000000002</v>
      </c>
      <c r="S552" s="201">
        <v>0</v>
      </c>
      <c r="T552" s="202">
        <f>S552*H552</f>
        <v>0</v>
      </c>
      <c r="AR552" s="24" t="s">
        <v>367</v>
      </c>
      <c r="AT552" s="24" t="s">
        <v>207</v>
      </c>
      <c r="AU552" s="24" t="s">
        <v>84</v>
      </c>
      <c r="AY552" s="24" t="s">
        <v>134</v>
      </c>
      <c r="BE552" s="203">
        <f>IF(N552="základní",J552,0)</f>
        <v>0</v>
      </c>
      <c r="BF552" s="203">
        <f>IF(N552="snížená",J552,0)</f>
        <v>0</v>
      </c>
      <c r="BG552" s="203">
        <f>IF(N552="zákl. přenesená",J552,0)</f>
        <v>0</v>
      </c>
      <c r="BH552" s="203">
        <f>IF(N552="sníž. přenesená",J552,0)</f>
        <v>0</v>
      </c>
      <c r="BI552" s="203">
        <f>IF(N552="nulová",J552,0)</f>
        <v>0</v>
      </c>
      <c r="BJ552" s="24" t="s">
        <v>25</v>
      </c>
      <c r="BK552" s="203">
        <f>ROUND(I552*H552,2)</f>
        <v>0</v>
      </c>
      <c r="BL552" s="24" t="s">
        <v>250</v>
      </c>
      <c r="BM552" s="24" t="s">
        <v>784</v>
      </c>
    </row>
    <row r="553" spans="2:65" s="11" customFormat="1" ht="13.5">
      <c r="B553" s="204"/>
      <c r="C553" s="205"/>
      <c r="D553" s="206" t="s">
        <v>144</v>
      </c>
      <c r="E553" s="207" t="s">
        <v>32</v>
      </c>
      <c r="F553" s="208" t="s">
        <v>710</v>
      </c>
      <c r="G553" s="205"/>
      <c r="H553" s="207" t="s">
        <v>32</v>
      </c>
      <c r="I553" s="209"/>
      <c r="J553" s="205"/>
      <c r="K553" s="205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144</v>
      </c>
      <c r="AU553" s="214" t="s">
        <v>84</v>
      </c>
      <c r="AV553" s="11" t="s">
        <v>25</v>
      </c>
      <c r="AW553" s="11" t="s">
        <v>39</v>
      </c>
      <c r="AX553" s="11" t="s">
        <v>75</v>
      </c>
      <c r="AY553" s="214" t="s">
        <v>134</v>
      </c>
    </row>
    <row r="554" spans="2:65" s="11" customFormat="1" ht="13.5">
      <c r="B554" s="204"/>
      <c r="C554" s="205"/>
      <c r="D554" s="206" t="s">
        <v>144</v>
      </c>
      <c r="E554" s="207" t="s">
        <v>32</v>
      </c>
      <c r="F554" s="208" t="s">
        <v>785</v>
      </c>
      <c r="G554" s="205"/>
      <c r="H554" s="207" t="s">
        <v>32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144</v>
      </c>
      <c r="AU554" s="214" t="s">
        <v>84</v>
      </c>
      <c r="AV554" s="11" t="s">
        <v>25</v>
      </c>
      <c r="AW554" s="11" t="s">
        <v>39</v>
      </c>
      <c r="AX554" s="11" t="s">
        <v>75</v>
      </c>
      <c r="AY554" s="214" t="s">
        <v>134</v>
      </c>
    </row>
    <row r="555" spans="2:65" s="11" customFormat="1" ht="13.5">
      <c r="B555" s="204"/>
      <c r="C555" s="205"/>
      <c r="D555" s="206" t="s">
        <v>144</v>
      </c>
      <c r="E555" s="207" t="s">
        <v>32</v>
      </c>
      <c r="F555" s="208" t="s">
        <v>786</v>
      </c>
      <c r="G555" s="205"/>
      <c r="H555" s="207" t="s">
        <v>32</v>
      </c>
      <c r="I555" s="209"/>
      <c r="J555" s="205"/>
      <c r="K555" s="205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144</v>
      </c>
      <c r="AU555" s="214" t="s">
        <v>84</v>
      </c>
      <c r="AV555" s="11" t="s">
        <v>25</v>
      </c>
      <c r="AW555" s="11" t="s">
        <v>39</v>
      </c>
      <c r="AX555" s="11" t="s">
        <v>75</v>
      </c>
      <c r="AY555" s="214" t="s">
        <v>134</v>
      </c>
    </row>
    <row r="556" spans="2:65" s="12" customFormat="1" ht="13.5">
      <c r="B556" s="215"/>
      <c r="C556" s="216"/>
      <c r="D556" s="206" t="s">
        <v>144</v>
      </c>
      <c r="E556" s="217" t="s">
        <v>32</v>
      </c>
      <c r="F556" s="218" t="s">
        <v>787</v>
      </c>
      <c r="G556" s="216"/>
      <c r="H556" s="219">
        <v>1.1930000000000001</v>
      </c>
      <c r="I556" s="220"/>
      <c r="J556" s="216"/>
      <c r="K556" s="216"/>
      <c r="L556" s="221"/>
      <c r="M556" s="222"/>
      <c r="N556" s="223"/>
      <c r="O556" s="223"/>
      <c r="P556" s="223"/>
      <c r="Q556" s="223"/>
      <c r="R556" s="223"/>
      <c r="S556" s="223"/>
      <c r="T556" s="224"/>
      <c r="AT556" s="225" t="s">
        <v>144</v>
      </c>
      <c r="AU556" s="225" t="s">
        <v>84</v>
      </c>
      <c r="AV556" s="12" t="s">
        <v>84</v>
      </c>
      <c r="AW556" s="12" t="s">
        <v>39</v>
      </c>
      <c r="AX556" s="12" t="s">
        <v>75</v>
      </c>
      <c r="AY556" s="225" t="s">
        <v>134</v>
      </c>
    </row>
    <row r="557" spans="2:65" s="11" customFormat="1" ht="13.5">
      <c r="B557" s="204"/>
      <c r="C557" s="205"/>
      <c r="D557" s="206" t="s">
        <v>144</v>
      </c>
      <c r="E557" s="207" t="s">
        <v>32</v>
      </c>
      <c r="F557" s="208" t="s">
        <v>788</v>
      </c>
      <c r="G557" s="205"/>
      <c r="H557" s="207" t="s">
        <v>32</v>
      </c>
      <c r="I557" s="209"/>
      <c r="J557" s="205"/>
      <c r="K557" s="205"/>
      <c r="L557" s="210"/>
      <c r="M557" s="211"/>
      <c r="N557" s="212"/>
      <c r="O557" s="212"/>
      <c r="P557" s="212"/>
      <c r="Q557" s="212"/>
      <c r="R557" s="212"/>
      <c r="S557" s="212"/>
      <c r="T557" s="213"/>
      <c r="AT557" s="214" t="s">
        <v>144</v>
      </c>
      <c r="AU557" s="214" t="s">
        <v>84</v>
      </c>
      <c r="AV557" s="11" t="s">
        <v>25</v>
      </c>
      <c r="AW557" s="11" t="s">
        <v>39</v>
      </c>
      <c r="AX557" s="11" t="s">
        <v>75</v>
      </c>
      <c r="AY557" s="214" t="s">
        <v>134</v>
      </c>
    </row>
    <row r="558" spans="2:65" s="11" customFormat="1" ht="13.5">
      <c r="B558" s="204"/>
      <c r="C558" s="205"/>
      <c r="D558" s="206" t="s">
        <v>144</v>
      </c>
      <c r="E558" s="207" t="s">
        <v>32</v>
      </c>
      <c r="F558" s="208" t="s">
        <v>789</v>
      </c>
      <c r="G558" s="205"/>
      <c r="H558" s="207" t="s">
        <v>32</v>
      </c>
      <c r="I558" s="209"/>
      <c r="J558" s="205"/>
      <c r="K558" s="205"/>
      <c r="L558" s="210"/>
      <c r="M558" s="211"/>
      <c r="N558" s="212"/>
      <c r="O558" s="212"/>
      <c r="P558" s="212"/>
      <c r="Q558" s="212"/>
      <c r="R558" s="212"/>
      <c r="S558" s="212"/>
      <c r="T558" s="213"/>
      <c r="AT558" s="214" t="s">
        <v>144</v>
      </c>
      <c r="AU558" s="214" t="s">
        <v>84</v>
      </c>
      <c r="AV558" s="11" t="s">
        <v>25</v>
      </c>
      <c r="AW558" s="11" t="s">
        <v>39</v>
      </c>
      <c r="AX558" s="11" t="s">
        <v>75</v>
      </c>
      <c r="AY558" s="214" t="s">
        <v>134</v>
      </c>
    </row>
    <row r="559" spans="2:65" s="12" customFormat="1" ht="13.5">
      <c r="B559" s="215"/>
      <c r="C559" s="216"/>
      <c r="D559" s="206" t="s">
        <v>144</v>
      </c>
      <c r="E559" s="217" t="s">
        <v>32</v>
      </c>
      <c r="F559" s="218" t="s">
        <v>790</v>
      </c>
      <c r="G559" s="216"/>
      <c r="H559" s="219">
        <v>6.9000000000000006E-2</v>
      </c>
      <c r="I559" s="220"/>
      <c r="J559" s="216"/>
      <c r="K559" s="216"/>
      <c r="L559" s="221"/>
      <c r="M559" s="222"/>
      <c r="N559" s="223"/>
      <c r="O559" s="223"/>
      <c r="P559" s="223"/>
      <c r="Q559" s="223"/>
      <c r="R559" s="223"/>
      <c r="S559" s="223"/>
      <c r="T559" s="224"/>
      <c r="AT559" s="225" t="s">
        <v>144</v>
      </c>
      <c r="AU559" s="225" t="s">
        <v>84</v>
      </c>
      <c r="AV559" s="12" t="s">
        <v>84</v>
      </c>
      <c r="AW559" s="12" t="s">
        <v>39</v>
      </c>
      <c r="AX559" s="12" t="s">
        <v>75</v>
      </c>
      <c r="AY559" s="225" t="s">
        <v>134</v>
      </c>
    </row>
    <row r="560" spans="2:65" s="11" customFormat="1" ht="13.5">
      <c r="B560" s="204"/>
      <c r="C560" s="205"/>
      <c r="D560" s="206" t="s">
        <v>144</v>
      </c>
      <c r="E560" s="207" t="s">
        <v>32</v>
      </c>
      <c r="F560" s="208" t="s">
        <v>771</v>
      </c>
      <c r="G560" s="205"/>
      <c r="H560" s="207" t="s">
        <v>32</v>
      </c>
      <c r="I560" s="209"/>
      <c r="J560" s="205"/>
      <c r="K560" s="205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144</v>
      </c>
      <c r="AU560" s="214" t="s">
        <v>84</v>
      </c>
      <c r="AV560" s="11" t="s">
        <v>25</v>
      </c>
      <c r="AW560" s="11" t="s">
        <v>39</v>
      </c>
      <c r="AX560" s="11" t="s">
        <v>75</v>
      </c>
      <c r="AY560" s="214" t="s">
        <v>134</v>
      </c>
    </row>
    <row r="561" spans="2:65" s="11" customFormat="1" ht="13.5">
      <c r="B561" s="204"/>
      <c r="C561" s="205"/>
      <c r="D561" s="206" t="s">
        <v>144</v>
      </c>
      <c r="E561" s="207" t="s">
        <v>32</v>
      </c>
      <c r="F561" s="208" t="s">
        <v>791</v>
      </c>
      <c r="G561" s="205"/>
      <c r="H561" s="207" t="s">
        <v>32</v>
      </c>
      <c r="I561" s="209"/>
      <c r="J561" s="205"/>
      <c r="K561" s="205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144</v>
      </c>
      <c r="AU561" s="214" t="s">
        <v>84</v>
      </c>
      <c r="AV561" s="11" t="s">
        <v>25</v>
      </c>
      <c r="AW561" s="11" t="s">
        <v>39</v>
      </c>
      <c r="AX561" s="11" t="s">
        <v>75</v>
      </c>
      <c r="AY561" s="214" t="s">
        <v>134</v>
      </c>
    </row>
    <row r="562" spans="2:65" s="12" customFormat="1" ht="13.5">
      <c r="B562" s="215"/>
      <c r="C562" s="216"/>
      <c r="D562" s="206" t="s">
        <v>144</v>
      </c>
      <c r="E562" s="217" t="s">
        <v>32</v>
      </c>
      <c r="F562" s="218" t="s">
        <v>792</v>
      </c>
      <c r="G562" s="216"/>
      <c r="H562" s="219">
        <v>1.3819999999999999</v>
      </c>
      <c r="I562" s="220"/>
      <c r="J562" s="216"/>
      <c r="K562" s="216"/>
      <c r="L562" s="221"/>
      <c r="M562" s="222"/>
      <c r="N562" s="223"/>
      <c r="O562" s="223"/>
      <c r="P562" s="223"/>
      <c r="Q562" s="223"/>
      <c r="R562" s="223"/>
      <c r="S562" s="223"/>
      <c r="T562" s="224"/>
      <c r="AT562" s="225" t="s">
        <v>144</v>
      </c>
      <c r="AU562" s="225" t="s">
        <v>84</v>
      </c>
      <c r="AV562" s="12" t="s">
        <v>84</v>
      </c>
      <c r="AW562" s="12" t="s">
        <v>39</v>
      </c>
      <c r="AX562" s="12" t="s">
        <v>75</v>
      </c>
      <c r="AY562" s="225" t="s">
        <v>134</v>
      </c>
    </row>
    <row r="563" spans="2:65" s="13" customFormat="1" ht="13.5">
      <c r="B563" s="226"/>
      <c r="C563" s="227"/>
      <c r="D563" s="206" t="s">
        <v>144</v>
      </c>
      <c r="E563" s="228" t="s">
        <v>32</v>
      </c>
      <c r="F563" s="229" t="s">
        <v>156</v>
      </c>
      <c r="G563" s="227"/>
      <c r="H563" s="230">
        <v>2.6440000000000001</v>
      </c>
      <c r="I563" s="231"/>
      <c r="J563" s="227"/>
      <c r="K563" s="227"/>
      <c r="L563" s="232"/>
      <c r="M563" s="233"/>
      <c r="N563" s="234"/>
      <c r="O563" s="234"/>
      <c r="P563" s="234"/>
      <c r="Q563" s="234"/>
      <c r="R563" s="234"/>
      <c r="S563" s="234"/>
      <c r="T563" s="235"/>
      <c r="AT563" s="236" t="s">
        <v>144</v>
      </c>
      <c r="AU563" s="236" t="s">
        <v>84</v>
      </c>
      <c r="AV563" s="13" t="s">
        <v>142</v>
      </c>
      <c r="AW563" s="13" t="s">
        <v>39</v>
      </c>
      <c r="AX563" s="13" t="s">
        <v>25</v>
      </c>
      <c r="AY563" s="236" t="s">
        <v>134</v>
      </c>
    </row>
    <row r="564" spans="2:65" s="1" customFormat="1" ht="16.5" customHeight="1">
      <c r="B564" s="41"/>
      <c r="C564" s="192" t="s">
        <v>793</v>
      </c>
      <c r="D564" s="192" t="s">
        <v>137</v>
      </c>
      <c r="E564" s="193" t="s">
        <v>794</v>
      </c>
      <c r="F564" s="194" t="s">
        <v>795</v>
      </c>
      <c r="G564" s="195" t="s">
        <v>222</v>
      </c>
      <c r="H564" s="196">
        <v>181.5</v>
      </c>
      <c r="I564" s="197"/>
      <c r="J564" s="198">
        <f>ROUND(I564*H564,2)</f>
        <v>0</v>
      </c>
      <c r="K564" s="194" t="s">
        <v>141</v>
      </c>
      <c r="L564" s="61"/>
      <c r="M564" s="199" t="s">
        <v>32</v>
      </c>
      <c r="N564" s="200" t="s">
        <v>46</v>
      </c>
      <c r="O564" s="42"/>
      <c r="P564" s="201">
        <f>O564*H564</f>
        <v>0</v>
      </c>
      <c r="Q564" s="201">
        <v>0</v>
      </c>
      <c r="R564" s="201">
        <f>Q564*H564</f>
        <v>0</v>
      </c>
      <c r="S564" s="201">
        <v>0</v>
      </c>
      <c r="T564" s="202">
        <f>S564*H564</f>
        <v>0</v>
      </c>
      <c r="AR564" s="24" t="s">
        <v>250</v>
      </c>
      <c r="AT564" s="24" t="s">
        <v>137</v>
      </c>
      <c r="AU564" s="24" t="s">
        <v>84</v>
      </c>
      <c r="AY564" s="24" t="s">
        <v>134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24" t="s">
        <v>25</v>
      </c>
      <c r="BK564" s="203">
        <f>ROUND(I564*H564,2)</f>
        <v>0</v>
      </c>
      <c r="BL564" s="24" t="s">
        <v>250</v>
      </c>
      <c r="BM564" s="24" t="s">
        <v>796</v>
      </c>
    </row>
    <row r="565" spans="2:65" s="11" customFormat="1" ht="13.5">
      <c r="B565" s="204"/>
      <c r="C565" s="205"/>
      <c r="D565" s="206" t="s">
        <v>144</v>
      </c>
      <c r="E565" s="207" t="s">
        <v>32</v>
      </c>
      <c r="F565" s="208" t="s">
        <v>186</v>
      </c>
      <c r="G565" s="205"/>
      <c r="H565" s="207" t="s">
        <v>32</v>
      </c>
      <c r="I565" s="209"/>
      <c r="J565" s="205"/>
      <c r="K565" s="205"/>
      <c r="L565" s="210"/>
      <c r="M565" s="211"/>
      <c r="N565" s="212"/>
      <c r="O565" s="212"/>
      <c r="P565" s="212"/>
      <c r="Q565" s="212"/>
      <c r="R565" s="212"/>
      <c r="S565" s="212"/>
      <c r="T565" s="213"/>
      <c r="AT565" s="214" t="s">
        <v>144</v>
      </c>
      <c r="AU565" s="214" t="s">
        <v>84</v>
      </c>
      <c r="AV565" s="11" t="s">
        <v>25</v>
      </c>
      <c r="AW565" s="11" t="s">
        <v>39</v>
      </c>
      <c r="AX565" s="11" t="s">
        <v>75</v>
      </c>
      <c r="AY565" s="214" t="s">
        <v>134</v>
      </c>
    </row>
    <row r="566" spans="2:65" s="11" customFormat="1" ht="13.5">
      <c r="B566" s="204"/>
      <c r="C566" s="205"/>
      <c r="D566" s="206" t="s">
        <v>144</v>
      </c>
      <c r="E566" s="207" t="s">
        <v>32</v>
      </c>
      <c r="F566" s="208" t="s">
        <v>797</v>
      </c>
      <c r="G566" s="205"/>
      <c r="H566" s="207" t="s">
        <v>32</v>
      </c>
      <c r="I566" s="209"/>
      <c r="J566" s="205"/>
      <c r="K566" s="205"/>
      <c r="L566" s="210"/>
      <c r="M566" s="211"/>
      <c r="N566" s="212"/>
      <c r="O566" s="212"/>
      <c r="P566" s="212"/>
      <c r="Q566" s="212"/>
      <c r="R566" s="212"/>
      <c r="S566" s="212"/>
      <c r="T566" s="213"/>
      <c r="AT566" s="214" t="s">
        <v>144</v>
      </c>
      <c r="AU566" s="214" t="s">
        <v>84</v>
      </c>
      <c r="AV566" s="11" t="s">
        <v>25</v>
      </c>
      <c r="AW566" s="11" t="s">
        <v>39</v>
      </c>
      <c r="AX566" s="11" t="s">
        <v>75</v>
      </c>
      <c r="AY566" s="214" t="s">
        <v>134</v>
      </c>
    </row>
    <row r="567" spans="2:65" s="12" customFormat="1" ht="13.5">
      <c r="B567" s="215"/>
      <c r="C567" s="216"/>
      <c r="D567" s="206" t="s">
        <v>144</v>
      </c>
      <c r="E567" s="217" t="s">
        <v>32</v>
      </c>
      <c r="F567" s="218" t="s">
        <v>798</v>
      </c>
      <c r="G567" s="216"/>
      <c r="H567" s="219">
        <v>161.5</v>
      </c>
      <c r="I567" s="220"/>
      <c r="J567" s="216"/>
      <c r="K567" s="216"/>
      <c r="L567" s="221"/>
      <c r="M567" s="222"/>
      <c r="N567" s="223"/>
      <c r="O567" s="223"/>
      <c r="P567" s="223"/>
      <c r="Q567" s="223"/>
      <c r="R567" s="223"/>
      <c r="S567" s="223"/>
      <c r="T567" s="224"/>
      <c r="AT567" s="225" t="s">
        <v>144</v>
      </c>
      <c r="AU567" s="225" t="s">
        <v>84</v>
      </c>
      <c r="AV567" s="12" t="s">
        <v>84</v>
      </c>
      <c r="AW567" s="12" t="s">
        <v>39</v>
      </c>
      <c r="AX567" s="12" t="s">
        <v>75</v>
      </c>
      <c r="AY567" s="225" t="s">
        <v>134</v>
      </c>
    </row>
    <row r="568" spans="2:65" s="11" customFormat="1" ht="13.5">
      <c r="B568" s="204"/>
      <c r="C568" s="205"/>
      <c r="D568" s="206" t="s">
        <v>144</v>
      </c>
      <c r="E568" s="207" t="s">
        <v>32</v>
      </c>
      <c r="F568" s="208" t="s">
        <v>565</v>
      </c>
      <c r="G568" s="205"/>
      <c r="H568" s="207" t="s">
        <v>32</v>
      </c>
      <c r="I568" s="209"/>
      <c r="J568" s="205"/>
      <c r="K568" s="205"/>
      <c r="L568" s="210"/>
      <c r="M568" s="211"/>
      <c r="N568" s="212"/>
      <c r="O568" s="212"/>
      <c r="P568" s="212"/>
      <c r="Q568" s="212"/>
      <c r="R568" s="212"/>
      <c r="S568" s="212"/>
      <c r="T568" s="213"/>
      <c r="AT568" s="214" t="s">
        <v>144</v>
      </c>
      <c r="AU568" s="214" t="s">
        <v>84</v>
      </c>
      <c r="AV568" s="11" t="s">
        <v>25</v>
      </c>
      <c r="AW568" s="11" t="s">
        <v>39</v>
      </c>
      <c r="AX568" s="11" t="s">
        <v>75</v>
      </c>
      <c r="AY568" s="214" t="s">
        <v>134</v>
      </c>
    </row>
    <row r="569" spans="2:65" s="11" customFormat="1" ht="13.5">
      <c r="B569" s="204"/>
      <c r="C569" s="205"/>
      <c r="D569" s="206" t="s">
        <v>144</v>
      </c>
      <c r="E569" s="207" t="s">
        <v>32</v>
      </c>
      <c r="F569" s="208" t="s">
        <v>799</v>
      </c>
      <c r="G569" s="205"/>
      <c r="H569" s="207" t="s">
        <v>32</v>
      </c>
      <c r="I569" s="209"/>
      <c r="J569" s="205"/>
      <c r="K569" s="205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144</v>
      </c>
      <c r="AU569" s="214" t="s">
        <v>84</v>
      </c>
      <c r="AV569" s="11" t="s">
        <v>25</v>
      </c>
      <c r="AW569" s="11" t="s">
        <v>39</v>
      </c>
      <c r="AX569" s="11" t="s">
        <v>75</v>
      </c>
      <c r="AY569" s="214" t="s">
        <v>134</v>
      </c>
    </row>
    <row r="570" spans="2:65" s="12" customFormat="1" ht="13.5">
      <c r="B570" s="215"/>
      <c r="C570" s="216"/>
      <c r="D570" s="206" t="s">
        <v>144</v>
      </c>
      <c r="E570" s="217" t="s">
        <v>32</v>
      </c>
      <c r="F570" s="218" t="s">
        <v>800</v>
      </c>
      <c r="G570" s="216"/>
      <c r="H570" s="219">
        <v>20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144</v>
      </c>
      <c r="AU570" s="225" t="s">
        <v>84</v>
      </c>
      <c r="AV570" s="12" t="s">
        <v>84</v>
      </c>
      <c r="AW570" s="12" t="s">
        <v>39</v>
      </c>
      <c r="AX570" s="12" t="s">
        <v>75</v>
      </c>
      <c r="AY570" s="225" t="s">
        <v>134</v>
      </c>
    </row>
    <row r="571" spans="2:65" s="13" customFormat="1" ht="13.5">
      <c r="B571" s="226"/>
      <c r="C571" s="227"/>
      <c r="D571" s="206" t="s">
        <v>144</v>
      </c>
      <c r="E571" s="228" t="s">
        <v>32</v>
      </c>
      <c r="F571" s="229" t="s">
        <v>156</v>
      </c>
      <c r="G571" s="227"/>
      <c r="H571" s="230">
        <v>181.5</v>
      </c>
      <c r="I571" s="231"/>
      <c r="J571" s="227"/>
      <c r="K571" s="227"/>
      <c r="L571" s="232"/>
      <c r="M571" s="233"/>
      <c r="N571" s="234"/>
      <c r="O571" s="234"/>
      <c r="P571" s="234"/>
      <c r="Q571" s="234"/>
      <c r="R571" s="234"/>
      <c r="S571" s="234"/>
      <c r="T571" s="235"/>
      <c r="AT571" s="236" t="s">
        <v>144</v>
      </c>
      <c r="AU571" s="236" t="s">
        <v>84</v>
      </c>
      <c r="AV571" s="13" t="s">
        <v>142</v>
      </c>
      <c r="AW571" s="13" t="s">
        <v>39</v>
      </c>
      <c r="AX571" s="13" t="s">
        <v>25</v>
      </c>
      <c r="AY571" s="236" t="s">
        <v>134</v>
      </c>
    </row>
    <row r="572" spans="2:65" s="1" customFormat="1" ht="16.5" customHeight="1">
      <c r="B572" s="41"/>
      <c r="C572" s="237" t="s">
        <v>801</v>
      </c>
      <c r="D572" s="237" t="s">
        <v>207</v>
      </c>
      <c r="E572" s="238" t="s">
        <v>802</v>
      </c>
      <c r="F572" s="239" t="s">
        <v>803</v>
      </c>
      <c r="G572" s="240" t="s">
        <v>518</v>
      </c>
      <c r="H572" s="241">
        <v>0.74399999999999999</v>
      </c>
      <c r="I572" s="242"/>
      <c r="J572" s="243">
        <f>ROUND(I572*H572,2)</f>
        <v>0</v>
      </c>
      <c r="K572" s="239" t="s">
        <v>141</v>
      </c>
      <c r="L572" s="244"/>
      <c r="M572" s="245" t="s">
        <v>32</v>
      </c>
      <c r="N572" s="246" t="s">
        <v>46</v>
      </c>
      <c r="O572" s="42"/>
      <c r="P572" s="201">
        <f>O572*H572</f>
        <v>0</v>
      </c>
      <c r="Q572" s="201">
        <v>0.55000000000000004</v>
      </c>
      <c r="R572" s="201">
        <f>Q572*H572</f>
        <v>0.40920000000000001</v>
      </c>
      <c r="S572" s="201">
        <v>0</v>
      </c>
      <c r="T572" s="202">
        <f>S572*H572</f>
        <v>0</v>
      </c>
      <c r="AR572" s="24" t="s">
        <v>367</v>
      </c>
      <c r="AT572" s="24" t="s">
        <v>207</v>
      </c>
      <c r="AU572" s="24" t="s">
        <v>84</v>
      </c>
      <c r="AY572" s="24" t="s">
        <v>134</v>
      </c>
      <c r="BE572" s="203">
        <f>IF(N572="základní",J572,0)</f>
        <v>0</v>
      </c>
      <c r="BF572" s="203">
        <f>IF(N572="snížená",J572,0)</f>
        <v>0</v>
      </c>
      <c r="BG572" s="203">
        <f>IF(N572="zákl. přenesená",J572,0)</f>
        <v>0</v>
      </c>
      <c r="BH572" s="203">
        <f>IF(N572="sníž. přenesená",J572,0)</f>
        <v>0</v>
      </c>
      <c r="BI572" s="203">
        <f>IF(N572="nulová",J572,0)</f>
        <v>0</v>
      </c>
      <c r="BJ572" s="24" t="s">
        <v>25</v>
      </c>
      <c r="BK572" s="203">
        <f>ROUND(I572*H572,2)</f>
        <v>0</v>
      </c>
      <c r="BL572" s="24" t="s">
        <v>250</v>
      </c>
      <c r="BM572" s="24" t="s">
        <v>804</v>
      </c>
    </row>
    <row r="573" spans="2:65" s="11" customFormat="1" ht="13.5">
      <c r="B573" s="204"/>
      <c r="C573" s="205"/>
      <c r="D573" s="206" t="s">
        <v>144</v>
      </c>
      <c r="E573" s="207" t="s">
        <v>32</v>
      </c>
      <c r="F573" s="208" t="s">
        <v>805</v>
      </c>
      <c r="G573" s="205"/>
      <c r="H573" s="207" t="s">
        <v>32</v>
      </c>
      <c r="I573" s="209"/>
      <c r="J573" s="205"/>
      <c r="K573" s="205"/>
      <c r="L573" s="210"/>
      <c r="M573" s="211"/>
      <c r="N573" s="212"/>
      <c r="O573" s="212"/>
      <c r="P573" s="212"/>
      <c r="Q573" s="212"/>
      <c r="R573" s="212"/>
      <c r="S573" s="212"/>
      <c r="T573" s="213"/>
      <c r="AT573" s="214" t="s">
        <v>144</v>
      </c>
      <c r="AU573" s="214" t="s">
        <v>84</v>
      </c>
      <c r="AV573" s="11" t="s">
        <v>25</v>
      </c>
      <c r="AW573" s="11" t="s">
        <v>39</v>
      </c>
      <c r="AX573" s="11" t="s">
        <v>75</v>
      </c>
      <c r="AY573" s="214" t="s">
        <v>134</v>
      </c>
    </row>
    <row r="574" spans="2:65" s="11" customFormat="1" ht="13.5">
      <c r="B574" s="204"/>
      <c r="C574" s="205"/>
      <c r="D574" s="206" t="s">
        <v>144</v>
      </c>
      <c r="E574" s="207" t="s">
        <v>32</v>
      </c>
      <c r="F574" s="208" t="s">
        <v>806</v>
      </c>
      <c r="G574" s="205"/>
      <c r="H574" s="207" t="s">
        <v>32</v>
      </c>
      <c r="I574" s="209"/>
      <c r="J574" s="205"/>
      <c r="K574" s="205"/>
      <c r="L574" s="210"/>
      <c r="M574" s="211"/>
      <c r="N574" s="212"/>
      <c r="O574" s="212"/>
      <c r="P574" s="212"/>
      <c r="Q574" s="212"/>
      <c r="R574" s="212"/>
      <c r="S574" s="212"/>
      <c r="T574" s="213"/>
      <c r="AT574" s="214" t="s">
        <v>144</v>
      </c>
      <c r="AU574" s="214" t="s">
        <v>84</v>
      </c>
      <c r="AV574" s="11" t="s">
        <v>25</v>
      </c>
      <c r="AW574" s="11" t="s">
        <v>39</v>
      </c>
      <c r="AX574" s="11" t="s">
        <v>75</v>
      </c>
      <c r="AY574" s="214" t="s">
        <v>134</v>
      </c>
    </row>
    <row r="575" spans="2:65" s="11" customFormat="1" ht="13.5">
      <c r="B575" s="204"/>
      <c r="C575" s="205"/>
      <c r="D575" s="206" t="s">
        <v>144</v>
      </c>
      <c r="E575" s="207" t="s">
        <v>32</v>
      </c>
      <c r="F575" s="208" t="s">
        <v>186</v>
      </c>
      <c r="G575" s="205"/>
      <c r="H575" s="207" t="s">
        <v>32</v>
      </c>
      <c r="I575" s="209"/>
      <c r="J575" s="205"/>
      <c r="K575" s="205"/>
      <c r="L575" s="210"/>
      <c r="M575" s="211"/>
      <c r="N575" s="212"/>
      <c r="O575" s="212"/>
      <c r="P575" s="212"/>
      <c r="Q575" s="212"/>
      <c r="R575" s="212"/>
      <c r="S575" s="212"/>
      <c r="T575" s="213"/>
      <c r="AT575" s="214" t="s">
        <v>144</v>
      </c>
      <c r="AU575" s="214" t="s">
        <v>84</v>
      </c>
      <c r="AV575" s="11" t="s">
        <v>25</v>
      </c>
      <c r="AW575" s="11" t="s">
        <v>39</v>
      </c>
      <c r="AX575" s="11" t="s">
        <v>75</v>
      </c>
      <c r="AY575" s="214" t="s">
        <v>134</v>
      </c>
    </row>
    <row r="576" spans="2:65" s="11" customFormat="1" ht="13.5">
      <c r="B576" s="204"/>
      <c r="C576" s="205"/>
      <c r="D576" s="206" t="s">
        <v>144</v>
      </c>
      <c r="E576" s="207" t="s">
        <v>32</v>
      </c>
      <c r="F576" s="208" t="s">
        <v>797</v>
      </c>
      <c r="G576" s="205"/>
      <c r="H576" s="207" t="s">
        <v>32</v>
      </c>
      <c r="I576" s="209"/>
      <c r="J576" s="205"/>
      <c r="K576" s="205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144</v>
      </c>
      <c r="AU576" s="214" t="s">
        <v>84</v>
      </c>
      <c r="AV576" s="11" t="s">
        <v>25</v>
      </c>
      <c r="AW576" s="11" t="s">
        <v>39</v>
      </c>
      <c r="AX576" s="11" t="s">
        <v>75</v>
      </c>
      <c r="AY576" s="214" t="s">
        <v>134</v>
      </c>
    </row>
    <row r="577" spans="2:65" s="12" customFormat="1" ht="13.5">
      <c r="B577" s="215"/>
      <c r="C577" s="216"/>
      <c r="D577" s="206" t="s">
        <v>144</v>
      </c>
      <c r="E577" s="217" t="s">
        <v>32</v>
      </c>
      <c r="F577" s="218" t="s">
        <v>807</v>
      </c>
      <c r="G577" s="216"/>
      <c r="H577" s="219">
        <v>0.53300000000000003</v>
      </c>
      <c r="I577" s="220"/>
      <c r="J577" s="216"/>
      <c r="K577" s="216"/>
      <c r="L577" s="221"/>
      <c r="M577" s="222"/>
      <c r="N577" s="223"/>
      <c r="O577" s="223"/>
      <c r="P577" s="223"/>
      <c r="Q577" s="223"/>
      <c r="R577" s="223"/>
      <c r="S577" s="223"/>
      <c r="T577" s="224"/>
      <c r="AT577" s="225" t="s">
        <v>144</v>
      </c>
      <c r="AU577" s="225" t="s">
        <v>84</v>
      </c>
      <c r="AV577" s="12" t="s">
        <v>84</v>
      </c>
      <c r="AW577" s="12" t="s">
        <v>39</v>
      </c>
      <c r="AX577" s="12" t="s">
        <v>75</v>
      </c>
      <c r="AY577" s="225" t="s">
        <v>134</v>
      </c>
    </row>
    <row r="578" spans="2:65" s="11" customFormat="1" ht="13.5">
      <c r="B578" s="204"/>
      <c r="C578" s="205"/>
      <c r="D578" s="206" t="s">
        <v>144</v>
      </c>
      <c r="E578" s="207" t="s">
        <v>32</v>
      </c>
      <c r="F578" s="208" t="s">
        <v>565</v>
      </c>
      <c r="G578" s="205"/>
      <c r="H578" s="207" t="s">
        <v>32</v>
      </c>
      <c r="I578" s="209"/>
      <c r="J578" s="205"/>
      <c r="K578" s="205"/>
      <c r="L578" s="210"/>
      <c r="M578" s="211"/>
      <c r="N578" s="212"/>
      <c r="O578" s="212"/>
      <c r="P578" s="212"/>
      <c r="Q578" s="212"/>
      <c r="R578" s="212"/>
      <c r="S578" s="212"/>
      <c r="T578" s="213"/>
      <c r="AT578" s="214" t="s">
        <v>144</v>
      </c>
      <c r="AU578" s="214" t="s">
        <v>84</v>
      </c>
      <c r="AV578" s="11" t="s">
        <v>25</v>
      </c>
      <c r="AW578" s="11" t="s">
        <v>39</v>
      </c>
      <c r="AX578" s="11" t="s">
        <v>75</v>
      </c>
      <c r="AY578" s="214" t="s">
        <v>134</v>
      </c>
    </row>
    <row r="579" spans="2:65" s="11" customFormat="1" ht="13.5">
      <c r="B579" s="204"/>
      <c r="C579" s="205"/>
      <c r="D579" s="206" t="s">
        <v>144</v>
      </c>
      <c r="E579" s="207" t="s">
        <v>32</v>
      </c>
      <c r="F579" s="208" t="s">
        <v>799</v>
      </c>
      <c r="G579" s="205"/>
      <c r="H579" s="207" t="s">
        <v>32</v>
      </c>
      <c r="I579" s="209"/>
      <c r="J579" s="205"/>
      <c r="K579" s="205"/>
      <c r="L579" s="210"/>
      <c r="M579" s="211"/>
      <c r="N579" s="212"/>
      <c r="O579" s="212"/>
      <c r="P579" s="212"/>
      <c r="Q579" s="212"/>
      <c r="R579" s="212"/>
      <c r="S579" s="212"/>
      <c r="T579" s="213"/>
      <c r="AT579" s="214" t="s">
        <v>144</v>
      </c>
      <c r="AU579" s="214" t="s">
        <v>84</v>
      </c>
      <c r="AV579" s="11" t="s">
        <v>25</v>
      </c>
      <c r="AW579" s="11" t="s">
        <v>39</v>
      </c>
      <c r="AX579" s="11" t="s">
        <v>75</v>
      </c>
      <c r="AY579" s="214" t="s">
        <v>134</v>
      </c>
    </row>
    <row r="580" spans="2:65" s="12" customFormat="1" ht="13.5">
      <c r="B580" s="215"/>
      <c r="C580" s="216"/>
      <c r="D580" s="206" t="s">
        <v>144</v>
      </c>
      <c r="E580" s="217" t="s">
        <v>32</v>
      </c>
      <c r="F580" s="218" t="s">
        <v>808</v>
      </c>
      <c r="G580" s="216"/>
      <c r="H580" s="219">
        <v>0.21099999999999999</v>
      </c>
      <c r="I580" s="220"/>
      <c r="J580" s="216"/>
      <c r="K580" s="216"/>
      <c r="L580" s="221"/>
      <c r="M580" s="222"/>
      <c r="N580" s="223"/>
      <c r="O580" s="223"/>
      <c r="P580" s="223"/>
      <c r="Q580" s="223"/>
      <c r="R580" s="223"/>
      <c r="S580" s="223"/>
      <c r="T580" s="224"/>
      <c r="AT580" s="225" t="s">
        <v>144</v>
      </c>
      <c r="AU580" s="225" t="s">
        <v>84</v>
      </c>
      <c r="AV580" s="12" t="s">
        <v>84</v>
      </c>
      <c r="AW580" s="12" t="s">
        <v>39</v>
      </c>
      <c r="AX580" s="12" t="s">
        <v>75</v>
      </c>
      <c r="AY580" s="225" t="s">
        <v>134</v>
      </c>
    </row>
    <row r="581" spans="2:65" s="13" customFormat="1" ht="13.5">
      <c r="B581" s="226"/>
      <c r="C581" s="227"/>
      <c r="D581" s="206" t="s">
        <v>144</v>
      </c>
      <c r="E581" s="228" t="s">
        <v>32</v>
      </c>
      <c r="F581" s="229" t="s">
        <v>156</v>
      </c>
      <c r="G581" s="227"/>
      <c r="H581" s="230">
        <v>0.74399999999999999</v>
      </c>
      <c r="I581" s="231"/>
      <c r="J581" s="227"/>
      <c r="K581" s="227"/>
      <c r="L581" s="232"/>
      <c r="M581" s="233"/>
      <c r="N581" s="234"/>
      <c r="O581" s="234"/>
      <c r="P581" s="234"/>
      <c r="Q581" s="234"/>
      <c r="R581" s="234"/>
      <c r="S581" s="234"/>
      <c r="T581" s="235"/>
      <c r="AT581" s="236" t="s">
        <v>144</v>
      </c>
      <c r="AU581" s="236" t="s">
        <v>84</v>
      </c>
      <c r="AV581" s="13" t="s">
        <v>142</v>
      </c>
      <c r="AW581" s="13" t="s">
        <v>39</v>
      </c>
      <c r="AX581" s="13" t="s">
        <v>25</v>
      </c>
      <c r="AY581" s="236" t="s">
        <v>134</v>
      </c>
    </row>
    <row r="582" spans="2:65" s="1" customFormat="1" ht="16.5" customHeight="1">
      <c r="B582" s="41"/>
      <c r="C582" s="192" t="s">
        <v>259</v>
      </c>
      <c r="D582" s="192" t="s">
        <v>137</v>
      </c>
      <c r="E582" s="193" t="s">
        <v>809</v>
      </c>
      <c r="F582" s="194" t="s">
        <v>810</v>
      </c>
      <c r="G582" s="195" t="s">
        <v>140</v>
      </c>
      <c r="H582" s="196">
        <v>38</v>
      </c>
      <c r="I582" s="197"/>
      <c r="J582" s="198">
        <f>ROUND(I582*H582,2)</f>
        <v>0</v>
      </c>
      <c r="K582" s="194" t="s">
        <v>32</v>
      </c>
      <c r="L582" s="61"/>
      <c r="M582" s="199" t="s">
        <v>32</v>
      </c>
      <c r="N582" s="200" t="s">
        <v>46</v>
      </c>
      <c r="O582" s="42"/>
      <c r="P582" s="201">
        <f>O582*H582</f>
        <v>0</v>
      </c>
      <c r="Q582" s="201">
        <v>0</v>
      </c>
      <c r="R582" s="201">
        <f>Q582*H582</f>
        <v>0</v>
      </c>
      <c r="S582" s="201">
        <v>0</v>
      </c>
      <c r="T582" s="202">
        <f>S582*H582</f>
        <v>0</v>
      </c>
      <c r="AR582" s="24" t="s">
        <v>250</v>
      </c>
      <c r="AT582" s="24" t="s">
        <v>137</v>
      </c>
      <c r="AU582" s="24" t="s">
        <v>84</v>
      </c>
      <c r="AY582" s="24" t="s">
        <v>134</v>
      </c>
      <c r="BE582" s="203">
        <f>IF(N582="základní",J582,0)</f>
        <v>0</v>
      </c>
      <c r="BF582" s="203">
        <f>IF(N582="snížená",J582,0)</f>
        <v>0</v>
      </c>
      <c r="BG582" s="203">
        <f>IF(N582="zákl. přenesená",J582,0)</f>
        <v>0</v>
      </c>
      <c r="BH582" s="203">
        <f>IF(N582="sníž. přenesená",J582,0)</f>
        <v>0</v>
      </c>
      <c r="BI582" s="203">
        <f>IF(N582="nulová",J582,0)</f>
        <v>0</v>
      </c>
      <c r="BJ582" s="24" t="s">
        <v>25</v>
      </c>
      <c r="BK582" s="203">
        <f>ROUND(I582*H582,2)</f>
        <v>0</v>
      </c>
      <c r="BL582" s="24" t="s">
        <v>250</v>
      </c>
      <c r="BM582" s="24" t="s">
        <v>811</v>
      </c>
    </row>
    <row r="583" spans="2:65" s="11" customFormat="1" ht="13.5">
      <c r="B583" s="204"/>
      <c r="C583" s="205"/>
      <c r="D583" s="206" t="s">
        <v>144</v>
      </c>
      <c r="E583" s="207" t="s">
        <v>32</v>
      </c>
      <c r="F583" s="208" t="s">
        <v>773</v>
      </c>
      <c r="G583" s="205"/>
      <c r="H583" s="207" t="s">
        <v>32</v>
      </c>
      <c r="I583" s="209"/>
      <c r="J583" s="205"/>
      <c r="K583" s="205"/>
      <c r="L583" s="210"/>
      <c r="M583" s="211"/>
      <c r="N583" s="212"/>
      <c r="O583" s="212"/>
      <c r="P583" s="212"/>
      <c r="Q583" s="212"/>
      <c r="R583" s="212"/>
      <c r="S583" s="212"/>
      <c r="T583" s="213"/>
      <c r="AT583" s="214" t="s">
        <v>144</v>
      </c>
      <c r="AU583" s="214" t="s">
        <v>84</v>
      </c>
      <c r="AV583" s="11" t="s">
        <v>25</v>
      </c>
      <c r="AW583" s="11" t="s">
        <v>39</v>
      </c>
      <c r="AX583" s="11" t="s">
        <v>75</v>
      </c>
      <c r="AY583" s="214" t="s">
        <v>134</v>
      </c>
    </row>
    <row r="584" spans="2:65" s="12" customFormat="1" ht="13.5">
      <c r="B584" s="215"/>
      <c r="C584" s="216"/>
      <c r="D584" s="206" t="s">
        <v>144</v>
      </c>
      <c r="E584" s="217" t="s">
        <v>32</v>
      </c>
      <c r="F584" s="218" t="s">
        <v>812</v>
      </c>
      <c r="G584" s="216"/>
      <c r="H584" s="219">
        <v>35</v>
      </c>
      <c r="I584" s="220"/>
      <c r="J584" s="216"/>
      <c r="K584" s="216"/>
      <c r="L584" s="221"/>
      <c r="M584" s="222"/>
      <c r="N584" s="223"/>
      <c r="O584" s="223"/>
      <c r="P584" s="223"/>
      <c r="Q584" s="223"/>
      <c r="R584" s="223"/>
      <c r="S584" s="223"/>
      <c r="T584" s="224"/>
      <c r="AT584" s="225" t="s">
        <v>144</v>
      </c>
      <c r="AU584" s="225" t="s">
        <v>84</v>
      </c>
      <c r="AV584" s="12" t="s">
        <v>84</v>
      </c>
      <c r="AW584" s="12" t="s">
        <v>39</v>
      </c>
      <c r="AX584" s="12" t="s">
        <v>75</v>
      </c>
      <c r="AY584" s="225" t="s">
        <v>134</v>
      </c>
    </row>
    <row r="585" spans="2:65" s="11" customFormat="1" ht="13.5">
      <c r="B585" s="204"/>
      <c r="C585" s="205"/>
      <c r="D585" s="206" t="s">
        <v>144</v>
      </c>
      <c r="E585" s="207" t="s">
        <v>32</v>
      </c>
      <c r="F585" s="208" t="s">
        <v>767</v>
      </c>
      <c r="G585" s="205"/>
      <c r="H585" s="207" t="s">
        <v>32</v>
      </c>
      <c r="I585" s="209"/>
      <c r="J585" s="205"/>
      <c r="K585" s="205"/>
      <c r="L585" s="210"/>
      <c r="M585" s="211"/>
      <c r="N585" s="212"/>
      <c r="O585" s="212"/>
      <c r="P585" s="212"/>
      <c r="Q585" s="212"/>
      <c r="R585" s="212"/>
      <c r="S585" s="212"/>
      <c r="T585" s="213"/>
      <c r="AT585" s="214" t="s">
        <v>144</v>
      </c>
      <c r="AU585" s="214" t="s">
        <v>84</v>
      </c>
      <c r="AV585" s="11" t="s">
        <v>25</v>
      </c>
      <c r="AW585" s="11" t="s">
        <v>39</v>
      </c>
      <c r="AX585" s="11" t="s">
        <v>75</v>
      </c>
      <c r="AY585" s="214" t="s">
        <v>134</v>
      </c>
    </row>
    <row r="586" spans="2:65" s="12" customFormat="1" ht="13.5">
      <c r="B586" s="215"/>
      <c r="C586" s="216"/>
      <c r="D586" s="206" t="s">
        <v>144</v>
      </c>
      <c r="E586" s="217" t="s">
        <v>32</v>
      </c>
      <c r="F586" s="218" t="s">
        <v>813</v>
      </c>
      <c r="G586" s="216"/>
      <c r="H586" s="219">
        <v>3</v>
      </c>
      <c r="I586" s="220"/>
      <c r="J586" s="216"/>
      <c r="K586" s="216"/>
      <c r="L586" s="221"/>
      <c r="M586" s="222"/>
      <c r="N586" s="223"/>
      <c r="O586" s="223"/>
      <c r="P586" s="223"/>
      <c r="Q586" s="223"/>
      <c r="R586" s="223"/>
      <c r="S586" s="223"/>
      <c r="T586" s="224"/>
      <c r="AT586" s="225" t="s">
        <v>144</v>
      </c>
      <c r="AU586" s="225" t="s">
        <v>84</v>
      </c>
      <c r="AV586" s="12" t="s">
        <v>84</v>
      </c>
      <c r="AW586" s="12" t="s">
        <v>39</v>
      </c>
      <c r="AX586" s="12" t="s">
        <v>75</v>
      </c>
      <c r="AY586" s="225" t="s">
        <v>134</v>
      </c>
    </row>
    <row r="587" spans="2:65" s="13" customFormat="1" ht="13.5">
      <c r="B587" s="226"/>
      <c r="C587" s="227"/>
      <c r="D587" s="206" t="s">
        <v>144</v>
      </c>
      <c r="E587" s="228" t="s">
        <v>32</v>
      </c>
      <c r="F587" s="229" t="s">
        <v>156</v>
      </c>
      <c r="G587" s="227"/>
      <c r="H587" s="230">
        <v>38</v>
      </c>
      <c r="I587" s="231"/>
      <c r="J587" s="227"/>
      <c r="K587" s="227"/>
      <c r="L587" s="232"/>
      <c r="M587" s="233"/>
      <c r="N587" s="234"/>
      <c r="O587" s="234"/>
      <c r="P587" s="234"/>
      <c r="Q587" s="234"/>
      <c r="R587" s="234"/>
      <c r="S587" s="234"/>
      <c r="T587" s="235"/>
      <c r="AT587" s="236" t="s">
        <v>144</v>
      </c>
      <c r="AU587" s="236" t="s">
        <v>84</v>
      </c>
      <c r="AV587" s="13" t="s">
        <v>142</v>
      </c>
      <c r="AW587" s="13" t="s">
        <v>39</v>
      </c>
      <c r="AX587" s="13" t="s">
        <v>25</v>
      </c>
      <c r="AY587" s="236" t="s">
        <v>134</v>
      </c>
    </row>
    <row r="588" spans="2:65" s="1" customFormat="1" ht="16.5" customHeight="1">
      <c r="B588" s="41"/>
      <c r="C588" s="237" t="s">
        <v>336</v>
      </c>
      <c r="D588" s="237" t="s">
        <v>207</v>
      </c>
      <c r="E588" s="238" t="s">
        <v>814</v>
      </c>
      <c r="F588" s="239" t="s">
        <v>815</v>
      </c>
      <c r="G588" s="240" t="s">
        <v>140</v>
      </c>
      <c r="H588" s="241">
        <v>42</v>
      </c>
      <c r="I588" s="242"/>
      <c r="J588" s="243">
        <f>ROUND(I588*H588,2)</f>
        <v>0</v>
      </c>
      <c r="K588" s="239" t="s">
        <v>141</v>
      </c>
      <c r="L588" s="244"/>
      <c r="M588" s="245" t="s">
        <v>32</v>
      </c>
      <c r="N588" s="246" t="s">
        <v>46</v>
      </c>
      <c r="O588" s="42"/>
      <c r="P588" s="201">
        <f>O588*H588</f>
        <v>0</v>
      </c>
      <c r="Q588" s="201">
        <v>1.575E-2</v>
      </c>
      <c r="R588" s="201">
        <f>Q588*H588</f>
        <v>0.66149999999999998</v>
      </c>
      <c r="S588" s="201">
        <v>0</v>
      </c>
      <c r="T588" s="202">
        <f>S588*H588</f>
        <v>0</v>
      </c>
      <c r="AR588" s="24" t="s">
        <v>367</v>
      </c>
      <c r="AT588" s="24" t="s">
        <v>207</v>
      </c>
      <c r="AU588" s="24" t="s">
        <v>84</v>
      </c>
      <c r="AY588" s="24" t="s">
        <v>134</v>
      </c>
      <c r="BE588" s="203">
        <f>IF(N588="základní",J588,0)</f>
        <v>0</v>
      </c>
      <c r="BF588" s="203">
        <f>IF(N588="snížená",J588,0)</f>
        <v>0</v>
      </c>
      <c r="BG588" s="203">
        <f>IF(N588="zákl. přenesená",J588,0)</f>
        <v>0</v>
      </c>
      <c r="BH588" s="203">
        <f>IF(N588="sníž. přenesená",J588,0)</f>
        <v>0</v>
      </c>
      <c r="BI588" s="203">
        <f>IF(N588="nulová",J588,0)</f>
        <v>0</v>
      </c>
      <c r="BJ588" s="24" t="s">
        <v>25</v>
      </c>
      <c r="BK588" s="203">
        <f>ROUND(I588*H588,2)</f>
        <v>0</v>
      </c>
      <c r="BL588" s="24" t="s">
        <v>250</v>
      </c>
      <c r="BM588" s="24" t="s">
        <v>816</v>
      </c>
    </row>
    <row r="589" spans="2:65" s="11" customFormat="1" ht="13.5">
      <c r="B589" s="204"/>
      <c r="C589" s="205"/>
      <c r="D589" s="206" t="s">
        <v>144</v>
      </c>
      <c r="E589" s="207" t="s">
        <v>32</v>
      </c>
      <c r="F589" s="208" t="s">
        <v>710</v>
      </c>
      <c r="G589" s="205"/>
      <c r="H589" s="207" t="s">
        <v>32</v>
      </c>
      <c r="I589" s="209"/>
      <c r="J589" s="205"/>
      <c r="K589" s="205"/>
      <c r="L589" s="210"/>
      <c r="M589" s="211"/>
      <c r="N589" s="212"/>
      <c r="O589" s="212"/>
      <c r="P589" s="212"/>
      <c r="Q589" s="212"/>
      <c r="R589" s="212"/>
      <c r="S589" s="212"/>
      <c r="T589" s="213"/>
      <c r="AT589" s="214" t="s">
        <v>144</v>
      </c>
      <c r="AU589" s="214" t="s">
        <v>84</v>
      </c>
      <c r="AV589" s="11" t="s">
        <v>25</v>
      </c>
      <c r="AW589" s="11" t="s">
        <v>39</v>
      </c>
      <c r="AX589" s="11" t="s">
        <v>75</v>
      </c>
      <c r="AY589" s="214" t="s">
        <v>134</v>
      </c>
    </row>
    <row r="590" spans="2:65" s="11" customFormat="1" ht="13.5">
      <c r="B590" s="204"/>
      <c r="C590" s="205"/>
      <c r="D590" s="206" t="s">
        <v>144</v>
      </c>
      <c r="E590" s="207" t="s">
        <v>32</v>
      </c>
      <c r="F590" s="208" t="s">
        <v>817</v>
      </c>
      <c r="G590" s="205"/>
      <c r="H590" s="207" t="s">
        <v>32</v>
      </c>
      <c r="I590" s="209"/>
      <c r="J590" s="205"/>
      <c r="K590" s="205"/>
      <c r="L590" s="210"/>
      <c r="M590" s="211"/>
      <c r="N590" s="212"/>
      <c r="O590" s="212"/>
      <c r="P590" s="212"/>
      <c r="Q590" s="212"/>
      <c r="R590" s="212"/>
      <c r="S590" s="212"/>
      <c r="T590" s="213"/>
      <c r="AT590" s="214" t="s">
        <v>144</v>
      </c>
      <c r="AU590" s="214" t="s">
        <v>84</v>
      </c>
      <c r="AV590" s="11" t="s">
        <v>25</v>
      </c>
      <c r="AW590" s="11" t="s">
        <v>39</v>
      </c>
      <c r="AX590" s="11" t="s">
        <v>75</v>
      </c>
      <c r="AY590" s="214" t="s">
        <v>134</v>
      </c>
    </row>
    <row r="591" spans="2:65" s="12" customFormat="1" ht="13.5">
      <c r="B591" s="215"/>
      <c r="C591" s="216"/>
      <c r="D591" s="206" t="s">
        <v>144</v>
      </c>
      <c r="E591" s="217" t="s">
        <v>32</v>
      </c>
      <c r="F591" s="218" t="s">
        <v>818</v>
      </c>
      <c r="G591" s="216"/>
      <c r="H591" s="219">
        <v>42</v>
      </c>
      <c r="I591" s="220"/>
      <c r="J591" s="216"/>
      <c r="K591" s="216"/>
      <c r="L591" s="221"/>
      <c r="M591" s="222"/>
      <c r="N591" s="223"/>
      <c r="O591" s="223"/>
      <c r="P591" s="223"/>
      <c r="Q591" s="223"/>
      <c r="R591" s="223"/>
      <c r="S591" s="223"/>
      <c r="T591" s="224"/>
      <c r="AT591" s="225" t="s">
        <v>144</v>
      </c>
      <c r="AU591" s="225" t="s">
        <v>84</v>
      </c>
      <c r="AV591" s="12" t="s">
        <v>84</v>
      </c>
      <c r="AW591" s="12" t="s">
        <v>39</v>
      </c>
      <c r="AX591" s="12" t="s">
        <v>25</v>
      </c>
      <c r="AY591" s="225" t="s">
        <v>134</v>
      </c>
    </row>
    <row r="592" spans="2:65" s="1" customFormat="1" ht="25.5" customHeight="1">
      <c r="B592" s="41"/>
      <c r="C592" s="192" t="s">
        <v>345</v>
      </c>
      <c r="D592" s="192" t="s">
        <v>137</v>
      </c>
      <c r="E592" s="193" t="s">
        <v>819</v>
      </c>
      <c r="F592" s="194" t="s">
        <v>820</v>
      </c>
      <c r="G592" s="195" t="s">
        <v>518</v>
      </c>
      <c r="H592" s="196">
        <v>1.1000000000000001</v>
      </c>
      <c r="I592" s="197"/>
      <c r="J592" s="198">
        <f>ROUND(I592*H592,2)</f>
        <v>0</v>
      </c>
      <c r="K592" s="194" t="s">
        <v>32</v>
      </c>
      <c r="L592" s="61"/>
      <c r="M592" s="199" t="s">
        <v>32</v>
      </c>
      <c r="N592" s="200" t="s">
        <v>46</v>
      </c>
      <c r="O592" s="42"/>
      <c r="P592" s="201">
        <f>O592*H592</f>
        <v>0</v>
      </c>
      <c r="Q592" s="201">
        <v>0.55000000000000004</v>
      </c>
      <c r="R592" s="201">
        <f>Q592*H592</f>
        <v>0.60500000000000009</v>
      </c>
      <c r="S592" s="201">
        <v>0</v>
      </c>
      <c r="T592" s="202">
        <f>S592*H592</f>
        <v>0</v>
      </c>
      <c r="AR592" s="24" t="s">
        <v>250</v>
      </c>
      <c r="AT592" s="24" t="s">
        <v>137</v>
      </c>
      <c r="AU592" s="24" t="s">
        <v>84</v>
      </c>
      <c r="AY592" s="24" t="s">
        <v>134</v>
      </c>
      <c r="BE592" s="203">
        <f>IF(N592="základní",J592,0)</f>
        <v>0</v>
      </c>
      <c r="BF592" s="203">
        <f>IF(N592="snížená",J592,0)</f>
        <v>0</v>
      </c>
      <c r="BG592" s="203">
        <f>IF(N592="zákl. přenesená",J592,0)</f>
        <v>0</v>
      </c>
      <c r="BH592" s="203">
        <f>IF(N592="sníž. přenesená",J592,0)</f>
        <v>0</v>
      </c>
      <c r="BI592" s="203">
        <f>IF(N592="nulová",J592,0)</f>
        <v>0</v>
      </c>
      <c r="BJ592" s="24" t="s">
        <v>25</v>
      </c>
      <c r="BK592" s="203">
        <f>ROUND(I592*H592,2)</f>
        <v>0</v>
      </c>
      <c r="BL592" s="24" t="s">
        <v>250</v>
      </c>
      <c r="BM592" s="24" t="s">
        <v>821</v>
      </c>
    </row>
    <row r="593" spans="2:65" s="11" customFormat="1" ht="13.5">
      <c r="B593" s="204"/>
      <c r="C593" s="205"/>
      <c r="D593" s="206" t="s">
        <v>144</v>
      </c>
      <c r="E593" s="207" t="s">
        <v>32</v>
      </c>
      <c r="F593" s="208" t="s">
        <v>822</v>
      </c>
      <c r="G593" s="205"/>
      <c r="H593" s="207" t="s">
        <v>32</v>
      </c>
      <c r="I593" s="209"/>
      <c r="J593" s="205"/>
      <c r="K593" s="205"/>
      <c r="L593" s="210"/>
      <c r="M593" s="211"/>
      <c r="N593" s="212"/>
      <c r="O593" s="212"/>
      <c r="P593" s="212"/>
      <c r="Q593" s="212"/>
      <c r="R593" s="212"/>
      <c r="S593" s="212"/>
      <c r="T593" s="213"/>
      <c r="AT593" s="214" t="s">
        <v>144</v>
      </c>
      <c r="AU593" s="214" t="s">
        <v>84</v>
      </c>
      <c r="AV593" s="11" t="s">
        <v>25</v>
      </c>
      <c r="AW593" s="11" t="s">
        <v>39</v>
      </c>
      <c r="AX593" s="11" t="s">
        <v>75</v>
      </c>
      <c r="AY593" s="214" t="s">
        <v>134</v>
      </c>
    </row>
    <row r="594" spans="2:65" s="11" customFormat="1" ht="13.5">
      <c r="B594" s="204"/>
      <c r="C594" s="205"/>
      <c r="D594" s="206" t="s">
        <v>144</v>
      </c>
      <c r="E594" s="207" t="s">
        <v>32</v>
      </c>
      <c r="F594" s="208" t="s">
        <v>823</v>
      </c>
      <c r="G594" s="205"/>
      <c r="H594" s="207" t="s">
        <v>32</v>
      </c>
      <c r="I594" s="209"/>
      <c r="J594" s="205"/>
      <c r="K594" s="205"/>
      <c r="L594" s="210"/>
      <c r="M594" s="211"/>
      <c r="N594" s="212"/>
      <c r="O594" s="212"/>
      <c r="P594" s="212"/>
      <c r="Q594" s="212"/>
      <c r="R594" s="212"/>
      <c r="S594" s="212"/>
      <c r="T594" s="213"/>
      <c r="AT594" s="214" t="s">
        <v>144</v>
      </c>
      <c r="AU594" s="214" t="s">
        <v>84</v>
      </c>
      <c r="AV594" s="11" t="s">
        <v>25</v>
      </c>
      <c r="AW594" s="11" t="s">
        <v>39</v>
      </c>
      <c r="AX594" s="11" t="s">
        <v>75</v>
      </c>
      <c r="AY594" s="214" t="s">
        <v>134</v>
      </c>
    </row>
    <row r="595" spans="2:65" s="12" customFormat="1" ht="13.5">
      <c r="B595" s="215"/>
      <c r="C595" s="216"/>
      <c r="D595" s="206" t="s">
        <v>144</v>
      </c>
      <c r="E595" s="217" t="s">
        <v>32</v>
      </c>
      <c r="F595" s="218" t="s">
        <v>365</v>
      </c>
      <c r="G595" s="216"/>
      <c r="H595" s="219">
        <v>0.3</v>
      </c>
      <c r="I595" s="220"/>
      <c r="J595" s="216"/>
      <c r="K595" s="216"/>
      <c r="L595" s="221"/>
      <c r="M595" s="222"/>
      <c r="N595" s="223"/>
      <c r="O595" s="223"/>
      <c r="P595" s="223"/>
      <c r="Q595" s="223"/>
      <c r="R595" s="223"/>
      <c r="S595" s="223"/>
      <c r="T595" s="224"/>
      <c r="AT595" s="225" t="s">
        <v>144</v>
      </c>
      <c r="AU595" s="225" t="s">
        <v>84</v>
      </c>
      <c r="AV595" s="12" t="s">
        <v>84</v>
      </c>
      <c r="AW595" s="12" t="s">
        <v>39</v>
      </c>
      <c r="AX595" s="12" t="s">
        <v>75</v>
      </c>
      <c r="AY595" s="225" t="s">
        <v>134</v>
      </c>
    </row>
    <row r="596" spans="2:65" s="11" customFormat="1" ht="13.5">
      <c r="B596" s="204"/>
      <c r="C596" s="205"/>
      <c r="D596" s="206" t="s">
        <v>144</v>
      </c>
      <c r="E596" s="207" t="s">
        <v>32</v>
      </c>
      <c r="F596" s="208" t="s">
        <v>824</v>
      </c>
      <c r="G596" s="205"/>
      <c r="H596" s="207" t="s">
        <v>32</v>
      </c>
      <c r="I596" s="209"/>
      <c r="J596" s="205"/>
      <c r="K596" s="205"/>
      <c r="L596" s="210"/>
      <c r="M596" s="211"/>
      <c r="N596" s="212"/>
      <c r="O596" s="212"/>
      <c r="P596" s="212"/>
      <c r="Q596" s="212"/>
      <c r="R596" s="212"/>
      <c r="S596" s="212"/>
      <c r="T596" s="213"/>
      <c r="AT596" s="214" t="s">
        <v>144</v>
      </c>
      <c r="AU596" s="214" t="s">
        <v>84</v>
      </c>
      <c r="AV596" s="11" t="s">
        <v>25</v>
      </c>
      <c r="AW596" s="11" t="s">
        <v>39</v>
      </c>
      <c r="AX596" s="11" t="s">
        <v>75</v>
      </c>
      <c r="AY596" s="214" t="s">
        <v>134</v>
      </c>
    </row>
    <row r="597" spans="2:65" s="12" customFormat="1" ht="13.5">
      <c r="B597" s="215"/>
      <c r="C597" s="216"/>
      <c r="D597" s="206" t="s">
        <v>144</v>
      </c>
      <c r="E597" s="217" t="s">
        <v>32</v>
      </c>
      <c r="F597" s="218" t="s">
        <v>365</v>
      </c>
      <c r="G597" s="216"/>
      <c r="H597" s="219">
        <v>0.3</v>
      </c>
      <c r="I597" s="220"/>
      <c r="J597" s="216"/>
      <c r="K597" s="216"/>
      <c r="L597" s="221"/>
      <c r="M597" s="222"/>
      <c r="N597" s="223"/>
      <c r="O597" s="223"/>
      <c r="P597" s="223"/>
      <c r="Q597" s="223"/>
      <c r="R597" s="223"/>
      <c r="S597" s="223"/>
      <c r="T597" s="224"/>
      <c r="AT597" s="225" t="s">
        <v>144</v>
      </c>
      <c r="AU597" s="225" t="s">
        <v>84</v>
      </c>
      <c r="AV597" s="12" t="s">
        <v>84</v>
      </c>
      <c r="AW597" s="12" t="s">
        <v>39</v>
      </c>
      <c r="AX597" s="12" t="s">
        <v>75</v>
      </c>
      <c r="AY597" s="225" t="s">
        <v>134</v>
      </c>
    </row>
    <row r="598" spans="2:65" s="11" customFormat="1" ht="13.5">
      <c r="B598" s="204"/>
      <c r="C598" s="205"/>
      <c r="D598" s="206" t="s">
        <v>144</v>
      </c>
      <c r="E598" s="207" t="s">
        <v>32</v>
      </c>
      <c r="F598" s="208" t="s">
        <v>825</v>
      </c>
      <c r="G598" s="205"/>
      <c r="H598" s="207" t="s">
        <v>32</v>
      </c>
      <c r="I598" s="209"/>
      <c r="J598" s="205"/>
      <c r="K598" s="205"/>
      <c r="L598" s="210"/>
      <c r="M598" s="211"/>
      <c r="N598" s="212"/>
      <c r="O598" s="212"/>
      <c r="P598" s="212"/>
      <c r="Q598" s="212"/>
      <c r="R598" s="212"/>
      <c r="S598" s="212"/>
      <c r="T598" s="213"/>
      <c r="AT598" s="214" t="s">
        <v>144</v>
      </c>
      <c r="AU598" s="214" t="s">
        <v>84</v>
      </c>
      <c r="AV598" s="11" t="s">
        <v>25</v>
      </c>
      <c r="AW598" s="11" t="s">
        <v>39</v>
      </c>
      <c r="AX598" s="11" t="s">
        <v>75</v>
      </c>
      <c r="AY598" s="214" t="s">
        <v>134</v>
      </c>
    </row>
    <row r="599" spans="2:65" s="12" customFormat="1" ht="13.5">
      <c r="B599" s="215"/>
      <c r="C599" s="216"/>
      <c r="D599" s="206" t="s">
        <v>144</v>
      </c>
      <c r="E599" s="217" t="s">
        <v>32</v>
      </c>
      <c r="F599" s="218" t="s">
        <v>826</v>
      </c>
      <c r="G599" s="216"/>
      <c r="H599" s="219">
        <v>0.5</v>
      </c>
      <c r="I599" s="220"/>
      <c r="J599" s="216"/>
      <c r="K599" s="216"/>
      <c r="L599" s="221"/>
      <c r="M599" s="222"/>
      <c r="N599" s="223"/>
      <c r="O599" s="223"/>
      <c r="P599" s="223"/>
      <c r="Q599" s="223"/>
      <c r="R599" s="223"/>
      <c r="S599" s="223"/>
      <c r="T599" s="224"/>
      <c r="AT599" s="225" t="s">
        <v>144</v>
      </c>
      <c r="AU599" s="225" t="s">
        <v>84</v>
      </c>
      <c r="AV599" s="12" t="s">
        <v>84</v>
      </c>
      <c r="AW599" s="12" t="s">
        <v>39</v>
      </c>
      <c r="AX599" s="12" t="s">
        <v>75</v>
      </c>
      <c r="AY599" s="225" t="s">
        <v>134</v>
      </c>
    </row>
    <row r="600" spans="2:65" s="13" customFormat="1" ht="13.5">
      <c r="B600" s="226"/>
      <c r="C600" s="227"/>
      <c r="D600" s="206" t="s">
        <v>144</v>
      </c>
      <c r="E600" s="228" t="s">
        <v>32</v>
      </c>
      <c r="F600" s="229" t="s">
        <v>156</v>
      </c>
      <c r="G600" s="227"/>
      <c r="H600" s="230">
        <v>1.1000000000000001</v>
      </c>
      <c r="I600" s="231"/>
      <c r="J600" s="227"/>
      <c r="K600" s="227"/>
      <c r="L600" s="232"/>
      <c r="M600" s="233"/>
      <c r="N600" s="234"/>
      <c r="O600" s="234"/>
      <c r="P600" s="234"/>
      <c r="Q600" s="234"/>
      <c r="R600" s="234"/>
      <c r="S600" s="234"/>
      <c r="T600" s="235"/>
      <c r="AT600" s="236" t="s">
        <v>144</v>
      </c>
      <c r="AU600" s="236" t="s">
        <v>84</v>
      </c>
      <c r="AV600" s="13" t="s">
        <v>142</v>
      </c>
      <c r="AW600" s="13" t="s">
        <v>39</v>
      </c>
      <c r="AX600" s="13" t="s">
        <v>25</v>
      </c>
      <c r="AY600" s="236" t="s">
        <v>134</v>
      </c>
    </row>
    <row r="601" spans="2:65" s="1" customFormat="1" ht="16.5" customHeight="1">
      <c r="B601" s="41"/>
      <c r="C601" s="192" t="s">
        <v>827</v>
      </c>
      <c r="D601" s="192" t="s">
        <v>137</v>
      </c>
      <c r="E601" s="193" t="s">
        <v>828</v>
      </c>
      <c r="F601" s="194" t="s">
        <v>829</v>
      </c>
      <c r="G601" s="195" t="s">
        <v>518</v>
      </c>
      <c r="H601" s="196">
        <v>25.709</v>
      </c>
      <c r="I601" s="197"/>
      <c r="J601" s="198">
        <f>ROUND(I601*H601,2)</f>
        <v>0</v>
      </c>
      <c r="K601" s="194" t="s">
        <v>141</v>
      </c>
      <c r="L601" s="61"/>
      <c r="M601" s="199" t="s">
        <v>32</v>
      </c>
      <c r="N601" s="200" t="s">
        <v>46</v>
      </c>
      <c r="O601" s="42"/>
      <c r="P601" s="201">
        <f>O601*H601</f>
        <v>0</v>
      </c>
      <c r="Q601" s="201">
        <v>2.3369999999999998E-2</v>
      </c>
      <c r="R601" s="201">
        <f>Q601*H601</f>
        <v>0.60081932999999998</v>
      </c>
      <c r="S601" s="201">
        <v>0</v>
      </c>
      <c r="T601" s="202">
        <f>S601*H601</f>
        <v>0</v>
      </c>
      <c r="AR601" s="24" t="s">
        <v>250</v>
      </c>
      <c r="AT601" s="24" t="s">
        <v>137</v>
      </c>
      <c r="AU601" s="24" t="s">
        <v>84</v>
      </c>
      <c r="AY601" s="24" t="s">
        <v>134</v>
      </c>
      <c r="BE601" s="203">
        <f>IF(N601="základní",J601,0)</f>
        <v>0</v>
      </c>
      <c r="BF601" s="203">
        <f>IF(N601="snížená",J601,0)</f>
        <v>0</v>
      </c>
      <c r="BG601" s="203">
        <f>IF(N601="zákl. přenesená",J601,0)</f>
        <v>0</v>
      </c>
      <c r="BH601" s="203">
        <f>IF(N601="sníž. přenesená",J601,0)</f>
        <v>0</v>
      </c>
      <c r="BI601" s="203">
        <f>IF(N601="nulová",J601,0)</f>
        <v>0</v>
      </c>
      <c r="BJ601" s="24" t="s">
        <v>25</v>
      </c>
      <c r="BK601" s="203">
        <f>ROUND(I601*H601,2)</f>
        <v>0</v>
      </c>
      <c r="BL601" s="24" t="s">
        <v>250</v>
      </c>
      <c r="BM601" s="24" t="s">
        <v>830</v>
      </c>
    </row>
    <row r="602" spans="2:65" s="11" customFormat="1" ht="13.5">
      <c r="B602" s="204"/>
      <c r="C602" s="205"/>
      <c r="D602" s="206" t="s">
        <v>144</v>
      </c>
      <c r="E602" s="207" t="s">
        <v>32</v>
      </c>
      <c r="F602" s="208" t="s">
        <v>831</v>
      </c>
      <c r="G602" s="205"/>
      <c r="H602" s="207" t="s">
        <v>32</v>
      </c>
      <c r="I602" s="209"/>
      <c r="J602" s="205"/>
      <c r="K602" s="205"/>
      <c r="L602" s="210"/>
      <c r="M602" s="211"/>
      <c r="N602" s="212"/>
      <c r="O602" s="212"/>
      <c r="P602" s="212"/>
      <c r="Q602" s="212"/>
      <c r="R602" s="212"/>
      <c r="S602" s="212"/>
      <c r="T602" s="213"/>
      <c r="AT602" s="214" t="s">
        <v>144</v>
      </c>
      <c r="AU602" s="214" t="s">
        <v>84</v>
      </c>
      <c r="AV602" s="11" t="s">
        <v>25</v>
      </c>
      <c r="AW602" s="11" t="s">
        <v>39</v>
      </c>
      <c r="AX602" s="11" t="s">
        <v>75</v>
      </c>
      <c r="AY602" s="214" t="s">
        <v>134</v>
      </c>
    </row>
    <row r="603" spans="2:65" s="12" customFormat="1" ht="13.5">
      <c r="B603" s="215"/>
      <c r="C603" s="216"/>
      <c r="D603" s="206" t="s">
        <v>144</v>
      </c>
      <c r="E603" s="217" t="s">
        <v>32</v>
      </c>
      <c r="F603" s="218" t="s">
        <v>832</v>
      </c>
      <c r="G603" s="216"/>
      <c r="H603" s="219">
        <v>20.338999999999999</v>
      </c>
      <c r="I603" s="220"/>
      <c r="J603" s="216"/>
      <c r="K603" s="216"/>
      <c r="L603" s="221"/>
      <c r="M603" s="222"/>
      <c r="N603" s="223"/>
      <c r="O603" s="223"/>
      <c r="P603" s="223"/>
      <c r="Q603" s="223"/>
      <c r="R603" s="223"/>
      <c r="S603" s="223"/>
      <c r="T603" s="224"/>
      <c r="AT603" s="225" t="s">
        <v>144</v>
      </c>
      <c r="AU603" s="225" t="s">
        <v>84</v>
      </c>
      <c r="AV603" s="12" t="s">
        <v>84</v>
      </c>
      <c r="AW603" s="12" t="s">
        <v>39</v>
      </c>
      <c r="AX603" s="12" t="s">
        <v>75</v>
      </c>
      <c r="AY603" s="225" t="s">
        <v>134</v>
      </c>
    </row>
    <row r="604" spans="2:65" s="11" customFormat="1" ht="13.5">
      <c r="B604" s="204"/>
      <c r="C604" s="205"/>
      <c r="D604" s="206" t="s">
        <v>144</v>
      </c>
      <c r="E604" s="207" t="s">
        <v>32</v>
      </c>
      <c r="F604" s="208" t="s">
        <v>833</v>
      </c>
      <c r="G604" s="205"/>
      <c r="H604" s="207" t="s">
        <v>32</v>
      </c>
      <c r="I604" s="209"/>
      <c r="J604" s="205"/>
      <c r="K604" s="205"/>
      <c r="L604" s="210"/>
      <c r="M604" s="211"/>
      <c r="N604" s="212"/>
      <c r="O604" s="212"/>
      <c r="P604" s="212"/>
      <c r="Q604" s="212"/>
      <c r="R604" s="212"/>
      <c r="S604" s="212"/>
      <c r="T604" s="213"/>
      <c r="AT604" s="214" t="s">
        <v>144</v>
      </c>
      <c r="AU604" s="214" t="s">
        <v>84</v>
      </c>
      <c r="AV604" s="11" t="s">
        <v>25</v>
      </c>
      <c r="AW604" s="11" t="s">
        <v>39</v>
      </c>
      <c r="AX604" s="11" t="s">
        <v>75</v>
      </c>
      <c r="AY604" s="214" t="s">
        <v>134</v>
      </c>
    </row>
    <row r="605" spans="2:65" s="12" customFormat="1" ht="13.5">
      <c r="B605" s="215"/>
      <c r="C605" s="216"/>
      <c r="D605" s="206" t="s">
        <v>144</v>
      </c>
      <c r="E605" s="217" t="s">
        <v>32</v>
      </c>
      <c r="F605" s="218" t="s">
        <v>834</v>
      </c>
      <c r="G605" s="216"/>
      <c r="H605" s="219">
        <v>2.6440000000000001</v>
      </c>
      <c r="I605" s="220"/>
      <c r="J605" s="216"/>
      <c r="K605" s="216"/>
      <c r="L605" s="221"/>
      <c r="M605" s="222"/>
      <c r="N605" s="223"/>
      <c r="O605" s="223"/>
      <c r="P605" s="223"/>
      <c r="Q605" s="223"/>
      <c r="R605" s="223"/>
      <c r="S605" s="223"/>
      <c r="T605" s="224"/>
      <c r="AT605" s="225" t="s">
        <v>144</v>
      </c>
      <c r="AU605" s="225" t="s">
        <v>84</v>
      </c>
      <c r="AV605" s="12" t="s">
        <v>84</v>
      </c>
      <c r="AW605" s="12" t="s">
        <v>39</v>
      </c>
      <c r="AX605" s="12" t="s">
        <v>75</v>
      </c>
      <c r="AY605" s="225" t="s">
        <v>134</v>
      </c>
    </row>
    <row r="606" spans="2:65" s="11" customFormat="1" ht="13.5">
      <c r="B606" s="204"/>
      <c r="C606" s="205"/>
      <c r="D606" s="206" t="s">
        <v>144</v>
      </c>
      <c r="E606" s="207" t="s">
        <v>32</v>
      </c>
      <c r="F606" s="208" t="s">
        <v>835</v>
      </c>
      <c r="G606" s="205"/>
      <c r="H606" s="207" t="s">
        <v>32</v>
      </c>
      <c r="I606" s="209"/>
      <c r="J606" s="205"/>
      <c r="K606" s="205"/>
      <c r="L606" s="210"/>
      <c r="M606" s="211"/>
      <c r="N606" s="212"/>
      <c r="O606" s="212"/>
      <c r="P606" s="212"/>
      <c r="Q606" s="212"/>
      <c r="R606" s="212"/>
      <c r="S606" s="212"/>
      <c r="T606" s="213"/>
      <c r="AT606" s="214" t="s">
        <v>144</v>
      </c>
      <c r="AU606" s="214" t="s">
        <v>84</v>
      </c>
      <c r="AV606" s="11" t="s">
        <v>25</v>
      </c>
      <c r="AW606" s="11" t="s">
        <v>39</v>
      </c>
      <c r="AX606" s="11" t="s">
        <v>75</v>
      </c>
      <c r="AY606" s="214" t="s">
        <v>134</v>
      </c>
    </row>
    <row r="607" spans="2:65" s="12" customFormat="1" ht="13.5">
      <c r="B607" s="215"/>
      <c r="C607" s="216"/>
      <c r="D607" s="206" t="s">
        <v>144</v>
      </c>
      <c r="E607" s="217" t="s">
        <v>32</v>
      </c>
      <c r="F607" s="218" t="s">
        <v>836</v>
      </c>
      <c r="G607" s="216"/>
      <c r="H607" s="219">
        <v>0.74399999999999999</v>
      </c>
      <c r="I607" s="220"/>
      <c r="J607" s="216"/>
      <c r="K607" s="216"/>
      <c r="L607" s="221"/>
      <c r="M607" s="222"/>
      <c r="N607" s="223"/>
      <c r="O607" s="223"/>
      <c r="P607" s="223"/>
      <c r="Q607" s="223"/>
      <c r="R607" s="223"/>
      <c r="S607" s="223"/>
      <c r="T607" s="224"/>
      <c r="AT607" s="225" t="s">
        <v>144</v>
      </c>
      <c r="AU607" s="225" t="s">
        <v>84</v>
      </c>
      <c r="AV607" s="12" t="s">
        <v>84</v>
      </c>
      <c r="AW607" s="12" t="s">
        <v>39</v>
      </c>
      <c r="AX607" s="12" t="s">
        <v>75</v>
      </c>
      <c r="AY607" s="225" t="s">
        <v>134</v>
      </c>
    </row>
    <row r="608" spans="2:65" s="11" customFormat="1" ht="13.5">
      <c r="B608" s="204"/>
      <c r="C608" s="205"/>
      <c r="D608" s="206" t="s">
        <v>144</v>
      </c>
      <c r="E608" s="207" t="s">
        <v>32</v>
      </c>
      <c r="F608" s="208" t="s">
        <v>837</v>
      </c>
      <c r="G608" s="205"/>
      <c r="H608" s="207" t="s">
        <v>32</v>
      </c>
      <c r="I608" s="209"/>
      <c r="J608" s="205"/>
      <c r="K608" s="205"/>
      <c r="L608" s="210"/>
      <c r="M608" s="211"/>
      <c r="N608" s="212"/>
      <c r="O608" s="212"/>
      <c r="P608" s="212"/>
      <c r="Q608" s="212"/>
      <c r="R608" s="212"/>
      <c r="S608" s="212"/>
      <c r="T608" s="213"/>
      <c r="AT608" s="214" t="s">
        <v>144</v>
      </c>
      <c r="AU608" s="214" t="s">
        <v>84</v>
      </c>
      <c r="AV608" s="11" t="s">
        <v>25</v>
      </c>
      <c r="AW608" s="11" t="s">
        <v>39</v>
      </c>
      <c r="AX608" s="11" t="s">
        <v>75</v>
      </c>
      <c r="AY608" s="214" t="s">
        <v>134</v>
      </c>
    </row>
    <row r="609" spans="2:65" s="12" customFormat="1" ht="13.5">
      <c r="B609" s="215"/>
      <c r="C609" s="216"/>
      <c r="D609" s="206" t="s">
        <v>144</v>
      </c>
      <c r="E609" s="217" t="s">
        <v>32</v>
      </c>
      <c r="F609" s="218" t="s">
        <v>838</v>
      </c>
      <c r="G609" s="216"/>
      <c r="H609" s="219">
        <v>0.88200000000000001</v>
      </c>
      <c r="I609" s="220"/>
      <c r="J609" s="216"/>
      <c r="K609" s="216"/>
      <c r="L609" s="221"/>
      <c r="M609" s="222"/>
      <c r="N609" s="223"/>
      <c r="O609" s="223"/>
      <c r="P609" s="223"/>
      <c r="Q609" s="223"/>
      <c r="R609" s="223"/>
      <c r="S609" s="223"/>
      <c r="T609" s="224"/>
      <c r="AT609" s="225" t="s">
        <v>144</v>
      </c>
      <c r="AU609" s="225" t="s">
        <v>84</v>
      </c>
      <c r="AV609" s="12" t="s">
        <v>84</v>
      </c>
      <c r="AW609" s="12" t="s">
        <v>39</v>
      </c>
      <c r="AX609" s="12" t="s">
        <v>75</v>
      </c>
      <c r="AY609" s="225" t="s">
        <v>134</v>
      </c>
    </row>
    <row r="610" spans="2:65" s="11" customFormat="1" ht="13.5">
      <c r="B610" s="204"/>
      <c r="C610" s="205"/>
      <c r="D610" s="206" t="s">
        <v>144</v>
      </c>
      <c r="E610" s="207" t="s">
        <v>32</v>
      </c>
      <c r="F610" s="208" t="s">
        <v>839</v>
      </c>
      <c r="G610" s="205"/>
      <c r="H610" s="207" t="s">
        <v>32</v>
      </c>
      <c r="I610" s="209"/>
      <c r="J610" s="205"/>
      <c r="K610" s="205"/>
      <c r="L610" s="210"/>
      <c r="M610" s="211"/>
      <c r="N610" s="212"/>
      <c r="O610" s="212"/>
      <c r="P610" s="212"/>
      <c r="Q610" s="212"/>
      <c r="R610" s="212"/>
      <c r="S610" s="212"/>
      <c r="T610" s="213"/>
      <c r="AT610" s="214" t="s">
        <v>144</v>
      </c>
      <c r="AU610" s="214" t="s">
        <v>84</v>
      </c>
      <c r="AV610" s="11" t="s">
        <v>25</v>
      </c>
      <c r="AW610" s="11" t="s">
        <v>39</v>
      </c>
      <c r="AX610" s="11" t="s">
        <v>75</v>
      </c>
      <c r="AY610" s="214" t="s">
        <v>134</v>
      </c>
    </row>
    <row r="611" spans="2:65" s="12" customFormat="1" ht="13.5">
      <c r="B611" s="215"/>
      <c r="C611" s="216"/>
      <c r="D611" s="206" t="s">
        <v>144</v>
      </c>
      <c r="E611" s="217" t="s">
        <v>32</v>
      </c>
      <c r="F611" s="218" t="s">
        <v>840</v>
      </c>
      <c r="G611" s="216"/>
      <c r="H611" s="219">
        <v>1.1000000000000001</v>
      </c>
      <c r="I611" s="220"/>
      <c r="J611" s="216"/>
      <c r="K611" s="216"/>
      <c r="L611" s="221"/>
      <c r="M611" s="222"/>
      <c r="N611" s="223"/>
      <c r="O611" s="223"/>
      <c r="P611" s="223"/>
      <c r="Q611" s="223"/>
      <c r="R611" s="223"/>
      <c r="S611" s="223"/>
      <c r="T611" s="224"/>
      <c r="AT611" s="225" t="s">
        <v>144</v>
      </c>
      <c r="AU611" s="225" t="s">
        <v>84</v>
      </c>
      <c r="AV611" s="12" t="s">
        <v>84</v>
      </c>
      <c r="AW611" s="12" t="s">
        <v>39</v>
      </c>
      <c r="AX611" s="12" t="s">
        <v>75</v>
      </c>
      <c r="AY611" s="225" t="s">
        <v>134</v>
      </c>
    </row>
    <row r="612" spans="2:65" s="13" customFormat="1" ht="13.5">
      <c r="B612" s="226"/>
      <c r="C612" s="227"/>
      <c r="D612" s="206" t="s">
        <v>144</v>
      </c>
      <c r="E612" s="228" t="s">
        <v>32</v>
      </c>
      <c r="F612" s="229" t="s">
        <v>156</v>
      </c>
      <c r="G612" s="227"/>
      <c r="H612" s="230">
        <v>25.709</v>
      </c>
      <c r="I612" s="231"/>
      <c r="J612" s="227"/>
      <c r="K612" s="227"/>
      <c r="L612" s="232"/>
      <c r="M612" s="233"/>
      <c r="N612" s="234"/>
      <c r="O612" s="234"/>
      <c r="P612" s="234"/>
      <c r="Q612" s="234"/>
      <c r="R612" s="234"/>
      <c r="S612" s="234"/>
      <c r="T612" s="235"/>
      <c r="AT612" s="236" t="s">
        <v>144</v>
      </c>
      <c r="AU612" s="236" t="s">
        <v>84</v>
      </c>
      <c r="AV612" s="13" t="s">
        <v>142</v>
      </c>
      <c r="AW612" s="13" t="s">
        <v>39</v>
      </c>
      <c r="AX612" s="13" t="s">
        <v>25</v>
      </c>
      <c r="AY612" s="236" t="s">
        <v>134</v>
      </c>
    </row>
    <row r="613" spans="2:65" s="1" customFormat="1" ht="16.5" customHeight="1">
      <c r="B613" s="41"/>
      <c r="C613" s="192" t="s">
        <v>841</v>
      </c>
      <c r="D613" s="192" t="s">
        <v>137</v>
      </c>
      <c r="E613" s="193" t="s">
        <v>842</v>
      </c>
      <c r="F613" s="194" t="s">
        <v>843</v>
      </c>
      <c r="G613" s="195" t="s">
        <v>222</v>
      </c>
      <c r="H613" s="196">
        <v>91.5</v>
      </c>
      <c r="I613" s="197"/>
      <c r="J613" s="198">
        <f>ROUND(I613*H613,2)</f>
        <v>0</v>
      </c>
      <c r="K613" s="194" t="s">
        <v>32</v>
      </c>
      <c r="L613" s="61"/>
      <c r="M613" s="199" t="s">
        <v>32</v>
      </c>
      <c r="N613" s="200" t="s">
        <v>46</v>
      </c>
      <c r="O613" s="42"/>
      <c r="P613" s="201">
        <f>O613*H613</f>
        <v>0</v>
      </c>
      <c r="Q613" s="201">
        <v>0</v>
      </c>
      <c r="R613" s="201">
        <f>Q613*H613</f>
        <v>0</v>
      </c>
      <c r="S613" s="201">
        <v>6.6E-3</v>
      </c>
      <c r="T613" s="202">
        <f>S613*H613</f>
        <v>0.60389999999999999</v>
      </c>
      <c r="AR613" s="24" t="s">
        <v>250</v>
      </c>
      <c r="AT613" s="24" t="s">
        <v>137</v>
      </c>
      <c r="AU613" s="24" t="s">
        <v>84</v>
      </c>
      <c r="AY613" s="24" t="s">
        <v>134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24" t="s">
        <v>25</v>
      </c>
      <c r="BK613" s="203">
        <f>ROUND(I613*H613,2)</f>
        <v>0</v>
      </c>
      <c r="BL613" s="24" t="s">
        <v>250</v>
      </c>
      <c r="BM613" s="24" t="s">
        <v>844</v>
      </c>
    </row>
    <row r="614" spans="2:65" s="11" customFormat="1" ht="13.5">
      <c r="B614" s="204"/>
      <c r="C614" s="205"/>
      <c r="D614" s="206" t="s">
        <v>144</v>
      </c>
      <c r="E614" s="207" t="s">
        <v>32</v>
      </c>
      <c r="F614" s="208" t="s">
        <v>845</v>
      </c>
      <c r="G614" s="205"/>
      <c r="H614" s="207" t="s">
        <v>32</v>
      </c>
      <c r="I614" s="209"/>
      <c r="J614" s="205"/>
      <c r="K614" s="205"/>
      <c r="L614" s="210"/>
      <c r="M614" s="211"/>
      <c r="N614" s="212"/>
      <c r="O614" s="212"/>
      <c r="P614" s="212"/>
      <c r="Q614" s="212"/>
      <c r="R614" s="212"/>
      <c r="S614" s="212"/>
      <c r="T614" s="213"/>
      <c r="AT614" s="214" t="s">
        <v>144</v>
      </c>
      <c r="AU614" s="214" t="s">
        <v>84</v>
      </c>
      <c r="AV614" s="11" t="s">
        <v>25</v>
      </c>
      <c r="AW614" s="11" t="s">
        <v>39</v>
      </c>
      <c r="AX614" s="11" t="s">
        <v>75</v>
      </c>
      <c r="AY614" s="214" t="s">
        <v>134</v>
      </c>
    </row>
    <row r="615" spans="2:65" s="12" customFormat="1" ht="13.5">
      <c r="B615" s="215"/>
      <c r="C615" s="216"/>
      <c r="D615" s="206" t="s">
        <v>144</v>
      </c>
      <c r="E615" s="217" t="s">
        <v>32</v>
      </c>
      <c r="F615" s="218" t="s">
        <v>846</v>
      </c>
      <c r="G615" s="216"/>
      <c r="H615" s="219">
        <v>90</v>
      </c>
      <c r="I615" s="220"/>
      <c r="J615" s="216"/>
      <c r="K615" s="216"/>
      <c r="L615" s="221"/>
      <c r="M615" s="222"/>
      <c r="N615" s="223"/>
      <c r="O615" s="223"/>
      <c r="P615" s="223"/>
      <c r="Q615" s="223"/>
      <c r="R615" s="223"/>
      <c r="S615" s="223"/>
      <c r="T615" s="224"/>
      <c r="AT615" s="225" t="s">
        <v>144</v>
      </c>
      <c r="AU615" s="225" t="s">
        <v>84</v>
      </c>
      <c r="AV615" s="12" t="s">
        <v>84</v>
      </c>
      <c r="AW615" s="12" t="s">
        <v>39</v>
      </c>
      <c r="AX615" s="12" t="s">
        <v>75</v>
      </c>
      <c r="AY615" s="225" t="s">
        <v>134</v>
      </c>
    </row>
    <row r="616" spans="2:65" s="11" customFormat="1" ht="13.5">
      <c r="B616" s="204"/>
      <c r="C616" s="205"/>
      <c r="D616" s="206" t="s">
        <v>144</v>
      </c>
      <c r="E616" s="207" t="s">
        <v>32</v>
      </c>
      <c r="F616" s="208" t="s">
        <v>847</v>
      </c>
      <c r="G616" s="205"/>
      <c r="H616" s="207" t="s">
        <v>32</v>
      </c>
      <c r="I616" s="209"/>
      <c r="J616" s="205"/>
      <c r="K616" s="205"/>
      <c r="L616" s="210"/>
      <c r="M616" s="211"/>
      <c r="N616" s="212"/>
      <c r="O616" s="212"/>
      <c r="P616" s="212"/>
      <c r="Q616" s="212"/>
      <c r="R616" s="212"/>
      <c r="S616" s="212"/>
      <c r="T616" s="213"/>
      <c r="AT616" s="214" t="s">
        <v>144</v>
      </c>
      <c r="AU616" s="214" t="s">
        <v>84</v>
      </c>
      <c r="AV616" s="11" t="s">
        <v>25</v>
      </c>
      <c r="AW616" s="11" t="s">
        <v>39</v>
      </c>
      <c r="AX616" s="11" t="s">
        <v>75</v>
      </c>
      <c r="AY616" s="214" t="s">
        <v>134</v>
      </c>
    </row>
    <row r="617" spans="2:65" s="12" customFormat="1" ht="13.5">
      <c r="B617" s="215"/>
      <c r="C617" s="216"/>
      <c r="D617" s="206" t="s">
        <v>144</v>
      </c>
      <c r="E617" s="217" t="s">
        <v>32</v>
      </c>
      <c r="F617" s="218" t="s">
        <v>257</v>
      </c>
      <c r="G617" s="216"/>
      <c r="H617" s="219">
        <v>1.5</v>
      </c>
      <c r="I617" s="220"/>
      <c r="J617" s="216"/>
      <c r="K617" s="216"/>
      <c r="L617" s="221"/>
      <c r="M617" s="222"/>
      <c r="N617" s="223"/>
      <c r="O617" s="223"/>
      <c r="P617" s="223"/>
      <c r="Q617" s="223"/>
      <c r="R617" s="223"/>
      <c r="S617" s="223"/>
      <c r="T617" s="224"/>
      <c r="AT617" s="225" t="s">
        <v>144</v>
      </c>
      <c r="AU617" s="225" t="s">
        <v>84</v>
      </c>
      <c r="AV617" s="12" t="s">
        <v>84</v>
      </c>
      <c r="AW617" s="12" t="s">
        <v>39</v>
      </c>
      <c r="AX617" s="12" t="s">
        <v>75</v>
      </c>
      <c r="AY617" s="225" t="s">
        <v>134</v>
      </c>
    </row>
    <row r="618" spans="2:65" s="13" customFormat="1" ht="13.5">
      <c r="B618" s="226"/>
      <c r="C618" s="227"/>
      <c r="D618" s="206" t="s">
        <v>144</v>
      </c>
      <c r="E618" s="228" t="s">
        <v>32</v>
      </c>
      <c r="F618" s="229" t="s">
        <v>156</v>
      </c>
      <c r="G618" s="227"/>
      <c r="H618" s="230">
        <v>91.5</v>
      </c>
      <c r="I618" s="231"/>
      <c r="J618" s="227"/>
      <c r="K618" s="227"/>
      <c r="L618" s="232"/>
      <c r="M618" s="233"/>
      <c r="N618" s="234"/>
      <c r="O618" s="234"/>
      <c r="P618" s="234"/>
      <c r="Q618" s="234"/>
      <c r="R618" s="234"/>
      <c r="S618" s="234"/>
      <c r="T618" s="235"/>
      <c r="AT618" s="236" t="s">
        <v>144</v>
      </c>
      <c r="AU618" s="236" t="s">
        <v>84</v>
      </c>
      <c r="AV618" s="13" t="s">
        <v>142</v>
      </c>
      <c r="AW618" s="13" t="s">
        <v>39</v>
      </c>
      <c r="AX618" s="13" t="s">
        <v>25</v>
      </c>
      <c r="AY618" s="236" t="s">
        <v>134</v>
      </c>
    </row>
    <row r="619" spans="2:65" s="1" customFormat="1" ht="16.5" customHeight="1">
      <c r="B619" s="41"/>
      <c r="C619" s="192" t="s">
        <v>848</v>
      </c>
      <c r="D619" s="192" t="s">
        <v>137</v>
      </c>
      <c r="E619" s="193" t="s">
        <v>849</v>
      </c>
      <c r="F619" s="194" t="s">
        <v>850</v>
      </c>
      <c r="G619" s="195" t="s">
        <v>518</v>
      </c>
      <c r="H619" s="196">
        <v>0.35</v>
      </c>
      <c r="I619" s="197"/>
      <c r="J619" s="198">
        <f>ROUND(I619*H619,2)</f>
        <v>0</v>
      </c>
      <c r="K619" s="194" t="s">
        <v>32</v>
      </c>
      <c r="L619" s="61"/>
      <c r="M619" s="199" t="s">
        <v>32</v>
      </c>
      <c r="N619" s="200" t="s">
        <v>46</v>
      </c>
      <c r="O619" s="42"/>
      <c r="P619" s="201">
        <f>O619*H619</f>
        <v>0</v>
      </c>
      <c r="Q619" s="201">
        <v>0</v>
      </c>
      <c r="R619" s="201">
        <f>Q619*H619</f>
        <v>0</v>
      </c>
      <c r="S619" s="201">
        <v>0</v>
      </c>
      <c r="T619" s="202">
        <f>S619*H619</f>
        <v>0</v>
      </c>
      <c r="AR619" s="24" t="s">
        <v>250</v>
      </c>
      <c r="AT619" s="24" t="s">
        <v>137</v>
      </c>
      <c r="AU619" s="24" t="s">
        <v>84</v>
      </c>
      <c r="AY619" s="24" t="s">
        <v>134</v>
      </c>
      <c r="BE619" s="203">
        <f>IF(N619="základní",J619,0)</f>
        <v>0</v>
      </c>
      <c r="BF619" s="203">
        <f>IF(N619="snížená",J619,0)</f>
        <v>0</v>
      </c>
      <c r="BG619" s="203">
        <f>IF(N619="zákl. přenesená",J619,0)</f>
        <v>0</v>
      </c>
      <c r="BH619" s="203">
        <f>IF(N619="sníž. přenesená",J619,0)</f>
        <v>0</v>
      </c>
      <c r="BI619" s="203">
        <f>IF(N619="nulová",J619,0)</f>
        <v>0</v>
      </c>
      <c r="BJ619" s="24" t="s">
        <v>25</v>
      </c>
      <c r="BK619" s="203">
        <f>ROUND(I619*H619,2)</f>
        <v>0</v>
      </c>
      <c r="BL619" s="24" t="s">
        <v>250</v>
      </c>
      <c r="BM619" s="24" t="s">
        <v>851</v>
      </c>
    </row>
    <row r="620" spans="2:65" s="11" customFormat="1" ht="13.5">
      <c r="B620" s="204"/>
      <c r="C620" s="205"/>
      <c r="D620" s="206" t="s">
        <v>144</v>
      </c>
      <c r="E620" s="207" t="s">
        <v>32</v>
      </c>
      <c r="F620" s="208" t="s">
        <v>852</v>
      </c>
      <c r="G620" s="205"/>
      <c r="H620" s="207" t="s">
        <v>32</v>
      </c>
      <c r="I620" s="209"/>
      <c r="J620" s="205"/>
      <c r="K620" s="205"/>
      <c r="L620" s="210"/>
      <c r="M620" s="211"/>
      <c r="N620" s="212"/>
      <c r="O620" s="212"/>
      <c r="P620" s="212"/>
      <c r="Q620" s="212"/>
      <c r="R620" s="212"/>
      <c r="S620" s="212"/>
      <c r="T620" s="213"/>
      <c r="AT620" s="214" t="s">
        <v>144</v>
      </c>
      <c r="AU620" s="214" t="s">
        <v>84</v>
      </c>
      <c r="AV620" s="11" t="s">
        <v>25</v>
      </c>
      <c r="AW620" s="11" t="s">
        <v>39</v>
      </c>
      <c r="AX620" s="11" t="s">
        <v>75</v>
      </c>
      <c r="AY620" s="214" t="s">
        <v>134</v>
      </c>
    </row>
    <row r="621" spans="2:65" s="11" customFormat="1" ht="13.5">
      <c r="B621" s="204"/>
      <c r="C621" s="205"/>
      <c r="D621" s="206" t="s">
        <v>144</v>
      </c>
      <c r="E621" s="207" t="s">
        <v>32</v>
      </c>
      <c r="F621" s="208" t="s">
        <v>853</v>
      </c>
      <c r="G621" s="205"/>
      <c r="H621" s="207" t="s">
        <v>32</v>
      </c>
      <c r="I621" s="209"/>
      <c r="J621" s="205"/>
      <c r="K621" s="205"/>
      <c r="L621" s="210"/>
      <c r="M621" s="211"/>
      <c r="N621" s="212"/>
      <c r="O621" s="212"/>
      <c r="P621" s="212"/>
      <c r="Q621" s="212"/>
      <c r="R621" s="212"/>
      <c r="S621" s="212"/>
      <c r="T621" s="213"/>
      <c r="AT621" s="214" t="s">
        <v>144</v>
      </c>
      <c r="AU621" s="214" t="s">
        <v>84</v>
      </c>
      <c r="AV621" s="11" t="s">
        <v>25</v>
      </c>
      <c r="AW621" s="11" t="s">
        <v>39</v>
      </c>
      <c r="AX621" s="11" t="s">
        <v>75</v>
      </c>
      <c r="AY621" s="214" t="s">
        <v>134</v>
      </c>
    </row>
    <row r="622" spans="2:65" s="11" customFormat="1" ht="13.5">
      <c r="B622" s="204"/>
      <c r="C622" s="205"/>
      <c r="D622" s="206" t="s">
        <v>144</v>
      </c>
      <c r="E622" s="207" t="s">
        <v>32</v>
      </c>
      <c r="F622" s="208" t="s">
        <v>854</v>
      </c>
      <c r="G622" s="205"/>
      <c r="H622" s="207" t="s">
        <v>32</v>
      </c>
      <c r="I622" s="209"/>
      <c r="J622" s="205"/>
      <c r="K622" s="205"/>
      <c r="L622" s="210"/>
      <c r="M622" s="211"/>
      <c r="N622" s="212"/>
      <c r="O622" s="212"/>
      <c r="P622" s="212"/>
      <c r="Q622" s="212"/>
      <c r="R622" s="212"/>
      <c r="S622" s="212"/>
      <c r="T622" s="213"/>
      <c r="AT622" s="214" t="s">
        <v>144</v>
      </c>
      <c r="AU622" s="214" t="s">
        <v>84</v>
      </c>
      <c r="AV622" s="11" t="s">
        <v>25</v>
      </c>
      <c r="AW622" s="11" t="s">
        <v>39</v>
      </c>
      <c r="AX622" s="11" t="s">
        <v>75</v>
      </c>
      <c r="AY622" s="214" t="s">
        <v>134</v>
      </c>
    </row>
    <row r="623" spans="2:65" s="11" customFormat="1" ht="13.5">
      <c r="B623" s="204"/>
      <c r="C623" s="205"/>
      <c r="D623" s="206" t="s">
        <v>144</v>
      </c>
      <c r="E623" s="207" t="s">
        <v>32</v>
      </c>
      <c r="F623" s="208" t="s">
        <v>855</v>
      </c>
      <c r="G623" s="205"/>
      <c r="H623" s="207" t="s">
        <v>32</v>
      </c>
      <c r="I623" s="209"/>
      <c r="J623" s="205"/>
      <c r="K623" s="205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144</v>
      </c>
      <c r="AU623" s="214" t="s">
        <v>84</v>
      </c>
      <c r="AV623" s="11" t="s">
        <v>25</v>
      </c>
      <c r="AW623" s="11" t="s">
        <v>39</v>
      </c>
      <c r="AX623" s="11" t="s">
        <v>75</v>
      </c>
      <c r="AY623" s="214" t="s">
        <v>134</v>
      </c>
    </row>
    <row r="624" spans="2:65" s="12" customFormat="1" ht="13.5">
      <c r="B624" s="215"/>
      <c r="C624" s="216"/>
      <c r="D624" s="206" t="s">
        <v>144</v>
      </c>
      <c r="E624" s="217" t="s">
        <v>32</v>
      </c>
      <c r="F624" s="218" t="s">
        <v>856</v>
      </c>
      <c r="G624" s="216"/>
      <c r="H624" s="219">
        <v>0.35</v>
      </c>
      <c r="I624" s="220"/>
      <c r="J624" s="216"/>
      <c r="K624" s="216"/>
      <c r="L624" s="221"/>
      <c r="M624" s="222"/>
      <c r="N624" s="223"/>
      <c r="O624" s="223"/>
      <c r="P624" s="223"/>
      <c r="Q624" s="223"/>
      <c r="R624" s="223"/>
      <c r="S624" s="223"/>
      <c r="T624" s="224"/>
      <c r="AT624" s="225" t="s">
        <v>144</v>
      </c>
      <c r="AU624" s="225" t="s">
        <v>84</v>
      </c>
      <c r="AV624" s="12" t="s">
        <v>84</v>
      </c>
      <c r="AW624" s="12" t="s">
        <v>39</v>
      </c>
      <c r="AX624" s="12" t="s">
        <v>25</v>
      </c>
      <c r="AY624" s="225" t="s">
        <v>134</v>
      </c>
    </row>
    <row r="625" spans="2:65" s="1" customFormat="1" ht="25.5" customHeight="1">
      <c r="B625" s="41"/>
      <c r="C625" s="192" t="s">
        <v>857</v>
      </c>
      <c r="D625" s="192" t="s">
        <v>137</v>
      </c>
      <c r="E625" s="193" t="s">
        <v>858</v>
      </c>
      <c r="F625" s="194" t="s">
        <v>859</v>
      </c>
      <c r="G625" s="195" t="s">
        <v>518</v>
      </c>
      <c r="H625" s="196">
        <v>0.35</v>
      </c>
      <c r="I625" s="197"/>
      <c r="J625" s="198">
        <f>ROUND(I625*H625,2)</f>
        <v>0</v>
      </c>
      <c r="K625" s="194" t="s">
        <v>32</v>
      </c>
      <c r="L625" s="61"/>
      <c r="M625" s="199" t="s">
        <v>32</v>
      </c>
      <c r="N625" s="200" t="s">
        <v>46</v>
      </c>
      <c r="O625" s="42"/>
      <c r="P625" s="201">
        <f>O625*H625</f>
        <v>0</v>
      </c>
      <c r="Q625" s="201">
        <v>0.55000000000000004</v>
      </c>
      <c r="R625" s="201">
        <f>Q625*H625</f>
        <v>0.1925</v>
      </c>
      <c r="S625" s="201">
        <v>0</v>
      </c>
      <c r="T625" s="202">
        <f>S625*H625</f>
        <v>0</v>
      </c>
      <c r="AR625" s="24" t="s">
        <v>250</v>
      </c>
      <c r="AT625" s="24" t="s">
        <v>137</v>
      </c>
      <c r="AU625" s="24" t="s">
        <v>84</v>
      </c>
      <c r="AY625" s="24" t="s">
        <v>134</v>
      </c>
      <c r="BE625" s="203">
        <f>IF(N625="základní",J625,0)</f>
        <v>0</v>
      </c>
      <c r="BF625" s="203">
        <f>IF(N625="snížená",J625,0)</f>
        <v>0</v>
      </c>
      <c r="BG625" s="203">
        <f>IF(N625="zákl. přenesená",J625,0)</f>
        <v>0</v>
      </c>
      <c r="BH625" s="203">
        <f>IF(N625="sníž. přenesená",J625,0)</f>
        <v>0</v>
      </c>
      <c r="BI625" s="203">
        <f>IF(N625="nulová",J625,0)</f>
        <v>0</v>
      </c>
      <c r="BJ625" s="24" t="s">
        <v>25</v>
      </c>
      <c r="BK625" s="203">
        <f>ROUND(I625*H625,2)</f>
        <v>0</v>
      </c>
      <c r="BL625" s="24" t="s">
        <v>250</v>
      </c>
      <c r="BM625" s="24" t="s">
        <v>860</v>
      </c>
    </row>
    <row r="626" spans="2:65" s="11" customFormat="1" ht="13.5">
      <c r="B626" s="204"/>
      <c r="C626" s="205"/>
      <c r="D626" s="206" t="s">
        <v>144</v>
      </c>
      <c r="E626" s="207" t="s">
        <v>32</v>
      </c>
      <c r="F626" s="208" t="s">
        <v>852</v>
      </c>
      <c r="G626" s="205"/>
      <c r="H626" s="207" t="s">
        <v>32</v>
      </c>
      <c r="I626" s="209"/>
      <c r="J626" s="205"/>
      <c r="K626" s="205"/>
      <c r="L626" s="210"/>
      <c r="M626" s="211"/>
      <c r="N626" s="212"/>
      <c r="O626" s="212"/>
      <c r="P626" s="212"/>
      <c r="Q626" s="212"/>
      <c r="R626" s="212"/>
      <c r="S626" s="212"/>
      <c r="T626" s="213"/>
      <c r="AT626" s="214" t="s">
        <v>144</v>
      </c>
      <c r="AU626" s="214" t="s">
        <v>84</v>
      </c>
      <c r="AV626" s="11" t="s">
        <v>25</v>
      </c>
      <c r="AW626" s="11" t="s">
        <v>39</v>
      </c>
      <c r="AX626" s="11" t="s">
        <v>75</v>
      </c>
      <c r="AY626" s="214" t="s">
        <v>134</v>
      </c>
    </row>
    <row r="627" spans="2:65" s="11" customFormat="1" ht="13.5">
      <c r="B627" s="204"/>
      <c r="C627" s="205"/>
      <c r="D627" s="206" t="s">
        <v>144</v>
      </c>
      <c r="E627" s="207" t="s">
        <v>32</v>
      </c>
      <c r="F627" s="208" t="s">
        <v>853</v>
      </c>
      <c r="G627" s="205"/>
      <c r="H627" s="207" t="s">
        <v>32</v>
      </c>
      <c r="I627" s="209"/>
      <c r="J627" s="205"/>
      <c r="K627" s="205"/>
      <c r="L627" s="210"/>
      <c r="M627" s="211"/>
      <c r="N627" s="212"/>
      <c r="O627" s="212"/>
      <c r="P627" s="212"/>
      <c r="Q627" s="212"/>
      <c r="R627" s="212"/>
      <c r="S627" s="212"/>
      <c r="T627" s="213"/>
      <c r="AT627" s="214" t="s">
        <v>144</v>
      </c>
      <c r="AU627" s="214" t="s">
        <v>84</v>
      </c>
      <c r="AV627" s="11" t="s">
        <v>25</v>
      </c>
      <c r="AW627" s="11" t="s">
        <v>39</v>
      </c>
      <c r="AX627" s="11" t="s">
        <v>75</v>
      </c>
      <c r="AY627" s="214" t="s">
        <v>134</v>
      </c>
    </row>
    <row r="628" spans="2:65" s="11" customFormat="1" ht="13.5">
      <c r="B628" s="204"/>
      <c r="C628" s="205"/>
      <c r="D628" s="206" t="s">
        <v>144</v>
      </c>
      <c r="E628" s="207" t="s">
        <v>32</v>
      </c>
      <c r="F628" s="208" t="s">
        <v>854</v>
      </c>
      <c r="G628" s="205"/>
      <c r="H628" s="207" t="s">
        <v>32</v>
      </c>
      <c r="I628" s="209"/>
      <c r="J628" s="205"/>
      <c r="K628" s="205"/>
      <c r="L628" s="210"/>
      <c r="M628" s="211"/>
      <c r="N628" s="212"/>
      <c r="O628" s="212"/>
      <c r="P628" s="212"/>
      <c r="Q628" s="212"/>
      <c r="R628" s="212"/>
      <c r="S628" s="212"/>
      <c r="T628" s="213"/>
      <c r="AT628" s="214" t="s">
        <v>144</v>
      </c>
      <c r="AU628" s="214" t="s">
        <v>84</v>
      </c>
      <c r="AV628" s="11" t="s">
        <v>25</v>
      </c>
      <c r="AW628" s="11" t="s">
        <v>39</v>
      </c>
      <c r="AX628" s="11" t="s">
        <v>75</v>
      </c>
      <c r="AY628" s="214" t="s">
        <v>134</v>
      </c>
    </row>
    <row r="629" spans="2:65" s="11" customFormat="1" ht="13.5">
      <c r="B629" s="204"/>
      <c r="C629" s="205"/>
      <c r="D629" s="206" t="s">
        <v>144</v>
      </c>
      <c r="E629" s="207" t="s">
        <v>32</v>
      </c>
      <c r="F629" s="208" t="s">
        <v>855</v>
      </c>
      <c r="G629" s="205"/>
      <c r="H629" s="207" t="s">
        <v>32</v>
      </c>
      <c r="I629" s="209"/>
      <c r="J629" s="205"/>
      <c r="K629" s="205"/>
      <c r="L629" s="210"/>
      <c r="M629" s="211"/>
      <c r="N629" s="212"/>
      <c r="O629" s="212"/>
      <c r="P629" s="212"/>
      <c r="Q629" s="212"/>
      <c r="R629" s="212"/>
      <c r="S629" s="212"/>
      <c r="T629" s="213"/>
      <c r="AT629" s="214" t="s">
        <v>144</v>
      </c>
      <c r="AU629" s="214" t="s">
        <v>84</v>
      </c>
      <c r="AV629" s="11" t="s">
        <v>25</v>
      </c>
      <c r="AW629" s="11" t="s">
        <v>39</v>
      </c>
      <c r="AX629" s="11" t="s">
        <v>75</v>
      </c>
      <c r="AY629" s="214" t="s">
        <v>134</v>
      </c>
    </row>
    <row r="630" spans="2:65" s="12" customFormat="1" ht="13.5">
      <c r="B630" s="215"/>
      <c r="C630" s="216"/>
      <c r="D630" s="206" t="s">
        <v>144</v>
      </c>
      <c r="E630" s="217" t="s">
        <v>32</v>
      </c>
      <c r="F630" s="218" t="s">
        <v>856</v>
      </c>
      <c r="G630" s="216"/>
      <c r="H630" s="219">
        <v>0.35</v>
      </c>
      <c r="I630" s="220"/>
      <c r="J630" s="216"/>
      <c r="K630" s="216"/>
      <c r="L630" s="221"/>
      <c r="M630" s="222"/>
      <c r="N630" s="223"/>
      <c r="O630" s="223"/>
      <c r="P630" s="223"/>
      <c r="Q630" s="223"/>
      <c r="R630" s="223"/>
      <c r="S630" s="223"/>
      <c r="T630" s="224"/>
      <c r="AT630" s="225" t="s">
        <v>144</v>
      </c>
      <c r="AU630" s="225" t="s">
        <v>84</v>
      </c>
      <c r="AV630" s="12" t="s">
        <v>84</v>
      </c>
      <c r="AW630" s="12" t="s">
        <v>39</v>
      </c>
      <c r="AX630" s="12" t="s">
        <v>25</v>
      </c>
      <c r="AY630" s="225" t="s">
        <v>134</v>
      </c>
    </row>
    <row r="631" spans="2:65" s="1" customFormat="1" ht="16.5" customHeight="1">
      <c r="B631" s="41"/>
      <c r="C631" s="192" t="s">
        <v>861</v>
      </c>
      <c r="D631" s="192" t="s">
        <v>137</v>
      </c>
      <c r="E631" s="193" t="s">
        <v>862</v>
      </c>
      <c r="F631" s="194" t="s">
        <v>863</v>
      </c>
      <c r="G631" s="195" t="s">
        <v>864</v>
      </c>
      <c r="H631" s="196">
        <v>1</v>
      </c>
      <c r="I631" s="197"/>
      <c r="J631" s="198">
        <f>ROUND(I631*H631,2)</f>
        <v>0</v>
      </c>
      <c r="K631" s="194" t="s">
        <v>32</v>
      </c>
      <c r="L631" s="61"/>
      <c r="M631" s="199" t="s">
        <v>32</v>
      </c>
      <c r="N631" s="200" t="s">
        <v>46</v>
      </c>
      <c r="O631" s="42"/>
      <c r="P631" s="201">
        <f>O631*H631</f>
        <v>0</v>
      </c>
      <c r="Q631" s="201">
        <v>1.8</v>
      </c>
      <c r="R631" s="201">
        <f>Q631*H631</f>
        <v>1.8</v>
      </c>
      <c r="S631" s="201">
        <v>0</v>
      </c>
      <c r="T631" s="202">
        <f>S631*H631</f>
        <v>0</v>
      </c>
      <c r="AR631" s="24" t="s">
        <v>250</v>
      </c>
      <c r="AT631" s="24" t="s">
        <v>137</v>
      </c>
      <c r="AU631" s="24" t="s">
        <v>84</v>
      </c>
      <c r="AY631" s="24" t="s">
        <v>134</v>
      </c>
      <c r="BE631" s="203">
        <f>IF(N631="základní",J631,0)</f>
        <v>0</v>
      </c>
      <c r="BF631" s="203">
        <f>IF(N631="snížená",J631,0)</f>
        <v>0</v>
      </c>
      <c r="BG631" s="203">
        <f>IF(N631="zákl. přenesená",J631,0)</f>
        <v>0</v>
      </c>
      <c r="BH631" s="203">
        <f>IF(N631="sníž. přenesená",J631,0)</f>
        <v>0</v>
      </c>
      <c r="BI631" s="203">
        <f>IF(N631="nulová",J631,0)</f>
        <v>0</v>
      </c>
      <c r="BJ631" s="24" t="s">
        <v>25</v>
      </c>
      <c r="BK631" s="203">
        <f>ROUND(I631*H631,2)</f>
        <v>0</v>
      </c>
      <c r="BL631" s="24" t="s">
        <v>250</v>
      </c>
      <c r="BM631" s="24" t="s">
        <v>865</v>
      </c>
    </row>
    <row r="632" spans="2:65" s="1" customFormat="1" ht="16.5" customHeight="1">
      <c r="B632" s="41"/>
      <c r="C632" s="192" t="s">
        <v>866</v>
      </c>
      <c r="D632" s="192" t="s">
        <v>137</v>
      </c>
      <c r="E632" s="193" t="s">
        <v>867</v>
      </c>
      <c r="F632" s="194" t="s">
        <v>868</v>
      </c>
      <c r="G632" s="195" t="s">
        <v>383</v>
      </c>
      <c r="H632" s="196">
        <v>22.361999999999998</v>
      </c>
      <c r="I632" s="197"/>
      <c r="J632" s="198">
        <f>ROUND(I632*H632,2)</f>
        <v>0</v>
      </c>
      <c r="K632" s="194" t="s">
        <v>141</v>
      </c>
      <c r="L632" s="61"/>
      <c r="M632" s="199" t="s">
        <v>32</v>
      </c>
      <c r="N632" s="200" t="s">
        <v>46</v>
      </c>
      <c r="O632" s="42"/>
      <c r="P632" s="201">
        <f>O632*H632</f>
        <v>0</v>
      </c>
      <c r="Q632" s="201">
        <v>0</v>
      </c>
      <c r="R632" s="201">
        <f>Q632*H632</f>
        <v>0</v>
      </c>
      <c r="S632" s="201">
        <v>0</v>
      </c>
      <c r="T632" s="202">
        <f>S632*H632</f>
        <v>0</v>
      </c>
      <c r="AR632" s="24" t="s">
        <v>250</v>
      </c>
      <c r="AT632" s="24" t="s">
        <v>137</v>
      </c>
      <c r="AU632" s="24" t="s">
        <v>84</v>
      </c>
      <c r="AY632" s="24" t="s">
        <v>134</v>
      </c>
      <c r="BE632" s="203">
        <f>IF(N632="základní",J632,0)</f>
        <v>0</v>
      </c>
      <c r="BF632" s="203">
        <f>IF(N632="snížená",J632,0)</f>
        <v>0</v>
      </c>
      <c r="BG632" s="203">
        <f>IF(N632="zákl. přenesená",J632,0)</f>
        <v>0</v>
      </c>
      <c r="BH632" s="203">
        <f>IF(N632="sníž. přenesená",J632,0)</f>
        <v>0</v>
      </c>
      <c r="BI632" s="203">
        <f>IF(N632="nulová",J632,0)</f>
        <v>0</v>
      </c>
      <c r="BJ632" s="24" t="s">
        <v>25</v>
      </c>
      <c r="BK632" s="203">
        <f>ROUND(I632*H632,2)</f>
        <v>0</v>
      </c>
      <c r="BL632" s="24" t="s">
        <v>250</v>
      </c>
      <c r="BM632" s="24" t="s">
        <v>869</v>
      </c>
    </row>
    <row r="633" spans="2:65" s="10" customFormat="1" ht="29.85" customHeight="1">
      <c r="B633" s="176"/>
      <c r="C633" s="177"/>
      <c r="D633" s="178" t="s">
        <v>74</v>
      </c>
      <c r="E633" s="190" t="s">
        <v>870</v>
      </c>
      <c r="F633" s="190" t="s">
        <v>871</v>
      </c>
      <c r="G633" s="177"/>
      <c r="H633" s="177"/>
      <c r="I633" s="180"/>
      <c r="J633" s="191">
        <f>BK633</f>
        <v>0</v>
      </c>
      <c r="K633" s="177"/>
      <c r="L633" s="182"/>
      <c r="M633" s="183"/>
      <c r="N633" s="184"/>
      <c r="O633" s="184"/>
      <c r="P633" s="185">
        <f>SUM(P634:P899)</f>
        <v>0</v>
      </c>
      <c r="Q633" s="184"/>
      <c r="R633" s="185">
        <f>SUM(R634:R899)</f>
        <v>6.921589</v>
      </c>
      <c r="S633" s="184"/>
      <c r="T633" s="186">
        <f>SUM(T634:T899)</f>
        <v>0</v>
      </c>
      <c r="AR633" s="187" t="s">
        <v>84</v>
      </c>
      <c r="AT633" s="188" t="s">
        <v>74</v>
      </c>
      <c r="AU633" s="188" t="s">
        <v>25</v>
      </c>
      <c r="AY633" s="187" t="s">
        <v>134</v>
      </c>
      <c r="BK633" s="189">
        <f>SUM(BK634:BK899)</f>
        <v>0</v>
      </c>
    </row>
    <row r="634" spans="2:65" s="1" customFormat="1" ht="25.5" customHeight="1">
      <c r="B634" s="41"/>
      <c r="C634" s="192" t="s">
        <v>872</v>
      </c>
      <c r="D634" s="192" t="s">
        <v>137</v>
      </c>
      <c r="E634" s="193" t="s">
        <v>873</v>
      </c>
      <c r="F634" s="194" t="s">
        <v>874</v>
      </c>
      <c r="G634" s="195" t="s">
        <v>140</v>
      </c>
      <c r="H634" s="196">
        <v>1901</v>
      </c>
      <c r="I634" s="197"/>
      <c r="J634" s="198">
        <f>ROUND(I634*H634,2)</f>
        <v>0</v>
      </c>
      <c r="K634" s="194" t="s">
        <v>141</v>
      </c>
      <c r="L634" s="61"/>
      <c r="M634" s="199" t="s">
        <v>32</v>
      </c>
      <c r="N634" s="200" t="s">
        <v>46</v>
      </c>
      <c r="O634" s="42"/>
      <c r="P634" s="201">
        <f>O634*H634</f>
        <v>0</v>
      </c>
      <c r="Q634" s="201">
        <v>2.6800000000000001E-3</v>
      </c>
      <c r="R634" s="201">
        <f>Q634*H634</f>
        <v>5.0946800000000003</v>
      </c>
      <c r="S634" s="201">
        <v>0</v>
      </c>
      <c r="T634" s="202">
        <f>S634*H634</f>
        <v>0</v>
      </c>
      <c r="AR634" s="24" t="s">
        <v>250</v>
      </c>
      <c r="AT634" s="24" t="s">
        <v>137</v>
      </c>
      <c r="AU634" s="24" t="s">
        <v>84</v>
      </c>
      <c r="AY634" s="24" t="s">
        <v>134</v>
      </c>
      <c r="BE634" s="203">
        <f>IF(N634="základní",J634,0)</f>
        <v>0</v>
      </c>
      <c r="BF634" s="203">
        <f>IF(N634="snížená",J634,0)</f>
        <v>0</v>
      </c>
      <c r="BG634" s="203">
        <f>IF(N634="zákl. přenesená",J634,0)</f>
        <v>0</v>
      </c>
      <c r="BH634" s="203">
        <f>IF(N634="sníž. přenesená",J634,0)</f>
        <v>0</v>
      </c>
      <c r="BI634" s="203">
        <f>IF(N634="nulová",J634,0)</f>
        <v>0</v>
      </c>
      <c r="BJ634" s="24" t="s">
        <v>25</v>
      </c>
      <c r="BK634" s="203">
        <f>ROUND(I634*H634,2)</f>
        <v>0</v>
      </c>
      <c r="BL634" s="24" t="s">
        <v>250</v>
      </c>
      <c r="BM634" s="24" t="s">
        <v>875</v>
      </c>
    </row>
    <row r="635" spans="2:65" s="11" customFormat="1" ht="13.5">
      <c r="B635" s="204"/>
      <c r="C635" s="205"/>
      <c r="D635" s="206" t="s">
        <v>144</v>
      </c>
      <c r="E635" s="207" t="s">
        <v>32</v>
      </c>
      <c r="F635" s="208" t="s">
        <v>876</v>
      </c>
      <c r="G635" s="205"/>
      <c r="H635" s="207" t="s">
        <v>32</v>
      </c>
      <c r="I635" s="209"/>
      <c r="J635" s="205"/>
      <c r="K635" s="205"/>
      <c r="L635" s="210"/>
      <c r="M635" s="211"/>
      <c r="N635" s="212"/>
      <c r="O635" s="212"/>
      <c r="P635" s="212"/>
      <c r="Q635" s="212"/>
      <c r="R635" s="212"/>
      <c r="S635" s="212"/>
      <c r="T635" s="213"/>
      <c r="AT635" s="214" t="s">
        <v>144</v>
      </c>
      <c r="AU635" s="214" t="s">
        <v>84</v>
      </c>
      <c r="AV635" s="11" t="s">
        <v>25</v>
      </c>
      <c r="AW635" s="11" t="s">
        <v>39</v>
      </c>
      <c r="AX635" s="11" t="s">
        <v>75</v>
      </c>
      <c r="AY635" s="214" t="s">
        <v>134</v>
      </c>
    </row>
    <row r="636" spans="2:65" s="12" customFormat="1" ht="13.5">
      <c r="B636" s="215"/>
      <c r="C636" s="216"/>
      <c r="D636" s="206" t="s">
        <v>144</v>
      </c>
      <c r="E636" s="217" t="s">
        <v>32</v>
      </c>
      <c r="F636" s="218" t="s">
        <v>423</v>
      </c>
      <c r="G636" s="216"/>
      <c r="H636" s="219">
        <v>1889</v>
      </c>
      <c r="I636" s="220"/>
      <c r="J636" s="216"/>
      <c r="K636" s="216"/>
      <c r="L636" s="221"/>
      <c r="M636" s="222"/>
      <c r="N636" s="223"/>
      <c r="O636" s="223"/>
      <c r="P636" s="223"/>
      <c r="Q636" s="223"/>
      <c r="R636" s="223"/>
      <c r="S636" s="223"/>
      <c r="T636" s="224"/>
      <c r="AT636" s="225" t="s">
        <v>144</v>
      </c>
      <c r="AU636" s="225" t="s">
        <v>84</v>
      </c>
      <c r="AV636" s="12" t="s">
        <v>84</v>
      </c>
      <c r="AW636" s="12" t="s">
        <v>39</v>
      </c>
      <c r="AX636" s="12" t="s">
        <v>75</v>
      </c>
      <c r="AY636" s="225" t="s">
        <v>134</v>
      </c>
    </row>
    <row r="637" spans="2:65" s="11" customFormat="1" ht="13.5">
      <c r="B637" s="204"/>
      <c r="C637" s="205"/>
      <c r="D637" s="206" t="s">
        <v>144</v>
      </c>
      <c r="E637" s="207" t="s">
        <v>32</v>
      </c>
      <c r="F637" s="208" t="s">
        <v>877</v>
      </c>
      <c r="G637" s="205"/>
      <c r="H637" s="207" t="s">
        <v>32</v>
      </c>
      <c r="I637" s="209"/>
      <c r="J637" s="205"/>
      <c r="K637" s="205"/>
      <c r="L637" s="210"/>
      <c r="M637" s="211"/>
      <c r="N637" s="212"/>
      <c r="O637" s="212"/>
      <c r="P637" s="212"/>
      <c r="Q637" s="212"/>
      <c r="R637" s="212"/>
      <c r="S637" s="212"/>
      <c r="T637" s="213"/>
      <c r="AT637" s="214" t="s">
        <v>144</v>
      </c>
      <c r="AU637" s="214" t="s">
        <v>84</v>
      </c>
      <c r="AV637" s="11" t="s">
        <v>25</v>
      </c>
      <c r="AW637" s="11" t="s">
        <v>39</v>
      </c>
      <c r="AX637" s="11" t="s">
        <v>75</v>
      </c>
      <c r="AY637" s="214" t="s">
        <v>134</v>
      </c>
    </row>
    <row r="638" spans="2:65" s="12" customFormat="1" ht="13.5">
      <c r="B638" s="215"/>
      <c r="C638" s="216"/>
      <c r="D638" s="206" t="s">
        <v>144</v>
      </c>
      <c r="E638" s="217" t="s">
        <v>32</v>
      </c>
      <c r="F638" s="218" t="s">
        <v>878</v>
      </c>
      <c r="G638" s="216"/>
      <c r="H638" s="219">
        <v>9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144</v>
      </c>
      <c r="AU638" s="225" t="s">
        <v>84</v>
      </c>
      <c r="AV638" s="12" t="s">
        <v>84</v>
      </c>
      <c r="AW638" s="12" t="s">
        <v>39</v>
      </c>
      <c r="AX638" s="12" t="s">
        <v>75</v>
      </c>
      <c r="AY638" s="225" t="s">
        <v>134</v>
      </c>
    </row>
    <row r="639" spans="2:65" s="12" customFormat="1" ht="13.5">
      <c r="B639" s="215"/>
      <c r="C639" s="216"/>
      <c r="D639" s="206" t="s">
        <v>144</v>
      </c>
      <c r="E639" s="217" t="s">
        <v>32</v>
      </c>
      <c r="F639" s="218" t="s">
        <v>879</v>
      </c>
      <c r="G639" s="216"/>
      <c r="H639" s="219">
        <v>3</v>
      </c>
      <c r="I639" s="220"/>
      <c r="J639" s="216"/>
      <c r="K639" s="216"/>
      <c r="L639" s="221"/>
      <c r="M639" s="222"/>
      <c r="N639" s="223"/>
      <c r="O639" s="223"/>
      <c r="P639" s="223"/>
      <c r="Q639" s="223"/>
      <c r="R639" s="223"/>
      <c r="S639" s="223"/>
      <c r="T639" s="224"/>
      <c r="AT639" s="225" t="s">
        <v>144</v>
      </c>
      <c r="AU639" s="225" t="s">
        <v>84</v>
      </c>
      <c r="AV639" s="12" t="s">
        <v>84</v>
      </c>
      <c r="AW639" s="12" t="s">
        <v>39</v>
      </c>
      <c r="AX639" s="12" t="s">
        <v>75</v>
      </c>
      <c r="AY639" s="225" t="s">
        <v>134</v>
      </c>
    </row>
    <row r="640" spans="2:65" s="13" customFormat="1" ht="13.5">
      <c r="B640" s="226"/>
      <c r="C640" s="227"/>
      <c r="D640" s="206" t="s">
        <v>144</v>
      </c>
      <c r="E640" s="228" t="s">
        <v>32</v>
      </c>
      <c r="F640" s="229" t="s">
        <v>156</v>
      </c>
      <c r="G640" s="227"/>
      <c r="H640" s="230">
        <v>1901</v>
      </c>
      <c r="I640" s="231"/>
      <c r="J640" s="227"/>
      <c r="K640" s="227"/>
      <c r="L640" s="232"/>
      <c r="M640" s="233"/>
      <c r="N640" s="234"/>
      <c r="O640" s="234"/>
      <c r="P640" s="234"/>
      <c r="Q640" s="234"/>
      <c r="R640" s="234"/>
      <c r="S640" s="234"/>
      <c r="T640" s="235"/>
      <c r="AT640" s="236" t="s">
        <v>144</v>
      </c>
      <c r="AU640" s="236" t="s">
        <v>84</v>
      </c>
      <c r="AV640" s="13" t="s">
        <v>142</v>
      </c>
      <c r="AW640" s="13" t="s">
        <v>39</v>
      </c>
      <c r="AX640" s="13" t="s">
        <v>25</v>
      </c>
      <c r="AY640" s="236" t="s">
        <v>134</v>
      </c>
    </row>
    <row r="641" spans="2:65" s="11" customFormat="1" ht="13.5">
      <c r="B641" s="204"/>
      <c r="C641" s="205"/>
      <c r="D641" s="206" t="s">
        <v>144</v>
      </c>
      <c r="E641" s="207" t="s">
        <v>32</v>
      </c>
      <c r="F641" s="208" t="s">
        <v>880</v>
      </c>
      <c r="G641" s="205"/>
      <c r="H641" s="207" t="s">
        <v>32</v>
      </c>
      <c r="I641" s="209"/>
      <c r="J641" s="205"/>
      <c r="K641" s="205"/>
      <c r="L641" s="210"/>
      <c r="M641" s="211"/>
      <c r="N641" s="212"/>
      <c r="O641" s="212"/>
      <c r="P641" s="212"/>
      <c r="Q641" s="212"/>
      <c r="R641" s="212"/>
      <c r="S641" s="212"/>
      <c r="T641" s="213"/>
      <c r="AT641" s="214" t="s">
        <v>144</v>
      </c>
      <c r="AU641" s="214" t="s">
        <v>84</v>
      </c>
      <c r="AV641" s="11" t="s">
        <v>25</v>
      </c>
      <c r="AW641" s="11" t="s">
        <v>39</v>
      </c>
      <c r="AX641" s="11" t="s">
        <v>75</v>
      </c>
      <c r="AY641" s="214" t="s">
        <v>134</v>
      </c>
    </row>
    <row r="642" spans="2:65" s="11" customFormat="1" ht="13.5">
      <c r="B642" s="204"/>
      <c r="C642" s="205"/>
      <c r="D642" s="206" t="s">
        <v>144</v>
      </c>
      <c r="E642" s="207" t="s">
        <v>32</v>
      </c>
      <c r="F642" s="208" t="s">
        <v>881</v>
      </c>
      <c r="G642" s="205"/>
      <c r="H642" s="207" t="s">
        <v>32</v>
      </c>
      <c r="I642" s="209"/>
      <c r="J642" s="205"/>
      <c r="K642" s="205"/>
      <c r="L642" s="210"/>
      <c r="M642" s="211"/>
      <c r="N642" s="212"/>
      <c r="O642" s="212"/>
      <c r="P642" s="212"/>
      <c r="Q642" s="212"/>
      <c r="R642" s="212"/>
      <c r="S642" s="212"/>
      <c r="T642" s="213"/>
      <c r="AT642" s="214" t="s">
        <v>144</v>
      </c>
      <c r="AU642" s="214" t="s">
        <v>84</v>
      </c>
      <c r="AV642" s="11" t="s">
        <v>25</v>
      </c>
      <c r="AW642" s="11" t="s">
        <v>39</v>
      </c>
      <c r="AX642" s="11" t="s">
        <v>75</v>
      </c>
      <c r="AY642" s="214" t="s">
        <v>134</v>
      </c>
    </row>
    <row r="643" spans="2:65" s="11" customFormat="1" ht="13.5">
      <c r="B643" s="204"/>
      <c r="C643" s="205"/>
      <c r="D643" s="206" t="s">
        <v>144</v>
      </c>
      <c r="E643" s="207" t="s">
        <v>32</v>
      </c>
      <c r="F643" s="208" t="s">
        <v>882</v>
      </c>
      <c r="G643" s="205"/>
      <c r="H643" s="207" t="s">
        <v>32</v>
      </c>
      <c r="I643" s="209"/>
      <c r="J643" s="205"/>
      <c r="K643" s="205"/>
      <c r="L643" s="210"/>
      <c r="M643" s="211"/>
      <c r="N643" s="212"/>
      <c r="O643" s="212"/>
      <c r="P643" s="212"/>
      <c r="Q643" s="212"/>
      <c r="R643" s="212"/>
      <c r="S643" s="212"/>
      <c r="T643" s="213"/>
      <c r="AT643" s="214" t="s">
        <v>144</v>
      </c>
      <c r="AU643" s="214" t="s">
        <v>84</v>
      </c>
      <c r="AV643" s="11" t="s">
        <v>25</v>
      </c>
      <c r="AW643" s="11" t="s">
        <v>39</v>
      </c>
      <c r="AX643" s="11" t="s">
        <v>75</v>
      </c>
      <c r="AY643" s="214" t="s">
        <v>134</v>
      </c>
    </row>
    <row r="644" spans="2:65" s="11" customFormat="1" ht="13.5">
      <c r="B644" s="204"/>
      <c r="C644" s="205"/>
      <c r="D644" s="206" t="s">
        <v>144</v>
      </c>
      <c r="E644" s="207" t="s">
        <v>32</v>
      </c>
      <c r="F644" s="208" t="s">
        <v>883</v>
      </c>
      <c r="G644" s="205"/>
      <c r="H644" s="207" t="s">
        <v>32</v>
      </c>
      <c r="I644" s="209"/>
      <c r="J644" s="205"/>
      <c r="K644" s="205"/>
      <c r="L644" s="210"/>
      <c r="M644" s="211"/>
      <c r="N644" s="212"/>
      <c r="O644" s="212"/>
      <c r="P644" s="212"/>
      <c r="Q644" s="212"/>
      <c r="R644" s="212"/>
      <c r="S644" s="212"/>
      <c r="T644" s="213"/>
      <c r="AT644" s="214" t="s">
        <v>144</v>
      </c>
      <c r="AU644" s="214" t="s">
        <v>84</v>
      </c>
      <c r="AV644" s="11" t="s">
        <v>25</v>
      </c>
      <c r="AW644" s="11" t="s">
        <v>39</v>
      </c>
      <c r="AX644" s="11" t="s">
        <v>75</v>
      </c>
      <c r="AY644" s="214" t="s">
        <v>134</v>
      </c>
    </row>
    <row r="645" spans="2:65" s="11" customFormat="1" ht="13.5">
      <c r="B645" s="204"/>
      <c r="C645" s="205"/>
      <c r="D645" s="206" t="s">
        <v>144</v>
      </c>
      <c r="E645" s="207" t="s">
        <v>32</v>
      </c>
      <c r="F645" s="208" t="s">
        <v>884</v>
      </c>
      <c r="G645" s="205"/>
      <c r="H645" s="207" t="s">
        <v>32</v>
      </c>
      <c r="I645" s="209"/>
      <c r="J645" s="205"/>
      <c r="K645" s="205"/>
      <c r="L645" s="210"/>
      <c r="M645" s="211"/>
      <c r="N645" s="212"/>
      <c r="O645" s="212"/>
      <c r="P645" s="212"/>
      <c r="Q645" s="212"/>
      <c r="R645" s="212"/>
      <c r="S645" s="212"/>
      <c r="T645" s="213"/>
      <c r="AT645" s="214" t="s">
        <v>144</v>
      </c>
      <c r="AU645" s="214" t="s">
        <v>84</v>
      </c>
      <c r="AV645" s="11" t="s">
        <v>25</v>
      </c>
      <c r="AW645" s="11" t="s">
        <v>39</v>
      </c>
      <c r="AX645" s="11" t="s">
        <v>75</v>
      </c>
      <c r="AY645" s="214" t="s">
        <v>134</v>
      </c>
    </row>
    <row r="646" spans="2:65" s="11" customFormat="1" ht="13.5">
      <c r="B646" s="204"/>
      <c r="C646" s="205"/>
      <c r="D646" s="206" t="s">
        <v>144</v>
      </c>
      <c r="E646" s="207" t="s">
        <v>32</v>
      </c>
      <c r="F646" s="208" t="s">
        <v>885</v>
      </c>
      <c r="G646" s="205"/>
      <c r="H646" s="207" t="s">
        <v>32</v>
      </c>
      <c r="I646" s="209"/>
      <c r="J646" s="205"/>
      <c r="K646" s="205"/>
      <c r="L646" s="210"/>
      <c r="M646" s="211"/>
      <c r="N646" s="212"/>
      <c r="O646" s="212"/>
      <c r="P646" s="212"/>
      <c r="Q646" s="212"/>
      <c r="R646" s="212"/>
      <c r="S646" s="212"/>
      <c r="T646" s="213"/>
      <c r="AT646" s="214" t="s">
        <v>144</v>
      </c>
      <c r="AU646" s="214" t="s">
        <v>84</v>
      </c>
      <c r="AV646" s="11" t="s">
        <v>25</v>
      </c>
      <c r="AW646" s="11" t="s">
        <v>39</v>
      </c>
      <c r="AX646" s="11" t="s">
        <v>75</v>
      </c>
      <c r="AY646" s="214" t="s">
        <v>134</v>
      </c>
    </row>
    <row r="647" spans="2:65" s="11" customFormat="1" ht="13.5">
      <c r="B647" s="204"/>
      <c r="C647" s="205"/>
      <c r="D647" s="206" t="s">
        <v>144</v>
      </c>
      <c r="E647" s="207" t="s">
        <v>32</v>
      </c>
      <c r="F647" s="208" t="s">
        <v>886</v>
      </c>
      <c r="G647" s="205"/>
      <c r="H647" s="207" t="s">
        <v>32</v>
      </c>
      <c r="I647" s="209"/>
      <c r="J647" s="205"/>
      <c r="K647" s="205"/>
      <c r="L647" s="210"/>
      <c r="M647" s="211"/>
      <c r="N647" s="212"/>
      <c r="O647" s="212"/>
      <c r="P647" s="212"/>
      <c r="Q647" s="212"/>
      <c r="R647" s="212"/>
      <c r="S647" s="212"/>
      <c r="T647" s="213"/>
      <c r="AT647" s="214" t="s">
        <v>144</v>
      </c>
      <c r="AU647" s="214" t="s">
        <v>84</v>
      </c>
      <c r="AV647" s="11" t="s">
        <v>25</v>
      </c>
      <c r="AW647" s="11" t="s">
        <v>39</v>
      </c>
      <c r="AX647" s="11" t="s">
        <v>75</v>
      </c>
      <c r="AY647" s="214" t="s">
        <v>134</v>
      </c>
    </row>
    <row r="648" spans="2:65" s="11" customFormat="1" ht="13.5">
      <c r="B648" s="204"/>
      <c r="C648" s="205"/>
      <c r="D648" s="206" t="s">
        <v>144</v>
      </c>
      <c r="E648" s="207" t="s">
        <v>32</v>
      </c>
      <c r="F648" s="208" t="s">
        <v>887</v>
      </c>
      <c r="G648" s="205"/>
      <c r="H648" s="207" t="s">
        <v>32</v>
      </c>
      <c r="I648" s="209"/>
      <c r="J648" s="205"/>
      <c r="K648" s="205"/>
      <c r="L648" s="210"/>
      <c r="M648" s="211"/>
      <c r="N648" s="212"/>
      <c r="O648" s="212"/>
      <c r="P648" s="212"/>
      <c r="Q648" s="212"/>
      <c r="R648" s="212"/>
      <c r="S648" s="212"/>
      <c r="T648" s="213"/>
      <c r="AT648" s="214" t="s">
        <v>144</v>
      </c>
      <c r="AU648" s="214" t="s">
        <v>84</v>
      </c>
      <c r="AV648" s="11" t="s">
        <v>25</v>
      </c>
      <c r="AW648" s="11" t="s">
        <v>39</v>
      </c>
      <c r="AX648" s="11" t="s">
        <v>75</v>
      </c>
      <c r="AY648" s="214" t="s">
        <v>134</v>
      </c>
    </row>
    <row r="649" spans="2:65" s="11" customFormat="1" ht="13.5">
      <c r="B649" s="204"/>
      <c r="C649" s="205"/>
      <c r="D649" s="206" t="s">
        <v>144</v>
      </c>
      <c r="E649" s="207" t="s">
        <v>32</v>
      </c>
      <c r="F649" s="208" t="s">
        <v>888</v>
      </c>
      <c r="G649" s="205"/>
      <c r="H649" s="207" t="s">
        <v>32</v>
      </c>
      <c r="I649" s="209"/>
      <c r="J649" s="205"/>
      <c r="K649" s="205"/>
      <c r="L649" s="210"/>
      <c r="M649" s="211"/>
      <c r="N649" s="212"/>
      <c r="O649" s="212"/>
      <c r="P649" s="212"/>
      <c r="Q649" s="212"/>
      <c r="R649" s="212"/>
      <c r="S649" s="212"/>
      <c r="T649" s="213"/>
      <c r="AT649" s="214" t="s">
        <v>144</v>
      </c>
      <c r="AU649" s="214" t="s">
        <v>84</v>
      </c>
      <c r="AV649" s="11" t="s">
        <v>25</v>
      </c>
      <c r="AW649" s="11" t="s">
        <v>39</v>
      </c>
      <c r="AX649" s="11" t="s">
        <v>75</v>
      </c>
      <c r="AY649" s="214" t="s">
        <v>134</v>
      </c>
    </row>
    <row r="650" spans="2:65" s="11" customFormat="1" ht="13.5">
      <c r="B650" s="204"/>
      <c r="C650" s="205"/>
      <c r="D650" s="206" t="s">
        <v>144</v>
      </c>
      <c r="E650" s="207" t="s">
        <v>32</v>
      </c>
      <c r="F650" s="208" t="s">
        <v>889</v>
      </c>
      <c r="G650" s="205"/>
      <c r="H650" s="207" t="s">
        <v>32</v>
      </c>
      <c r="I650" s="209"/>
      <c r="J650" s="205"/>
      <c r="K650" s="205"/>
      <c r="L650" s="210"/>
      <c r="M650" s="211"/>
      <c r="N650" s="212"/>
      <c r="O650" s="212"/>
      <c r="P650" s="212"/>
      <c r="Q650" s="212"/>
      <c r="R650" s="212"/>
      <c r="S650" s="212"/>
      <c r="T650" s="213"/>
      <c r="AT650" s="214" t="s">
        <v>144</v>
      </c>
      <c r="AU650" s="214" t="s">
        <v>84</v>
      </c>
      <c r="AV650" s="11" t="s">
        <v>25</v>
      </c>
      <c r="AW650" s="11" t="s">
        <v>39</v>
      </c>
      <c r="AX650" s="11" t="s">
        <v>75</v>
      </c>
      <c r="AY650" s="214" t="s">
        <v>134</v>
      </c>
    </row>
    <row r="651" spans="2:65" s="1" customFormat="1" ht="16.5" customHeight="1">
      <c r="B651" s="41"/>
      <c r="C651" s="192" t="s">
        <v>890</v>
      </c>
      <c r="D651" s="192" t="s">
        <v>137</v>
      </c>
      <c r="E651" s="193" t="s">
        <v>891</v>
      </c>
      <c r="F651" s="194" t="s">
        <v>892</v>
      </c>
      <c r="G651" s="195" t="s">
        <v>222</v>
      </c>
      <c r="H651" s="196">
        <v>202</v>
      </c>
      <c r="I651" s="197"/>
      <c r="J651" s="198">
        <f>ROUND(I651*H651,2)</f>
        <v>0</v>
      </c>
      <c r="K651" s="194" t="s">
        <v>141</v>
      </c>
      <c r="L651" s="61"/>
      <c r="M651" s="199" t="s">
        <v>32</v>
      </c>
      <c r="N651" s="200" t="s">
        <v>46</v>
      </c>
      <c r="O651" s="42"/>
      <c r="P651" s="201">
        <f>O651*H651</f>
        <v>0</v>
      </c>
      <c r="Q651" s="201">
        <v>8.7000000000000001E-4</v>
      </c>
      <c r="R651" s="201">
        <f>Q651*H651</f>
        <v>0.17574000000000001</v>
      </c>
      <c r="S651" s="201">
        <v>0</v>
      </c>
      <c r="T651" s="202">
        <f>S651*H651</f>
        <v>0</v>
      </c>
      <c r="AR651" s="24" t="s">
        <v>250</v>
      </c>
      <c r="AT651" s="24" t="s">
        <v>137</v>
      </c>
      <c r="AU651" s="24" t="s">
        <v>84</v>
      </c>
      <c r="AY651" s="24" t="s">
        <v>134</v>
      </c>
      <c r="BE651" s="203">
        <f>IF(N651="základní",J651,0)</f>
        <v>0</v>
      </c>
      <c r="BF651" s="203">
        <f>IF(N651="snížená",J651,0)</f>
        <v>0</v>
      </c>
      <c r="BG651" s="203">
        <f>IF(N651="zákl. přenesená",J651,0)</f>
        <v>0</v>
      </c>
      <c r="BH651" s="203">
        <f>IF(N651="sníž. přenesená",J651,0)</f>
        <v>0</v>
      </c>
      <c r="BI651" s="203">
        <f>IF(N651="nulová",J651,0)</f>
        <v>0</v>
      </c>
      <c r="BJ651" s="24" t="s">
        <v>25</v>
      </c>
      <c r="BK651" s="203">
        <f>ROUND(I651*H651,2)</f>
        <v>0</v>
      </c>
      <c r="BL651" s="24" t="s">
        <v>250</v>
      </c>
      <c r="BM651" s="24" t="s">
        <v>893</v>
      </c>
    </row>
    <row r="652" spans="2:65" s="11" customFormat="1" ht="13.5">
      <c r="B652" s="204"/>
      <c r="C652" s="205"/>
      <c r="D652" s="206" t="s">
        <v>144</v>
      </c>
      <c r="E652" s="207" t="s">
        <v>32</v>
      </c>
      <c r="F652" s="208" t="s">
        <v>894</v>
      </c>
      <c r="G652" s="205"/>
      <c r="H652" s="207" t="s">
        <v>32</v>
      </c>
      <c r="I652" s="209"/>
      <c r="J652" s="205"/>
      <c r="K652" s="205"/>
      <c r="L652" s="210"/>
      <c r="M652" s="211"/>
      <c r="N652" s="212"/>
      <c r="O652" s="212"/>
      <c r="P652" s="212"/>
      <c r="Q652" s="212"/>
      <c r="R652" s="212"/>
      <c r="S652" s="212"/>
      <c r="T652" s="213"/>
      <c r="AT652" s="214" t="s">
        <v>144</v>
      </c>
      <c r="AU652" s="214" t="s">
        <v>84</v>
      </c>
      <c r="AV652" s="11" t="s">
        <v>25</v>
      </c>
      <c r="AW652" s="11" t="s">
        <v>39</v>
      </c>
      <c r="AX652" s="11" t="s">
        <v>75</v>
      </c>
      <c r="AY652" s="214" t="s">
        <v>134</v>
      </c>
    </row>
    <row r="653" spans="2:65" s="11" customFormat="1" ht="13.5">
      <c r="B653" s="204"/>
      <c r="C653" s="205"/>
      <c r="D653" s="206" t="s">
        <v>144</v>
      </c>
      <c r="E653" s="207" t="s">
        <v>32</v>
      </c>
      <c r="F653" s="208" t="s">
        <v>895</v>
      </c>
      <c r="G653" s="205"/>
      <c r="H653" s="207" t="s">
        <v>32</v>
      </c>
      <c r="I653" s="209"/>
      <c r="J653" s="205"/>
      <c r="K653" s="205"/>
      <c r="L653" s="210"/>
      <c r="M653" s="211"/>
      <c r="N653" s="212"/>
      <c r="O653" s="212"/>
      <c r="P653" s="212"/>
      <c r="Q653" s="212"/>
      <c r="R653" s="212"/>
      <c r="S653" s="212"/>
      <c r="T653" s="213"/>
      <c r="AT653" s="214" t="s">
        <v>144</v>
      </c>
      <c r="AU653" s="214" t="s">
        <v>84</v>
      </c>
      <c r="AV653" s="11" t="s">
        <v>25</v>
      </c>
      <c r="AW653" s="11" t="s">
        <v>39</v>
      </c>
      <c r="AX653" s="11" t="s">
        <v>75</v>
      </c>
      <c r="AY653" s="214" t="s">
        <v>134</v>
      </c>
    </row>
    <row r="654" spans="2:65" s="11" customFormat="1" ht="13.5">
      <c r="B654" s="204"/>
      <c r="C654" s="205"/>
      <c r="D654" s="206" t="s">
        <v>144</v>
      </c>
      <c r="E654" s="207" t="s">
        <v>32</v>
      </c>
      <c r="F654" s="208" t="s">
        <v>896</v>
      </c>
      <c r="G654" s="205"/>
      <c r="H654" s="207" t="s">
        <v>32</v>
      </c>
      <c r="I654" s="209"/>
      <c r="J654" s="205"/>
      <c r="K654" s="205"/>
      <c r="L654" s="210"/>
      <c r="M654" s="211"/>
      <c r="N654" s="212"/>
      <c r="O654" s="212"/>
      <c r="P654" s="212"/>
      <c r="Q654" s="212"/>
      <c r="R654" s="212"/>
      <c r="S654" s="212"/>
      <c r="T654" s="213"/>
      <c r="AT654" s="214" t="s">
        <v>144</v>
      </c>
      <c r="AU654" s="214" t="s">
        <v>84</v>
      </c>
      <c r="AV654" s="11" t="s">
        <v>25</v>
      </c>
      <c r="AW654" s="11" t="s">
        <v>39</v>
      </c>
      <c r="AX654" s="11" t="s">
        <v>75</v>
      </c>
      <c r="AY654" s="214" t="s">
        <v>134</v>
      </c>
    </row>
    <row r="655" spans="2:65" s="12" customFormat="1" ht="13.5">
      <c r="B655" s="215"/>
      <c r="C655" s="216"/>
      <c r="D655" s="206" t="s">
        <v>144</v>
      </c>
      <c r="E655" s="217" t="s">
        <v>32</v>
      </c>
      <c r="F655" s="218" t="s">
        <v>897</v>
      </c>
      <c r="G655" s="216"/>
      <c r="H655" s="219">
        <v>202</v>
      </c>
      <c r="I655" s="220"/>
      <c r="J655" s="216"/>
      <c r="K655" s="216"/>
      <c r="L655" s="221"/>
      <c r="M655" s="222"/>
      <c r="N655" s="223"/>
      <c r="O655" s="223"/>
      <c r="P655" s="223"/>
      <c r="Q655" s="223"/>
      <c r="R655" s="223"/>
      <c r="S655" s="223"/>
      <c r="T655" s="224"/>
      <c r="AT655" s="225" t="s">
        <v>144</v>
      </c>
      <c r="AU655" s="225" t="s">
        <v>84</v>
      </c>
      <c r="AV655" s="12" t="s">
        <v>84</v>
      </c>
      <c r="AW655" s="12" t="s">
        <v>39</v>
      </c>
      <c r="AX655" s="12" t="s">
        <v>25</v>
      </c>
      <c r="AY655" s="225" t="s">
        <v>134</v>
      </c>
    </row>
    <row r="656" spans="2:65" s="11" customFormat="1" ht="13.5">
      <c r="B656" s="204"/>
      <c r="C656" s="205"/>
      <c r="D656" s="206" t="s">
        <v>144</v>
      </c>
      <c r="E656" s="207" t="s">
        <v>32</v>
      </c>
      <c r="F656" s="208" t="s">
        <v>880</v>
      </c>
      <c r="G656" s="205"/>
      <c r="H656" s="207" t="s">
        <v>32</v>
      </c>
      <c r="I656" s="209"/>
      <c r="J656" s="205"/>
      <c r="K656" s="205"/>
      <c r="L656" s="210"/>
      <c r="M656" s="211"/>
      <c r="N656" s="212"/>
      <c r="O656" s="212"/>
      <c r="P656" s="212"/>
      <c r="Q656" s="212"/>
      <c r="R656" s="212"/>
      <c r="S656" s="212"/>
      <c r="T656" s="213"/>
      <c r="AT656" s="214" t="s">
        <v>144</v>
      </c>
      <c r="AU656" s="214" t="s">
        <v>84</v>
      </c>
      <c r="AV656" s="11" t="s">
        <v>25</v>
      </c>
      <c r="AW656" s="11" t="s">
        <v>39</v>
      </c>
      <c r="AX656" s="11" t="s">
        <v>75</v>
      </c>
      <c r="AY656" s="214" t="s">
        <v>134</v>
      </c>
    </row>
    <row r="657" spans="2:65" s="11" customFormat="1" ht="13.5">
      <c r="B657" s="204"/>
      <c r="C657" s="205"/>
      <c r="D657" s="206" t="s">
        <v>144</v>
      </c>
      <c r="E657" s="207" t="s">
        <v>32</v>
      </c>
      <c r="F657" s="208" t="s">
        <v>898</v>
      </c>
      <c r="G657" s="205"/>
      <c r="H657" s="207" t="s">
        <v>32</v>
      </c>
      <c r="I657" s="209"/>
      <c r="J657" s="205"/>
      <c r="K657" s="205"/>
      <c r="L657" s="210"/>
      <c r="M657" s="211"/>
      <c r="N657" s="212"/>
      <c r="O657" s="212"/>
      <c r="P657" s="212"/>
      <c r="Q657" s="212"/>
      <c r="R657" s="212"/>
      <c r="S657" s="212"/>
      <c r="T657" s="213"/>
      <c r="AT657" s="214" t="s">
        <v>144</v>
      </c>
      <c r="AU657" s="214" t="s">
        <v>84</v>
      </c>
      <c r="AV657" s="11" t="s">
        <v>25</v>
      </c>
      <c r="AW657" s="11" t="s">
        <v>39</v>
      </c>
      <c r="AX657" s="11" t="s">
        <v>75</v>
      </c>
      <c r="AY657" s="214" t="s">
        <v>134</v>
      </c>
    </row>
    <row r="658" spans="2:65" s="1" customFormat="1" ht="16.5" customHeight="1">
      <c r="B658" s="41"/>
      <c r="C658" s="192" t="s">
        <v>899</v>
      </c>
      <c r="D658" s="192" t="s">
        <v>137</v>
      </c>
      <c r="E658" s="193" t="s">
        <v>900</v>
      </c>
      <c r="F658" s="194" t="s">
        <v>901</v>
      </c>
      <c r="G658" s="195" t="s">
        <v>376</v>
      </c>
      <c r="H658" s="196">
        <v>5</v>
      </c>
      <c r="I658" s="197"/>
      <c r="J658" s="198">
        <f>ROUND(I658*H658,2)</f>
        <v>0</v>
      </c>
      <c r="K658" s="194" t="s">
        <v>141</v>
      </c>
      <c r="L658" s="61"/>
      <c r="M658" s="199" t="s">
        <v>32</v>
      </c>
      <c r="N658" s="200" t="s">
        <v>46</v>
      </c>
      <c r="O658" s="42"/>
      <c r="P658" s="201">
        <f>O658*H658</f>
        <v>0</v>
      </c>
      <c r="Q658" s="201">
        <v>2.7E-4</v>
      </c>
      <c r="R658" s="201">
        <f>Q658*H658</f>
        <v>1.3500000000000001E-3</v>
      </c>
      <c r="S658" s="201">
        <v>0</v>
      </c>
      <c r="T658" s="202">
        <f>S658*H658</f>
        <v>0</v>
      </c>
      <c r="AR658" s="24" t="s">
        <v>250</v>
      </c>
      <c r="AT658" s="24" t="s">
        <v>137</v>
      </c>
      <c r="AU658" s="24" t="s">
        <v>84</v>
      </c>
      <c r="AY658" s="24" t="s">
        <v>134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24" t="s">
        <v>25</v>
      </c>
      <c r="BK658" s="203">
        <f>ROUND(I658*H658,2)</f>
        <v>0</v>
      </c>
      <c r="BL658" s="24" t="s">
        <v>250</v>
      </c>
      <c r="BM658" s="24" t="s">
        <v>902</v>
      </c>
    </row>
    <row r="659" spans="2:65" s="12" customFormat="1" ht="13.5">
      <c r="B659" s="215"/>
      <c r="C659" s="216"/>
      <c r="D659" s="206" t="s">
        <v>144</v>
      </c>
      <c r="E659" s="217" t="s">
        <v>32</v>
      </c>
      <c r="F659" s="218" t="s">
        <v>903</v>
      </c>
      <c r="G659" s="216"/>
      <c r="H659" s="219">
        <v>5</v>
      </c>
      <c r="I659" s="220"/>
      <c r="J659" s="216"/>
      <c r="K659" s="216"/>
      <c r="L659" s="221"/>
      <c r="M659" s="222"/>
      <c r="N659" s="223"/>
      <c r="O659" s="223"/>
      <c r="P659" s="223"/>
      <c r="Q659" s="223"/>
      <c r="R659" s="223"/>
      <c r="S659" s="223"/>
      <c r="T659" s="224"/>
      <c r="AT659" s="225" t="s">
        <v>144</v>
      </c>
      <c r="AU659" s="225" t="s">
        <v>84</v>
      </c>
      <c r="AV659" s="12" t="s">
        <v>84</v>
      </c>
      <c r="AW659" s="12" t="s">
        <v>39</v>
      </c>
      <c r="AX659" s="12" t="s">
        <v>25</v>
      </c>
      <c r="AY659" s="225" t="s">
        <v>134</v>
      </c>
    </row>
    <row r="660" spans="2:65" s="11" customFormat="1" ht="13.5">
      <c r="B660" s="204"/>
      <c r="C660" s="205"/>
      <c r="D660" s="206" t="s">
        <v>144</v>
      </c>
      <c r="E660" s="207" t="s">
        <v>32</v>
      </c>
      <c r="F660" s="208" t="s">
        <v>880</v>
      </c>
      <c r="G660" s="205"/>
      <c r="H660" s="207" t="s">
        <v>32</v>
      </c>
      <c r="I660" s="209"/>
      <c r="J660" s="205"/>
      <c r="K660" s="205"/>
      <c r="L660" s="210"/>
      <c r="M660" s="211"/>
      <c r="N660" s="212"/>
      <c r="O660" s="212"/>
      <c r="P660" s="212"/>
      <c r="Q660" s="212"/>
      <c r="R660" s="212"/>
      <c r="S660" s="212"/>
      <c r="T660" s="213"/>
      <c r="AT660" s="214" t="s">
        <v>144</v>
      </c>
      <c r="AU660" s="214" t="s">
        <v>84</v>
      </c>
      <c r="AV660" s="11" t="s">
        <v>25</v>
      </c>
      <c r="AW660" s="11" t="s">
        <v>39</v>
      </c>
      <c r="AX660" s="11" t="s">
        <v>75</v>
      </c>
      <c r="AY660" s="214" t="s">
        <v>134</v>
      </c>
    </row>
    <row r="661" spans="2:65" s="11" customFormat="1" ht="13.5">
      <c r="B661" s="204"/>
      <c r="C661" s="205"/>
      <c r="D661" s="206" t="s">
        <v>144</v>
      </c>
      <c r="E661" s="207" t="s">
        <v>32</v>
      </c>
      <c r="F661" s="208" t="s">
        <v>898</v>
      </c>
      <c r="G661" s="205"/>
      <c r="H661" s="207" t="s">
        <v>32</v>
      </c>
      <c r="I661" s="209"/>
      <c r="J661" s="205"/>
      <c r="K661" s="205"/>
      <c r="L661" s="210"/>
      <c r="M661" s="211"/>
      <c r="N661" s="212"/>
      <c r="O661" s="212"/>
      <c r="P661" s="212"/>
      <c r="Q661" s="212"/>
      <c r="R661" s="212"/>
      <c r="S661" s="212"/>
      <c r="T661" s="213"/>
      <c r="AT661" s="214" t="s">
        <v>144</v>
      </c>
      <c r="AU661" s="214" t="s">
        <v>84</v>
      </c>
      <c r="AV661" s="11" t="s">
        <v>25</v>
      </c>
      <c r="AW661" s="11" t="s">
        <v>39</v>
      </c>
      <c r="AX661" s="11" t="s">
        <v>75</v>
      </c>
      <c r="AY661" s="214" t="s">
        <v>134</v>
      </c>
    </row>
    <row r="662" spans="2:65" s="1" customFormat="1" ht="16.5" customHeight="1">
      <c r="B662" s="41"/>
      <c r="C662" s="192" t="s">
        <v>904</v>
      </c>
      <c r="D662" s="192" t="s">
        <v>137</v>
      </c>
      <c r="E662" s="193" t="s">
        <v>905</v>
      </c>
      <c r="F662" s="194" t="s">
        <v>906</v>
      </c>
      <c r="G662" s="195" t="s">
        <v>376</v>
      </c>
      <c r="H662" s="196">
        <v>26</v>
      </c>
      <c r="I662" s="197"/>
      <c r="J662" s="198">
        <f>ROUND(I662*H662,2)</f>
        <v>0</v>
      </c>
      <c r="K662" s="194" t="s">
        <v>32</v>
      </c>
      <c r="L662" s="61"/>
      <c r="M662" s="199" t="s">
        <v>32</v>
      </c>
      <c r="N662" s="200" t="s">
        <v>46</v>
      </c>
      <c r="O662" s="42"/>
      <c r="P662" s="201">
        <f>O662*H662</f>
        <v>0</v>
      </c>
      <c r="Q662" s="201">
        <v>5.0000000000000001E-4</v>
      </c>
      <c r="R662" s="201">
        <f>Q662*H662</f>
        <v>1.3000000000000001E-2</v>
      </c>
      <c r="S662" s="201">
        <v>0</v>
      </c>
      <c r="T662" s="202">
        <f>S662*H662</f>
        <v>0</v>
      </c>
      <c r="AR662" s="24" t="s">
        <v>250</v>
      </c>
      <c r="AT662" s="24" t="s">
        <v>137</v>
      </c>
      <c r="AU662" s="24" t="s">
        <v>84</v>
      </c>
      <c r="AY662" s="24" t="s">
        <v>134</v>
      </c>
      <c r="BE662" s="203">
        <f>IF(N662="základní",J662,0)</f>
        <v>0</v>
      </c>
      <c r="BF662" s="203">
        <f>IF(N662="snížená",J662,0)</f>
        <v>0</v>
      </c>
      <c r="BG662" s="203">
        <f>IF(N662="zákl. přenesená",J662,0)</f>
        <v>0</v>
      </c>
      <c r="BH662" s="203">
        <f>IF(N662="sníž. přenesená",J662,0)</f>
        <v>0</v>
      </c>
      <c r="BI662" s="203">
        <f>IF(N662="nulová",J662,0)</f>
        <v>0</v>
      </c>
      <c r="BJ662" s="24" t="s">
        <v>25</v>
      </c>
      <c r="BK662" s="203">
        <f>ROUND(I662*H662,2)</f>
        <v>0</v>
      </c>
      <c r="BL662" s="24" t="s">
        <v>250</v>
      </c>
      <c r="BM662" s="24" t="s">
        <v>907</v>
      </c>
    </row>
    <row r="663" spans="2:65" s="12" customFormat="1" ht="13.5">
      <c r="B663" s="215"/>
      <c r="C663" s="216"/>
      <c r="D663" s="206" t="s">
        <v>144</v>
      </c>
      <c r="E663" s="217" t="s">
        <v>32</v>
      </c>
      <c r="F663" s="218" t="s">
        <v>908</v>
      </c>
      <c r="G663" s="216"/>
      <c r="H663" s="219">
        <v>26</v>
      </c>
      <c r="I663" s="220"/>
      <c r="J663" s="216"/>
      <c r="K663" s="216"/>
      <c r="L663" s="221"/>
      <c r="M663" s="222"/>
      <c r="N663" s="223"/>
      <c r="O663" s="223"/>
      <c r="P663" s="223"/>
      <c r="Q663" s="223"/>
      <c r="R663" s="223"/>
      <c r="S663" s="223"/>
      <c r="T663" s="224"/>
      <c r="AT663" s="225" t="s">
        <v>144</v>
      </c>
      <c r="AU663" s="225" t="s">
        <v>84</v>
      </c>
      <c r="AV663" s="12" t="s">
        <v>84</v>
      </c>
      <c r="AW663" s="12" t="s">
        <v>39</v>
      </c>
      <c r="AX663" s="12" t="s">
        <v>25</v>
      </c>
      <c r="AY663" s="225" t="s">
        <v>134</v>
      </c>
    </row>
    <row r="664" spans="2:65" s="11" customFormat="1" ht="13.5">
      <c r="B664" s="204"/>
      <c r="C664" s="205"/>
      <c r="D664" s="206" t="s">
        <v>144</v>
      </c>
      <c r="E664" s="207" t="s">
        <v>32</v>
      </c>
      <c r="F664" s="208" t="s">
        <v>880</v>
      </c>
      <c r="G664" s="205"/>
      <c r="H664" s="207" t="s">
        <v>32</v>
      </c>
      <c r="I664" s="209"/>
      <c r="J664" s="205"/>
      <c r="K664" s="205"/>
      <c r="L664" s="210"/>
      <c r="M664" s="211"/>
      <c r="N664" s="212"/>
      <c r="O664" s="212"/>
      <c r="P664" s="212"/>
      <c r="Q664" s="212"/>
      <c r="R664" s="212"/>
      <c r="S664" s="212"/>
      <c r="T664" s="213"/>
      <c r="AT664" s="214" t="s">
        <v>144</v>
      </c>
      <c r="AU664" s="214" t="s">
        <v>84</v>
      </c>
      <c r="AV664" s="11" t="s">
        <v>25</v>
      </c>
      <c r="AW664" s="11" t="s">
        <v>39</v>
      </c>
      <c r="AX664" s="11" t="s">
        <v>75</v>
      </c>
      <c r="AY664" s="214" t="s">
        <v>134</v>
      </c>
    </row>
    <row r="665" spans="2:65" s="11" customFormat="1" ht="13.5">
      <c r="B665" s="204"/>
      <c r="C665" s="205"/>
      <c r="D665" s="206" t="s">
        <v>144</v>
      </c>
      <c r="E665" s="207" t="s">
        <v>32</v>
      </c>
      <c r="F665" s="208" t="s">
        <v>898</v>
      </c>
      <c r="G665" s="205"/>
      <c r="H665" s="207" t="s">
        <v>32</v>
      </c>
      <c r="I665" s="209"/>
      <c r="J665" s="205"/>
      <c r="K665" s="205"/>
      <c r="L665" s="210"/>
      <c r="M665" s="211"/>
      <c r="N665" s="212"/>
      <c r="O665" s="212"/>
      <c r="P665" s="212"/>
      <c r="Q665" s="212"/>
      <c r="R665" s="212"/>
      <c r="S665" s="212"/>
      <c r="T665" s="213"/>
      <c r="AT665" s="214" t="s">
        <v>144</v>
      </c>
      <c r="AU665" s="214" t="s">
        <v>84</v>
      </c>
      <c r="AV665" s="11" t="s">
        <v>25</v>
      </c>
      <c r="AW665" s="11" t="s">
        <v>39</v>
      </c>
      <c r="AX665" s="11" t="s">
        <v>75</v>
      </c>
      <c r="AY665" s="214" t="s">
        <v>134</v>
      </c>
    </row>
    <row r="666" spans="2:65" s="1" customFormat="1" ht="16.5" customHeight="1">
      <c r="B666" s="41"/>
      <c r="C666" s="192" t="s">
        <v>909</v>
      </c>
      <c r="D666" s="192" t="s">
        <v>137</v>
      </c>
      <c r="E666" s="193" t="s">
        <v>910</v>
      </c>
      <c r="F666" s="194" t="s">
        <v>911</v>
      </c>
      <c r="G666" s="195" t="s">
        <v>376</v>
      </c>
      <c r="H666" s="196">
        <v>13</v>
      </c>
      <c r="I666" s="197"/>
      <c r="J666" s="198">
        <f>ROUND(I666*H666,2)</f>
        <v>0</v>
      </c>
      <c r="K666" s="194" t="s">
        <v>141</v>
      </c>
      <c r="L666" s="61"/>
      <c r="M666" s="199" t="s">
        <v>32</v>
      </c>
      <c r="N666" s="200" t="s">
        <v>46</v>
      </c>
      <c r="O666" s="42"/>
      <c r="P666" s="201">
        <f>O666*H666</f>
        <v>0</v>
      </c>
      <c r="Q666" s="201">
        <v>1.2E-4</v>
      </c>
      <c r="R666" s="201">
        <f>Q666*H666</f>
        <v>1.56E-3</v>
      </c>
      <c r="S666" s="201">
        <v>0</v>
      </c>
      <c r="T666" s="202">
        <f>S666*H666</f>
        <v>0</v>
      </c>
      <c r="AR666" s="24" t="s">
        <v>250</v>
      </c>
      <c r="AT666" s="24" t="s">
        <v>137</v>
      </c>
      <c r="AU666" s="24" t="s">
        <v>84</v>
      </c>
      <c r="AY666" s="24" t="s">
        <v>134</v>
      </c>
      <c r="BE666" s="203">
        <f>IF(N666="základní",J666,0)</f>
        <v>0</v>
      </c>
      <c r="BF666" s="203">
        <f>IF(N666="snížená",J666,0)</f>
        <v>0</v>
      </c>
      <c r="BG666" s="203">
        <f>IF(N666="zákl. přenesená",J666,0)</f>
        <v>0</v>
      </c>
      <c r="BH666" s="203">
        <f>IF(N666="sníž. přenesená",J666,0)</f>
        <v>0</v>
      </c>
      <c r="BI666" s="203">
        <f>IF(N666="nulová",J666,0)</f>
        <v>0</v>
      </c>
      <c r="BJ666" s="24" t="s">
        <v>25</v>
      </c>
      <c r="BK666" s="203">
        <f>ROUND(I666*H666,2)</f>
        <v>0</v>
      </c>
      <c r="BL666" s="24" t="s">
        <v>250</v>
      </c>
      <c r="BM666" s="24" t="s">
        <v>912</v>
      </c>
    </row>
    <row r="667" spans="2:65" s="11" customFormat="1" ht="13.5">
      <c r="B667" s="204"/>
      <c r="C667" s="205"/>
      <c r="D667" s="206" t="s">
        <v>144</v>
      </c>
      <c r="E667" s="207" t="s">
        <v>32</v>
      </c>
      <c r="F667" s="208" t="s">
        <v>913</v>
      </c>
      <c r="G667" s="205"/>
      <c r="H667" s="207" t="s">
        <v>32</v>
      </c>
      <c r="I667" s="209"/>
      <c r="J667" s="205"/>
      <c r="K667" s="205"/>
      <c r="L667" s="210"/>
      <c r="M667" s="211"/>
      <c r="N667" s="212"/>
      <c r="O667" s="212"/>
      <c r="P667" s="212"/>
      <c r="Q667" s="212"/>
      <c r="R667" s="212"/>
      <c r="S667" s="212"/>
      <c r="T667" s="213"/>
      <c r="AT667" s="214" t="s">
        <v>144</v>
      </c>
      <c r="AU667" s="214" t="s">
        <v>84</v>
      </c>
      <c r="AV667" s="11" t="s">
        <v>25</v>
      </c>
      <c r="AW667" s="11" t="s">
        <v>39</v>
      </c>
      <c r="AX667" s="11" t="s">
        <v>75</v>
      </c>
      <c r="AY667" s="214" t="s">
        <v>134</v>
      </c>
    </row>
    <row r="668" spans="2:65" s="12" customFormat="1" ht="13.5">
      <c r="B668" s="215"/>
      <c r="C668" s="216"/>
      <c r="D668" s="206" t="s">
        <v>144</v>
      </c>
      <c r="E668" s="217" t="s">
        <v>32</v>
      </c>
      <c r="F668" s="218" t="s">
        <v>914</v>
      </c>
      <c r="G668" s="216"/>
      <c r="H668" s="219">
        <v>13</v>
      </c>
      <c r="I668" s="220"/>
      <c r="J668" s="216"/>
      <c r="K668" s="216"/>
      <c r="L668" s="221"/>
      <c r="M668" s="222"/>
      <c r="N668" s="223"/>
      <c r="O668" s="223"/>
      <c r="P668" s="223"/>
      <c r="Q668" s="223"/>
      <c r="R668" s="223"/>
      <c r="S668" s="223"/>
      <c r="T668" s="224"/>
      <c r="AT668" s="225" t="s">
        <v>144</v>
      </c>
      <c r="AU668" s="225" t="s">
        <v>84</v>
      </c>
      <c r="AV668" s="12" t="s">
        <v>84</v>
      </c>
      <c r="AW668" s="12" t="s">
        <v>39</v>
      </c>
      <c r="AX668" s="12" t="s">
        <v>25</v>
      </c>
      <c r="AY668" s="225" t="s">
        <v>134</v>
      </c>
    </row>
    <row r="669" spans="2:65" s="11" customFormat="1" ht="13.5">
      <c r="B669" s="204"/>
      <c r="C669" s="205"/>
      <c r="D669" s="206" t="s">
        <v>144</v>
      </c>
      <c r="E669" s="207" t="s">
        <v>32</v>
      </c>
      <c r="F669" s="208" t="s">
        <v>880</v>
      </c>
      <c r="G669" s="205"/>
      <c r="H669" s="207" t="s">
        <v>32</v>
      </c>
      <c r="I669" s="209"/>
      <c r="J669" s="205"/>
      <c r="K669" s="205"/>
      <c r="L669" s="210"/>
      <c r="M669" s="211"/>
      <c r="N669" s="212"/>
      <c r="O669" s="212"/>
      <c r="P669" s="212"/>
      <c r="Q669" s="212"/>
      <c r="R669" s="212"/>
      <c r="S669" s="212"/>
      <c r="T669" s="213"/>
      <c r="AT669" s="214" t="s">
        <v>144</v>
      </c>
      <c r="AU669" s="214" t="s">
        <v>84</v>
      </c>
      <c r="AV669" s="11" t="s">
        <v>25</v>
      </c>
      <c r="AW669" s="11" t="s">
        <v>39</v>
      </c>
      <c r="AX669" s="11" t="s">
        <v>75</v>
      </c>
      <c r="AY669" s="214" t="s">
        <v>134</v>
      </c>
    </row>
    <row r="670" spans="2:65" s="11" customFormat="1" ht="13.5">
      <c r="B670" s="204"/>
      <c r="C670" s="205"/>
      <c r="D670" s="206" t="s">
        <v>144</v>
      </c>
      <c r="E670" s="207" t="s">
        <v>32</v>
      </c>
      <c r="F670" s="208" t="s">
        <v>898</v>
      </c>
      <c r="G670" s="205"/>
      <c r="H670" s="207" t="s">
        <v>32</v>
      </c>
      <c r="I670" s="209"/>
      <c r="J670" s="205"/>
      <c r="K670" s="205"/>
      <c r="L670" s="210"/>
      <c r="M670" s="211"/>
      <c r="N670" s="212"/>
      <c r="O670" s="212"/>
      <c r="P670" s="212"/>
      <c r="Q670" s="212"/>
      <c r="R670" s="212"/>
      <c r="S670" s="212"/>
      <c r="T670" s="213"/>
      <c r="AT670" s="214" t="s">
        <v>144</v>
      </c>
      <c r="AU670" s="214" t="s">
        <v>84</v>
      </c>
      <c r="AV670" s="11" t="s">
        <v>25</v>
      </c>
      <c r="AW670" s="11" t="s">
        <v>39</v>
      </c>
      <c r="AX670" s="11" t="s">
        <v>75</v>
      </c>
      <c r="AY670" s="214" t="s">
        <v>134</v>
      </c>
    </row>
    <row r="671" spans="2:65" s="1" customFormat="1" ht="16.5" customHeight="1">
      <c r="B671" s="41"/>
      <c r="C671" s="192" t="s">
        <v>915</v>
      </c>
      <c r="D671" s="192" t="s">
        <v>137</v>
      </c>
      <c r="E671" s="193" t="s">
        <v>916</v>
      </c>
      <c r="F671" s="194" t="s">
        <v>917</v>
      </c>
      <c r="G671" s="195" t="s">
        <v>376</v>
      </c>
      <c r="H671" s="196">
        <v>13</v>
      </c>
      <c r="I671" s="197"/>
      <c r="J671" s="198">
        <f>ROUND(I671*H671,2)</f>
        <v>0</v>
      </c>
      <c r="K671" s="194" t="s">
        <v>32</v>
      </c>
      <c r="L671" s="61"/>
      <c r="M671" s="199" t="s">
        <v>32</v>
      </c>
      <c r="N671" s="200" t="s">
        <v>46</v>
      </c>
      <c r="O671" s="42"/>
      <c r="P671" s="201">
        <f>O671*H671</f>
        <v>0</v>
      </c>
      <c r="Q671" s="201">
        <v>1.2E-4</v>
      </c>
      <c r="R671" s="201">
        <f>Q671*H671</f>
        <v>1.56E-3</v>
      </c>
      <c r="S671" s="201">
        <v>0</v>
      </c>
      <c r="T671" s="202">
        <f>S671*H671</f>
        <v>0</v>
      </c>
      <c r="AR671" s="24" t="s">
        <v>250</v>
      </c>
      <c r="AT671" s="24" t="s">
        <v>137</v>
      </c>
      <c r="AU671" s="24" t="s">
        <v>84</v>
      </c>
      <c r="AY671" s="24" t="s">
        <v>134</v>
      </c>
      <c r="BE671" s="203">
        <f>IF(N671="základní",J671,0)</f>
        <v>0</v>
      </c>
      <c r="BF671" s="203">
        <f>IF(N671="snížená",J671,0)</f>
        <v>0</v>
      </c>
      <c r="BG671" s="203">
        <f>IF(N671="zákl. přenesená",J671,0)</f>
        <v>0</v>
      </c>
      <c r="BH671" s="203">
        <f>IF(N671="sníž. přenesená",J671,0)</f>
        <v>0</v>
      </c>
      <c r="BI671" s="203">
        <f>IF(N671="nulová",J671,0)</f>
        <v>0</v>
      </c>
      <c r="BJ671" s="24" t="s">
        <v>25</v>
      </c>
      <c r="BK671" s="203">
        <f>ROUND(I671*H671,2)</f>
        <v>0</v>
      </c>
      <c r="BL671" s="24" t="s">
        <v>250</v>
      </c>
      <c r="BM671" s="24" t="s">
        <v>918</v>
      </c>
    </row>
    <row r="672" spans="2:65" s="12" customFormat="1" ht="13.5">
      <c r="B672" s="215"/>
      <c r="C672" s="216"/>
      <c r="D672" s="206" t="s">
        <v>144</v>
      </c>
      <c r="E672" s="217" t="s">
        <v>32</v>
      </c>
      <c r="F672" s="218" t="s">
        <v>914</v>
      </c>
      <c r="G672" s="216"/>
      <c r="H672" s="219">
        <v>13</v>
      </c>
      <c r="I672" s="220"/>
      <c r="J672" s="216"/>
      <c r="K672" s="216"/>
      <c r="L672" s="221"/>
      <c r="M672" s="222"/>
      <c r="N672" s="223"/>
      <c r="O672" s="223"/>
      <c r="P672" s="223"/>
      <c r="Q672" s="223"/>
      <c r="R672" s="223"/>
      <c r="S672" s="223"/>
      <c r="T672" s="224"/>
      <c r="AT672" s="225" t="s">
        <v>144</v>
      </c>
      <c r="AU672" s="225" t="s">
        <v>84</v>
      </c>
      <c r="AV672" s="12" t="s">
        <v>84</v>
      </c>
      <c r="AW672" s="12" t="s">
        <v>39</v>
      </c>
      <c r="AX672" s="12" t="s">
        <v>25</v>
      </c>
      <c r="AY672" s="225" t="s">
        <v>134</v>
      </c>
    </row>
    <row r="673" spans="2:65" s="11" customFormat="1" ht="13.5">
      <c r="B673" s="204"/>
      <c r="C673" s="205"/>
      <c r="D673" s="206" t="s">
        <v>144</v>
      </c>
      <c r="E673" s="207" t="s">
        <v>32</v>
      </c>
      <c r="F673" s="208" t="s">
        <v>880</v>
      </c>
      <c r="G673" s="205"/>
      <c r="H673" s="207" t="s">
        <v>32</v>
      </c>
      <c r="I673" s="209"/>
      <c r="J673" s="205"/>
      <c r="K673" s="205"/>
      <c r="L673" s="210"/>
      <c r="M673" s="211"/>
      <c r="N673" s="212"/>
      <c r="O673" s="212"/>
      <c r="P673" s="212"/>
      <c r="Q673" s="212"/>
      <c r="R673" s="212"/>
      <c r="S673" s="212"/>
      <c r="T673" s="213"/>
      <c r="AT673" s="214" t="s">
        <v>144</v>
      </c>
      <c r="AU673" s="214" t="s">
        <v>84</v>
      </c>
      <c r="AV673" s="11" t="s">
        <v>25</v>
      </c>
      <c r="AW673" s="11" t="s">
        <v>39</v>
      </c>
      <c r="AX673" s="11" t="s">
        <v>75</v>
      </c>
      <c r="AY673" s="214" t="s">
        <v>134</v>
      </c>
    </row>
    <row r="674" spans="2:65" s="11" customFormat="1" ht="13.5">
      <c r="B674" s="204"/>
      <c r="C674" s="205"/>
      <c r="D674" s="206" t="s">
        <v>144</v>
      </c>
      <c r="E674" s="207" t="s">
        <v>32</v>
      </c>
      <c r="F674" s="208" t="s">
        <v>898</v>
      </c>
      <c r="G674" s="205"/>
      <c r="H674" s="207" t="s">
        <v>32</v>
      </c>
      <c r="I674" s="209"/>
      <c r="J674" s="205"/>
      <c r="K674" s="205"/>
      <c r="L674" s="210"/>
      <c r="M674" s="211"/>
      <c r="N674" s="212"/>
      <c r="O674" s="212"/>
      <c r="P674" s="212"/>
      <c r="Q674" s="212"/>
      <c r="R674" s="212"/>
      <c r="S674" s="212"/>
      <c r="T674" s="213"/>
      <c r="AT674" s="214" t="s">
        <v>144</v>
      </c>
      <c r="AU674" s="214" t="s">
        <v>84</v>
      </c>
      <c r="AV674" s="11" t="s">
        <v>25</v>
      </c>
      <c r="AW674" s="11" t="s">
        <v>39</v>
      </c>
      <c r="AX674" s="11" t="s">
        <v>75</v>
      </c>
      <c r="AY674" s="214" t="s">
        <v>134</v>
      </c>
    </row>
    <row r="675" spans="2:65" s="1" customFormat="1" ht="16.5" customHeight="1">
      <c r="B675" s="41"/>
      <c r="C675" s="192" t="s">
        <v>919</v>
      </c>
      <c r="D675" s="192" t="s">
        <v>137</v>
      </c>
      <c r="E675" s="193" t="s">
        <v>920</v>
      </c>
      <c r="F675" s="194" t="s">
        <v>921</v>
      </c>
      <c r="G675" s="195" t="s">
        <v>222</v>
      </c>
      <c r="H675" s="196">
        <v>454.5</v>
      </c>
      <c r="I675" s="197"/>
      <c r="J675" s="198">
        <f>ROUND(I675*H675,2)</f>
        <v>0</v>
      </c>
      <c r="K675" s="194" t="s">
        <v>32</v>
      </c>
      <c r="L675" s="61"/>
      <c r="M675" s="199" t="s">
        <v>32</v>
      </c>
      <c r="N675" s="200" t="s">
        <v>46</v>
      </c>
      <c r="O675" s="42"/>
      <c r="P675" s="201">
        <f>O675*H675</f>
        <v>0</v>
      </c>
      <c r="Q675" s="201">
        <v>7.7999999999999999E-4</v>
      </c>
      <c r="R675" s="201">
        <f>Q675*H675</f>
        <v>0.35450999999999999</v>
      </c>
      <c r="S675" s="201">
        <v>0</v>
      </c>
      <c r="T675" s="202">
        <f>S675*H675</f>
        <v>0</v>
      </c>
      <c r="AR675" s="24" t="s">
        <v>250</v>
      </c>
      <c r="AT675" s="24" t="s">
        <v>137</v>
      </c>
      <c r="AU675" s="24" t="s">
        <v>84</v>
      </c>
      <c r="AY675" s="24" t="s">
        <v>134</v>
      </c>
      <c r="BE675" s="203">
        <f>IF(N675="základní",J675,0)</f>
        <v>0</v>
      </c>
      <c r="BF675" s="203">
        <f>IF(N675="snížená",J675,0)</f>
        <v>0</v>
      </c>
      <c r="BG675" s="203">
        <f>IF(N675="zákl. přenesená",J675,0)</f>
        <v>0</v>
      </c>
      <c r="BH675" s="203">
        <f>IF(N675="sníž. přenesená",J675,0)</f>
        <v>0</v>
      </c>
      <c r="BI675" s="203">
        <f>IF(N675="nulová",J675,0)</f>
        <v>0</v>
      </c>
      <c r="BJ675" s="24" t="s">
        <v>25</v>
      </c>
      <c r="BK675" s="203">
        <f>ROUND(I675*H675,2)</f>
        <v>0</v>
      </c>
      <c r="BL675" s="24" t="s">
        <v>250</v>
      </c>
      <c r="BM675" s="24" t="s">
        <v>922</v>
      </c>
    </row>
    <row r="676" spans="2:65" s="11" customFormat="1" ht="13.5">
      <c r="B676" s="204"/>
      <c r="C676" s="205"/>
      <c r="D676" s="206" t="s">
        <v>144</v>
      </c>
      <c r="E676" s="207" t="s">
        <v>32</v>
      </c>
      <c r="F676" s="208" t="s">
        <v>923</v>
      </c>
      <c r="G676" s="205"/>
      <c r="H676" s="207" t="s">
        <v>32</v>
      </c>
      <c r="I676" s="209"/>
      <c r="J676" s="205"/>
      <c r="K676" s="205"/>
      <c r="L676" s="210"/>
      <c r="M676" s="211"/>
      <c r="N676" s="212"/>
      <c r="O676" s="212"/>
      <c r="P676" s="212"/>
      <c r="Q676" s="212"/>
      <c r="R676" s="212"/>
      <c r="S676" s="212"/>
      <c r="T676" s="213"/>
      <c r="AT676" s="214" t="s">
        <v>144</v>
      </c>
      <c r="AU676" s="214" t="s">
        <v>84</v>
      </c>
      <c r="AV676" s="11" t="s">
        <v>25</v>
      </c>
      <c r="AW676" s="11" t="s">
        <v>39</v>
      </c>
      <c r="AX676" s="11" t="s">
        <v>75</v>
      </c>
      <c r="AY676" s="214" t="s">
        <v>134</v>
      </c>
    </row>
    <row r="677" spans="2:65" s="11" customFormat="1" ht="13.5">
      <c r="B677" s="204"/>
      <c r="C677" s="205"/>
      <c r="D677" s="206" t="s">
        <v>144</v>
      </c>
      <c r="E677" s="207" t="s">
        <v>32</v>
      </c>
      <c r="F677" s="208" t="s">
        <v>924</v>
      </c>
      <c r="G677" s="205"/>
      <c r="H677" s="207" t="s">
        <v>32</v>
      </c>
      <c r="I677" s="209"/>
      <c r="J677" s="205"/>
      <c r="K677" s="205"/>
      <c r="L677" s="210"/>
      <c r="M677" s="211"/>
      <c r="N677" s="212"/>
      <c r="O677" s="212"/>
      <c r="P677" s="212"/>
      <c r="Q677" s="212"/>
      <c r="R677" s="212"/>
      <c r="S677" s="212"/>
      <c r="T677" s="213"/>
      <c r="AT677" s="214" t="s">
        <v>144</v>
      </c>
      <c r="AU677" s="214" t="s">
        <v>84</v>
      </c>
      <c r="AV677" s="11" t="s">
        <v>25</v>
      </c>
      <c r="AW677" s="11" t="s">
        <v>39</v>
      </c>
      <c r="AX677" s="11" t="s">
        <v>75</v>
      </c>
      <c r="AY677" s="214" t="s">
        <v>134</v>
      </c>
    </row>
    <row r="678" spans="2:65" s="11" customFormat="1" ht="13.5">
      <c r="B678" s="204"/>
      <c r="C678" s="205"/>
      <c r="D678" s="206" t="s">
        <v>144</v>
      </c>
      <c r="E678" s="207" t="s">
        <v>32</v>
      </c>
      <c r="F678" s="208" t="s">
        <v>896</v>
      </c>
      <c r="G678" s="205"/>
      <c r="H678" s="207" t="s">
        <v>32</v>
      </c>
      <c r="I678" s="209"/>
      <c r="J678" s="205"/>
      <c r="K678" s="205"/>
      <c r="L678" s="210"/>
      <c r="M678" s="211"/>
      <c r="N678" s="212"/>
      <c r="O678" s="212"/>
      <c r="P678" s="212"/>
      <c r="Q678" s="212"/>
      <c r="R678" s="212"/>
      <c r="S678" s="212"/>
      <c r="T678" s="213"/>
      <c r="AT678" s="214" t="s">
        <v>144</v>
      </c>
      <c r="AU678" s="214" t="s">
        <v>84</v>
      </c>
      <c r="AV678" s="11" t="s">
        <v>25</v>
      </c>
      <c r="AW678" s="11" t="s">
        <v>39</v>
      </c>
      <c r="AX678" s="11" t="s">
        <v>75</v>
      </c>
      <c r="AY678" s="214" t="s">
        <v>134</v>
      </c>
    </row>
    <row r="679" spans="2:65" s="12" customFormat="1" ht="13.5">
      <c r="B679" s="215"/>
      <c r="C679" s="216"/>
      <c r="D679" s="206" t="s">
        <v>144</v>
      </c>
      <c r="E679" s="217" t="s">
        <v>32</v>
      </c>
      <c r="F679" s="218" t="s">
        <v>897</v>
      </c>
      <c r="G679" s="216"/>
      <c r="H679" s="219">
        <v>202</v>
      </c>
      <c r="I679" s="220"/>
      <c r="J679" s="216"/>
      <c r="K679" s="216"/>
      <c r="L679" s="221"/>
      <c r="M679" s="222"/>
      <c r="N679" s="223"/>
      <c r="O679" s="223"/>
      <c r="P679" s="223"/>
      <c r="Q679" s="223"/>
      <c r="R679" s="223"/>
      <c r="S679" s="223"/>
      <c r="T679" s="224"/>
      <c r="AT679" s="225" t="s">
        <v>144</v>
      </c>
      <c r="AU679" s="225" t="s">
        <v>84</v>
      </c>
      <c r="AV679" s="12" t="s">
        <v>84</v>
      </c>
      <c r="AW679" s="12" t="s">
        <v>39</v>
      </c>
      <c r="AX679" s="12" t="s">
        <v>75</v>
      </c>
      <c r="AY679" s="225" t="s">
        <v>134</v>
      </c>
    </row>
    <row r="680" spans="2:65" s="11" customFormat="1" ht="13.5">
      <c r="B680" s="204"/>
      <c r="C680" s="205"/>
      <c r="D680" s="206" t="s">
        <v>144</v>
      </c>
      <c r="E680" s="207" t="s">
        <v>32</v>
      </c>
      <c r="F680" s="208" t="s">
        <v>565</v>
      </c>
      <c r="G680" s="205"/>
      <c r="H680" s="207" t="s">
        <v>32</v>
      </c>
      <c r="I680" s="209"/>
      <c r="J680" s="205"/>
      <c r="K680" s="205"/>
      <c r="L680" s="210"/>
      <c r="M680" s="211"/>
      <c r="N680" s="212"/>
      <c r="O680" s="212"/>
      <c r="P680" s="212"/>
      <c r="Q680" s="212"/>
      <c r="R680" s="212"/>
      <c r="S680" s="212"/>
      <c r="T680" s="213"/>
      <c r="AT680" s="214" t="s">
        <v>144</v>
      </c>
      <c r="AU680" s="214" t="s">
        <v>84</v>
      </c>
      <c r="AV680" s="11" t="s">
        <v>25</v>
      </c>
      <c r="AW680" s="11" t="s">
        <v>39</v>
      </c>
      <c r="AX680" s="11" t="s">
        <v>75</v>
      </c>
      <c r="AY680" s="214" t="s">
        <v>134</v>
      </c>
    </row>
    <row r="681" spans="2:65" s="12" customFormat="1" ht="13.5">
      <c r="B681" s="215"/>
      <c r="C681" s="216"/>
      <c r="D681" s="206" t="s">
        <v>144</v>
      </c>
      <c r="E681" s="217" t="s">
        <v>32</v>
      </c>
      <c r="F681" s="218" t="s">
        <v>925</v>
      </c>
      <c r="G681" s="216"/>
      <c r="H681" s="219">
        <v>17.5</v>
      </c>
      <c r="I681" s="220"/>
      <c r="J681" s="216"/>
      <c r="K681" s="216"/>
      <c r="L681" s="221"/>
      <c r="M681" s="222"/>
      <c r="N681" s="223"/>
      <c r="O681" s="223"/>
      <c r="P681" s="223"/>
      <c r="Q681" s="223"/>
      <c r="R681" s="223"/>
      <c r="S681" s="223"/>
      <c r="T681" s="224"/>
      <c r="AT681" s="225" t="s">
        <v>144</v>
      </c>
      <c r="AU681" s="225" t="s">
        <v>84</v>
      </c>
      <c r="AV681" s="12" t="s">
        <v>84</v>
      </c>
      <c r="AW681" s="12" t="s">
        <v>39</v>
      </c>
      <c r="AX681" s="12" t="s">
        <v>75</v>
      </c>
      <c r="AY681" s="225" t="s">
        <v>134</v>
      </c>
    </row>
    <row r="682" spans="2:65" s="11" customFormat="1" ht="13.5">
      <c r="B682" s="204"/>
      <c r="C682" s="205"/>
      <c r="D682" s="206" t="s">
        <v>144</v>
      </c>
      <c r="E682" s="207" t="s">
        <v>32</v>
      </c>
      <c r="F682" s="208" t="s">
        <v>926</v>
      </c>
      <c r="G682" s="205"/>
      <c r="H682" s="207" t="s">
        <v>32</v>
      </c>
      <c r="I682" s="209"/>
      <c r="J682" s="205"/>
      <c r="K682" s="205"/>
      <c r="L682" s="210"/>
      <c r="M682" s="211"/>
      <c r="N682" s="212"/>
      <c r="O682" s="212"/>
      <c r="P682" s="212"/>
      <c r="Q682" s="212"/>
      <c r="R682" s="212"/>
      <c r="S682" s="212"/>
      <c r="T682" s="213"/>
      <c r="AT682" s="214" t="s">
        <v>144</v>
      </c>
      <c r="AU682" s="214" t="s">
        <v>84</v>
      </c>
      <c r="AV682" s="11" t="s">
        <v>25</v>
      </c>
      <c r="AW682" s="11" t="s">
        <v>39</v>
      </c>
      <c r="AX682" s="11" t="s">
        <v>75</v>
      </c>
      <c r="AY682" s="214" t="s">
        <v>134</v>
      </c>
    </row>
    <row r="683" spans="2:65" s="11" customFormat="1" ht="13.5">
      <c r="B683" s="204"/>
      <c r="C683" s="205"/>
      <c r="D683" s="206" t="s">
        <v>144</v>
      </c>
      <c r="E683" s="207" t="s">
        <v>32</v>
      </c>
      <c r="F683" s="208" t="s">
        <v>927</v>
      </c>
      <c r="G683" s="205"/>
      <c r="H683" s="207" t="s">
        <v>32</v>
      </c>
      <c r="I683" s="209"/>
      <c r="J683" s="205"/>
      <c r="K683" s="205"/>
      <c r="L683" s="210"/>
      <c r="M683" s="211"/>
      <c r="N683" s="212"/>
      <c r="O683" s="212"/>
      <c r="P683" s="212"/>
      <c r="Q683" s="212"/>
      <c r="R683" s="212"/>
      <c r="S683" s="212"/>
      <c r="T683" s="213"/>
      <c r="AT683" s="214" t="s">
        <v>144</v>
      </c>
      <c r="AU683" s="214" t="s">
        <v>84</v>
      </c>
      <c r="AV683" s="11" t="s">
        <v>25</v>
      </c>
      <c r="AW683" s="11" t="s">
        <v>39</v>
      </c>
      <c r="AX683" s="11" t="s">
        <v>75</v>
      </c>
      <c r="AY683" s="214" t="s">
        <v>134</v>
      </c>
    </row>
    <row r="684" spans="2:65" s="12" customFormat="1" ht="13.5">
      <c r="B684" s="215"/>
      <c r="C684" s="216"/>
      <c r="D684" s="206" t="s">
        <v>144</v>
      </c>
      <c r="E684" s="217" t="s">
        <v>32</v>
      </c>
      <c r="F684" s="218" t="s">
        <v>928</v>
      </c>
      <c r="G684" s="216"/>
      <c r="H684" s="219">
        <v>185</v>
      </c>
      <c r="I684" s="220"/>
      <c r="J684" s="216"/>
      <c r="K684" s="216"/>
      <c r="L684" s="221"/>
      <c r="M684" s="222"/>
      <c r="N684" s="223"/>
      <c r="O684" s="223"/>
      <c r="P684" s="223"/>
      <c r="Q684" s="223"/>
      <c r="R684" s="223"/>
      <c r="S684" s="223"/>
      <c r="T684" s="224"/>
      <c r="AT684" s="225" t="s">
        <v>144</v>
      </c>
      <c r="AU684" s="225" t="s">
        <v>84</v>
      </c>
      <c r="AV684" s="12" t="s">
        <v>84</v>
      </c>
      <c r="AW684" s="12" t="s">
        <v>39</v>
      </c>
      <c r="AX684" s="12" t="s">
        <v>75</v>
      </c>
      <c r="AY684" s="225" t="s">
        <v>134</v>
      </c>
    </row>
    <row r="685" spans="2:65" s="11" customFormat="1" ht="13.5">
      <c r="B685" s="204"/>
      <c r="C685" s="205"/>
      <c r="D685" s="206" t="s">
        <v>144</v>
      </c>
      <c r="E685" s="207" t="s">
        <v>32</v>
      </c>
      <c r="F685" s="208" t="s">
        <v>929</v>
      </c>
      <c r="G685" s="205"/>
      <c r="H685" s="207" t="s">
        <v>32</v>
      </c>
      <c r="I685" s="209"/>
      <c r="J685" s="205"/>
      <c r="K685" s="205"/>
      <c r="L685" s="210"/>
      <c r="M685" s="211"/>
      <c r="N685" s="212"/>
      <c r="O685" s="212"/>
      <c r="P685" s="212"/>
      <c r="Q685" s="212"/>
      <c r="R685" s="212"/>
      <c r="S685" s="212"/>
      <c r="T685" s="213"/>
      <c r="AT685" s="214" t="s">
        <v>144</v>
      </c>
      <c r="AU685" s="214" t="s">
        <v>84</v>
      </c>
      <c r="AV685" s="11" t="s">
        <v>25</v>
      </c>
      <c r="AW685" s="11" t="s">
        <v>39</v>
      </c>
      <c r="AX685" s="11" t="s">
        <v>75</v>
      </c>
      <c r="AY685" s="214" t="s">
        <v>134</v>
      </c>
    </row>
    <row r="686" spans="2:65" s="11" customFormat="1" ht="13.5">
      <c r="B686" s="204"/>
      <c r="C686" s="205"/>
      <c r="D686" s="206" t="s">
        <v>144</v>
      </c>
      <c r="E686" s="207" t="s">
        <v>32</v>
      </c>
      <c r="F686" s="208" t="s">
        <v>767</v>
      </c>
      <c r="G686" s="205"/>
      <c r="H686" s="207" t="s">
        <v>32</v>
      </c>
      <c r="I686" s="209"/>
      <c r="J686" s="205"/>
      <c r="K686" s="205"/>
      <c r="L686" s="210"/>
      <c r="M686" s="211"/>
      <c r="N686" s="212"/>
      <c r="O686" s="212"/>
      <c r="P686" s="212"/>
      <c r="Q686" s="212"/>
      <c r="R686" s="212"/>
      <c r="S686" s="212"/>
      <c r="T686" s="213"/>
      <c r="AT686" s="214" t="s">
        <v>144</v>
      </c>
      <c r="AU686" s="214" t="s">
        <v>84</v>
      </c>
      <c r="AV686" s="11" t="s">
        <v>25</v>
      </c>
      <c r="AW686" s="11" t="s">
        <v>39</v>
      </c>
      <c r="AX686" s="11" t="s">
        <v>75</v>
      </c>
      <c r="AY686" s="214" t="s">
        <v>134</v>
      </c>
    </row>
    <row r="687" spans="2:65" s="12" customFormat="1" ht="13.5">
      <c r="B687" s="215"/>
      <c r="C687" s="216"/>
      <c r="D687" s="206" t="s">
        <v>144</v>
      </c>
      <c r="E687" s="217" t="s">
        <v>32</v>
      </c>
      <c r="F687" s="218" t="s">
        <v>930</v>
      </c>
      <c r="G687" s="216"/>
      <c r="H687" s="219">
        <v>42</v>
      </c>
      <c r="I687" s="220"/>
      <c r="J687" s="216"/>
      <c r="K687" s="216"/>
      <c r="L687" s="221"/>
      <c r="M687" s="222"/>
      <c r="N687" s="223"/>
      <c r="O687" s="223"/>
      <c r="P687" s="223"/>
      <c r="Q687" s="223"/>
      <c r="R687" s="223"/>
      <c r="S687" s="223"/>
      <c r="T687" s="224"/>
      <c r="AT687" s="225" t="s">
        <v>144</v>
      </c>
      <c r="AU687" s="225" t="s">
        <v>84</v>
      </c>
      <c r="AV687" s="12" t="s">
        <v>84</v>
      </c>
      <c r="AW687" s="12" t="s">
        <v>39</v>
      </c>
      <c r="AX687" s="12" t="s">
        <v>75</v>
      </c>
      <c r="AY687" s="225" t="s">
        <v>134</v>
      </c>
    </row>
    <row r="688" spans="2:65" s="11" customFormat="1" ht="13.5">
      <c r="B688" s="204"/>
      <c r="C688" s="205"/>
      <c r="D688" s="206" t="s">
        <v>144</v>
      </c>
      <c r="E688" s="207" t="s">
        <v>32</v>
      </c>
      <c r="F688" s="208" t="s">
        <v>931</v>
      </c>
      <c r="G688" s="205"/>
      <c r="H688" s="207" t="s">
        <v>32</v>
      </c>
      <c r="I688" s="209"/>
      <c r="J688" s="205"/>
      <c r="K688" s="205"/>
      <c r="L688" s="210"/>
      <c r="M688" s="211"/>
      <c r="N688" s="212"/>
      <c r="O688" s="212"/>
      <c r="P688" s="212"/>
      <c r="Q688" s="212"/>
      <c r="R688" s="212"/>
      <c r="S688" s="212"/>
      <c r="T688" s="213"/>
      <c r="AT688" s="214" t="s">
        <v>144</v>
      </c>
      <c r="AU688" s="214" t="s">
        <v>84</v>
      </c>
      <c r="AV688" s="11" t="s">
        <v>25</v>
      </c>
      <c r="AW688" s="11" t="s">
        <v>39</v>
      </c>
      <c r="AX688" s="11" t="s">
        <v>75</v>
      </c>
      <c r="AY688" s="214" t="s">
        <v>134</v>
      </c>
    </row>
    <row r="689" spans="2:65" s="11" customFormat="1" ht="13.5">
      <c r="B689" s="204"/>
      <c r="C689" s="205"/>
      <c r="D689" s="206" t="s">
        <v>144</v>
      </c>
      <c r="E689" s="207" t="s">
        <v>32</v>
      </c>
      <c r="F689" s="208" t="s">
        <v>932</v>
      </c>
      <c r="G689" s="205"/>
      <c r="H689" s="207" t="s">
        <v>32</v>
      </c>
      <c r="I689" s="209"/>
      <c r="J689" s="205"/>
      <c r="K689" s="205"/>
      <c r="L689" s="210"/>
      <c r="M689" s="211"/>
      <c r="N689" s="212"/>
      <c r="O689" s="212"/>
      <c r="P689" s="212"/>
      <c r="Q689" s="212"/>
      <c r="R689" s="212"/>
      <c r="S689" s="212"/>
      <c r="T689" s="213"/>
      <c r="AT689" s="214" t="s">
        <v>144</v>
      </c>
      <c r="AU689" s="214" t="s">
        <v>84</v>
      </c>
      <c r="AV689" s="11" t="s">
        <v>25</v>
      </c>
      <c r="AW689" s="11" t="s">
        <v>39</v>
      </c>
      <c r="AX689" s="11" t="s">
        <v>75</v>
      </c>
      <c r="AY689" s="214" t="s">
        <v>134</v>
      </c>
    </row>
    <row r="690" spans="2:65" s="12" customFormat="1" ht="13.5">
      <c r="B690" s="215"/>
      <c r="C690" s="216"/>
      <c r="D690" s="206" t="s">
        <v>144</v>
      </c>
      <c r="E690" s="217" t="s">
        <v>32</v>
      </c>
      <c r="F690" s="218" t="s">
        <v>933</v>
      </c>
      <c r="G690" s="216"/>
      <c r="H690" s="219">
        <v>8</v>
      </c>
      <c r="I690" s="220"/>
      <c r="J690" s="216"/>
      <c r="K690" s="216"/>
      <c r="L690" s="221"/>
      <c r="M690" s="222"/>
      <c r="N690" s="223"/>
      <c r="O690" s="223"/>
      <c r="P690" s="223"/>
      <c r="Q690" s="223"/>
      <c r="R690" s="223"/>
      <c r="S690" s="223"/>
      <c r="T690" s="224"/>
      <c r="AT690" s="225" t="s">
        <v>144</v>
      </c>
      <c r="AU690" s="225" t="s">
        <v>84</v>
      </c>
      <c r="AV690" s="12" t="s">
        <v>84</v>
      </c>
      <c r="AW690" s="12" t="s">
        <v>39</v>
      </c>
      <c r="AX690" s="12" t="s">
        <v>75</v>
      </c>
      <c r="AY690" s="225" t="s">
        <v>134</v>
      </c>
    </row>
    <row r="691" spans="2:65" s="13" customFormat="1" ht="13.5">
      <c r="B691" s="226"/>
      <c r="C691" s="227"/>
      <c r="D691" s="206" t="s">
        <v>144</v>
      </c>
      <c r="E691" s="228" t="s">
        <v>32</v>
      </c>
      <c r="F691" s="229" t="s">
        <v>156</v>
      </c>
      <c r="G691" s="227"/>
      <c r="H691" s="230">
        <v>454.5</v>
      </c>
      <c r="I691" s="231"/>
      <c r="J691" s="227"/>
      <c r="K691" s="227"/>
      <c r="L691" s="232"/>
      <c r="M691" s="233"/>
      <c r="N691" s="234"/>
      <c r="O691" s="234"/>
      <c r="P691" s="234"/>
      <c r="Q691" s="234"/>
      <c r="R691" s="234"/>
      <c r="S691" s="234"/>
      <c r="T691" s="235"/>
      <c r="AT691" s="236" t="s">
        <v>144</v>
      </c>
      <c r="AU691" s="236" t="s">
        <v>84</v>
      </c>
      <c r="AV691" s="13" t="s">
        <v>142</v>
      </c>
      <c r="AW691" s="13" t="s">
        <v>39</v>
      </c>
      <c r="AX691" s="13" t="s">
        <v>25</v>
      </c>
      <c r="AY691" s="236" t="s">
        <v>134</v>
      </c>
    </row>
    <row r="692" spans="2:65" s="11" customFormat="1" ht="13.5">
      <c r="B692" s="204"/>
      <c r="C692" s="205"/>
      <c r="D692" s="206" t="s">
        <v>144</v>
      </c>
      <c r="E692" s="207" t="s">
        <v>32</v>
      </c>
      <c r="F692" s="208" t="s">
        <v>880</v>
      </c>
      <c r="G692" s="205"/>
      <c r="H692" s="207" t="s">
        <v>32</v>
      </c>
      <c r="I692" s="209"/>
      <c r="J692" s="205"/>
      <c r="K692" s="205"/>
      <c r="L692" s="210"/>
      <c r="M692" s="211"/>
      <c r="N692" s="212"/>
      <c r="O692" s="212"/>
      <c r="P692" s="212"/>
      <c r="Q692" s="212"/>
      <c r="R692" s="212"/>
      <c r="S692" s="212"/>
      <c r="T692" s="213"/>
      <c r="AT692" s="214" t="s">
        <v>144</v>
      </c>
      <c r="AU692" s="214" t="s">
        <v>84</v>
      </c>
      <c r="AV692" s="11" t="s">
        <v>25</v>
      </c>
      <c r="AW692" s="11" t="s">
        <v>39</v>
      </c>
      <c r="AX692" s="11" t="s">
        <v>75</v>
      </c>
      <c r="AY692" s="214" t="s">
        <v>134</v>
      </c>
    </row>
    <row r="693" spans="2:65" s="11" customFormat="1" ht="13.5">
      <c r="B693" s="204"/>
      <c r="C693" s="205"/>
      <c r="D693" s="206" t="s">
        <v>144</v>
      </c>
      <c r="E693" s="207" t="s">
        <v>32</v>
      </c>
      <c r="F693" s="208" t="s">
        <v>934</v>
      </c>
      <c r="G693" s="205"/>
      <c r="H693" s="207" t="s">
        <v>32</v>
      </c>
      <c r="I693" s="209"/>
      <c r="J693" s="205"/>
      <c r="K693" s="205"/>
      <c r="L693" s="210"/>
      <c r="M693" s="211"/>
      <c r="N693" s="212"/>
      <c r="O693" s="212"/>
      <c r="P693" s="212"/>
      <c r="Q693" s="212"/>
      <c r="R693" s="212"/>
      <c r="S693" s="212"/>
      <c r="T693" s="213"/>
      <c r="AT693" s="214" t="s">
        <v>144</v>
      </c>
      <c r="AU693" s="214" t="s">
        <v>84</v>
      </c>
      <c r="AV693" s="11" t="s">
        <v>25</v>
      </c>
      <c r="AW693" s="11" t="s">
        <v>39</v>
      </c>
      <c r="AX693" s="11" t="s">
        <v>75</v>
      </c>
      <c r="AY693" s="214" t="s">
        <v>134</v>
      </c>
    </row>
    <row r="694" spans="2:65" s="11" customFormat="1" ht="13.5">
      <c r="B694" s="204"/>
      <c r="C694" s="205"/>
      <c r="D694" s="206" t="s">
        <v>144</v>
      </c>
      <c r="E694" s="207" t="s">
        <v>32</v>
      </c>
      <c r="F694" s="208" t="s">
        <v>898</v>
      </c>
      <c r="G694" s="205"/>
      <c r="H694" s="207" t="s">
        <v>32</v>
      </c>
      <c r="I694" s="209"/>
      <c r="J694" s="205"/>
      <c r="K694" s="205"/>
      <c r="L694" s="210"/>
      <c r="M694" s="211"/>
      <c r="N694" s="212"/>
      <c r="O694" s="212"/>
      <c r="P694" s="212"/>
      <c r="Q694" s="212"/>
      <c r="R694" s="212"/>
      <c r="S694" s="212"/>
      <c r="T694" s="213"/>
      <c r="AT694" s="214" t="s">
        <v>144</v>
      </c>
      <c r="AU694" s="214" t="s">
        <v>84</v>
      </c>
      <c r="AV694" s="11" t="s">
        <v>25</v>
      </c>
      <c r="AW694" s="11" t="s">
        <v>39</v>
      </c>
      <c r="AX694" s="11" t="s">
        <v>75</v>
      </c>
      <c r="AY694" s="214" t="s">
        <v>134</v>
      </c>
    </row>
    <row r="695" spans="2:65" s="1" customFormat="1" ht="16.5" customHeight="1">
      <c r="B695" s="41"/>
      <c r="C695" s="192" t="s">
        <v>935</v>
      </c>
      <c r="D695" s="192" t="s">
        <v>137</v>
      </c>
      <c r="E695" s="193" t="s">
        <v>936</v>
      </c>
      <c r="F695" s="194" t="s">
        <v>937</v>
      </c>
      <c r="G695" s="195" t="s">
        <v>222</v>
      </c>
      <c r="H695" s="196">
        <v>4</v>
      </c>
      <c r="I695" s="197"/>
      <c r="J695" s="198">
        <f>ROUND(I695*H695,2)</f>
        <v>0</v>
      </c>
      <c r="K695" s="194" t="s">
        <v>32</v>
      </c>
      <c r="L695" s="61"/>
      <c r="M695" s="199" t="s">
        <v>32</v>
      </c>
      <c r="N695" s="200" t="s">
        <v>46</v>
      </c>
      <c r="O695" s="42"/>
      <c r="P695" s="201">
        <f>O695*H695</f>
        <v>0</v>
      </c>
      <c r="Q695" s="201">
        <v>7.7999999999999999E-4</v>
      </c>
      <c r="R695" s="201">
        <f>Q695*H695</f>
        <v>3.1199999999999999E-3</v>
      </c>
      <c r="S695" s="201">
        <v>0</v>
      </c>
      <c r="T695" s="202">
        <f>S695*H695</f>
        <v>0</v>
      </c>
      <c r="AR695" s="24" t="s">
        <v>250</v>
      </c>
      <c r="AT695" s="24" t="s">
        <v>137</v>
      </c>
      <c r="AU695" s="24" t="s">
        <v>84</v>
      </c>
      <c r="AY695" s="24" t="s">
        <v>134</v>
      </c>
      <c r="BE695" s="203">
        <f>IF(N695="základní",J695,0)</f>
        <v>0</v>
      </c>
      <c r="BF695" s="203">
        <f>IF(N695="snížená",J695,0)</f>
        <v>0</v>
      </c>
      <c r="BG695" s="203">
        <f>IF(N695="zákl. přenesená",J695,0)</f>
        <v>0</v>
      </c>
      <c r="BH695" s="203">
        <f>IF(N695="sníž. přenesená",J695,0)</f>
        <v>0</v>
      </c>
      <c r="BI695" s="203">
        <f>IF(N695="nulová",J695,0)</f>
        <v>0</v>
      </c>
      <c r="BJ695" s="24" t="s">
        <v>25</v>
      </c>
      <c r="BK695" s="203">
        <f>ROUND(I695*H695,2)</f>
        <v>0</v>
      </c>
      <c r="BL695" s="24" t="s">
        <v>250</v>
      </c>
      <c r="BM695" s="24" t="s">
        <v>938</v>
      </c>
    </row>
    <row r="696" spans="2:65" s="11" customFormat="1" ht="13.5">
      <c r="B696" s="204"/>
      <c r="C696" s="205"/>
      <c r="D696" s="206" t="s">
        <v>144</v>
      </c>
      <c r="E696" s="207" t="s">
        <v>32</v>
      </c>
      <c r="F696" s="208" t="s">
        <v>923</v>
      </c>
      <c r="G696" s="205"/>
      <c r="H696" s="207" t="s">
        <v>32</v>
      </c>
      <c r="I696" s="209"/>
      <c r="J696" s="205"/>
      <c r="K696" s="205"/>
      <c r="L696" s="210"/>
      <c r="M696" s="211"/>
      <c r="N696" s="212"/>
      <c r="O696" s="212"/>
      <c r="P696" s="212"/>
      <c r="Q696" s="212"/>
      <c r="R696" s="212"/>
      <c r="S696" s="212"/>
      <c r="T696" s="213"/>
      <c r="AT696" s="214" t="s">
        <v>144</v>
      </c>
      <c r="AU696" s="214" t="s">
        <v>84</v>
      </c>
      <c r="AV696" s="11" t="s">
        <v>25</v>
      </c>
      <c r="AW696" s="11" t="s">
        <v>39</v>
      </c>
      <c r="AX696" s="11" t="s">
        <v>75</v>
      </c>
      <c r="AY696" s="214" t="s">
        <v>134</v>
      </c>
    </row>
    <row r="697" spans="2:65" s="11" customFormat="1" ht="13.5">
      <c r="B697" s="204"/>
      <c r="C697" s="205"/>
      <c r="D697" s="206" t="s">
        <v>144</v>
      </c>
      <c r="E697" s="207" t="s">
        <v>32</v>
      </c>
      <c r="F697" s="208" t="s">
        <v>939</v>
      </c>
      <c r="G697" s="205"/>
      <c r="H697" s="207" t="s">
        <v>32</v>
      </c>
      <c r="I697" s="209"/>
      <c r="J697" s="205"/>
      <c r="K697" s="205"/>
      <c r="L697" s="210"/>
      <c r="M697" s="211"/>
      <c r="N697" s="212"/>
      <c r="O697" s="212"/>
      <c r="P697" s="212"/>
      <c r="Q697" s="212"/>
      <c r="R697" s="212"/>
      <c r="S697" s="212"/>
      <c r="T697" s="213"/>
      <c r="AT697" s="214" t="s">
        <v>144</v>
      </c>
      <c r="AU697" s="214" t="s">
        <v>84</v>
      </c>
      <c r="AV697" s="11" t="s">
        <v>25</v>
      </c>
      <c r="AW697" s="11" t="s">
        <v>39</v>
      </c>
      <c r="AX697" s="11" t="s">
        <v>75</v>
      </c>
      <c r="AY697" s="214" t="s">
        <v>134</v>
      </c>
    </row>
    <row r="698" spans="2:65" s="11" customFormat="1" ht="13.5">
      <c r="B698" s="204"/>
      <c r="C698" s="205"/>
      <c r="D698" s="206" t="s">
        <v>144</v>
      </c>
      <c r="E698" s="207" t="s">
        <v>32</v>
      </c>
      <c r="F698" s="208" t="s">
        <v>932</v>
      </c>
      <c r="G698" s="205"/>
      <c r="H698" s="207" t="s">
        <v>32</v>
      </c>
      <c r="I698" s="209"/>
      <c r="J698" s="205"/>
      <c r="K698" s="205"/>
      <c r="L698" s="210"/>
      <c r="M698" s="211"/>
      <c r="N698" s="212"/>
      <c r="O698" s="212"/>
      <c r="P698" s="212"/>
      <c r="Q698" s="212"/>
      <c r="R698" s="212"/>
      <c r="S698" s="212"/>
      <c r="T698" s="213"/>
      <c r="AT698" s="214" t="s">
        <v>144</v>
      </c>
      <c r="AU698" s="214" t="s">
        <v>84</v>
      </c>
      <c r="AV698" s="11" t="s">
        <v>25</v>
      </c>
      <c r="AW698" s="11" t="s">
        <v>39</v>
      </c>
      <c r="AX698" s="11" t="s">
        <v>75</v>
      </c>
      <c r="AY698" s="214" t="s">
        <v>134</v>
      </c>
    </row>
    <row r="699" spans="2:65" s="12" customFormat="1" ht="13.5">
      <c r="B699" s="215"/>
      <c r="C699" s="216"/>
      <c r="D699" s="206" t="s">
        <v>144</v>
      </c>
      <c r="E699" s="217" t="s">
        <v>32</v>
      </c>
      <c r="F699" s="218" t="s">
        <v>940</v>
      </c>
      <c r="G699" s="216"/>
      <c r="H699" s="219">
        <v>4</v>
      </c>
      <c r="I699" s="220"/>
      <c r="J699" s="216"/>
      <c r="K699" s="216"/>
      <c r="L699" s="221"/>
      <c r="M699" s="222"/>
      <c r="N699" s="223"/>
      <c r="O699" s="223"/>
      <c r="P699" s="223"/>
      <c r="Q699" s="223"/>
      <c r="R699" s="223"/>
      <c r="S699" s="223"/>
      <c r="T699" s="224"/>
      <c r="AT699" s="225" t="s">
        <v>144</v>
      </c>
      <c r="AU699" s="225" t="s">
        <v>84</v>
      </c>
      <c r="AV699" s="12" t="s">
        <v>84</v>
      </c>
      <c r="AW699" s="12" t="s">
        <v>39</v>
      </c>
      <c r="AX699" s="12" t="s">
        <v>25</v>
      </c>
      <c r="AY699" s="225" t="s">
        <v>134</v>
      </c>
    </row>
    <row r="700" spans="2:65" s="11" customFormat="1" ht="13.5">
      <c r="B700" s="204"/>
      <c r="C700" s="205"/>
      <c r="D700" s="206" t="s">
        <v>144</v>
      </c>
      <c r="E700" s="207" t="s">
        <v>32</v>
      </c>
      <c r="F700" s="208" t="s">
        <v>880</v>
      </c>
      <c r="G700" s="205"/>
      <c r="H700" s="207" t="s">
        <v>32</v>
      </c>
      <c r="I700" s="209"/>
      <c r="J700" s="205"/>
      <c r="K700" s="205"/>
      <c r="L700" s="210"/>
      <c r="M700" s="211"/>
      <c r="N700" s="212"/>
      <c r="O700" s="212"/>
      <c r="P700" s="212"/>
      <c r="Q700" s="212"/>
      <c r="R700" s="212"/>
      <c r="S700" s="212"/>
      <c r="T700" s="213"/>
      <c r="AT700" s="214" t="s">
        <v>144</v>
      </c>
      <c r="AU700" s="214" t="s">
        <v>84</v>
      </c>
      <c r="AV700" s="11" t="s">
        <v>25</v>
      </c>
      <c r="AW700" s="11" t="s">
        <v>39</v>
      </c>
      <c r="AX700" s="11" t="s">
        <v>75</v>
      </c>
      <c r="AY700" s="214" t="s">
        <v>134</v>
      </c>
    </row>
    <row r="701" spans="2:65" s="11" customFormat="1" ht="13.5">
      <c r="B701" s="204"/>
      <c r="C701" s="205"/>
      <c r="D701" s="206" t="s">
        <v>144</v>
      </c>
      <c r="E701" s="207" t="s">
        <v>32</v>
      </c>
      <c r="F701" s="208" t="s">
        <v>934</v>
      </c>
      <c r="G701" s="205"/>
      <c r="H701" s="207" t="s">
        <v>32</v>
      </c>
      <c r="I701" s="209"/>
      <c r="J701" s="205"/>
      <c r="K701" s="205"/>
      <c r="L701" s="210"/>
      <c r="M701" s="211"/>
      <c r="N701" s="212"/>
      <c r="O701" s="212"/>
      <c r="P701" s="212"/>
      <c r="Q701" s="212"/>
      <c r="R701" s="212"/>
      <c r="S701" s="212"/>
      <c r="T701" s="213"/>
      <c r="AT701" s="214" t="s">
        <v>144</v>
      </c>
      <c r="AU701" s="214" t="s">
        <v>84</v>
      </c>
      <c r="AV701" s="11" t="s">
        <v>25</v>
      </c>
      <c r="AW701" s="11" t="s">
        <v>39</v>
      </c>
      <c r="AX701" s="11" t="s">
        <v>75</v>
      </c>
      <c r="AY701" s="214" t="s">
        <v>134</v>
      </c>
    </row>
    <row r="702" spans="2:65" s="11" customFormat="1" ht="13.5">
      <c r="B702" s="204"/>
      <c r="C702" s="205"/>
      <c r="D702" s="206" t="s">
        <v>144</v>
      </c>
      <c r="E702" s="207" t="s">
        <v>32</v>
      </c>
      <c r="F702" s="208" t="s">
        <v>898</v>
      </c>
      <c r="G702" s="205"/>
      <c r="H702" s="207" t="s">
        <v>32</v>
      </c>
      <c r="I702" s="209"/>
      <c r="J702" s="205"/>
      <c r="K702" s="205"/>
      <c r="L702" s="210"/>
      <c r="M702" s="211"/>
      <c r="N702" s="212"/>
      <c r="O702" s="212"/>
      <c r="P702" s="212"/>
      <c r="Q702" s="212"/>
      <c r="R702" s="212"/>
      <c r="S702" s="212"/>
      <c r="T702" s="213"/>
      <c r="AT702" s="214" t="s">
        <v>144</v>
      </c>
      <c r="AU702" s="214" t="s">
        <v>84</v>
      </c>
      <c r="AV702" s="11" t="s">
        <v>25</v>
      </c>
      <c r="AW702" s="11" t="s">
        <v>39</v>
      </c>
      <c r="AX702" s="11" t="s">
        <v>75</v>
      </c>
      <c r="AY702" s="214" t="s">
        <v>134</v>
      </c>
    </row>
    <row r="703" spans="2:65" s="1" customFormat="1" ht="16.5" customHeight="1">
      <c r="B703" s="41"/>
      <c r="C703" s="192" t="s">
        <v>941</v>
      </c>
      <c r="D703" s="192" t="s">
        <v>137</v>
      </c>
      <c r="E703" s="193" t="s">
        <v>942</v>
      </c>
      <c r="F703" s="194" t="s">
        <v>943</v>
      </c>
      <c r="G703" s="195" t="s">
        <v>222</v>
      </c>
      <c r="H703" s="196">
        <v>202</v>
      </c>
      <c r="I703" s="197"/>
      <c r="J703" s="198">
        <f>ROUND(I703*H703,2)</f>
        <v>0</v>
      </c>
      <c r="K703" s="194" t="s">
        <v>32</v>
      </c>
      <c r="L703" s="61"/>
      <c r="M703" s="199" t="s">
        <v>32</v>
      </c>
      <c r="N703" s="200" t="s">
        <v>46</v>
      </c>
      <c r="O703" s="42"/>
      <c r="P703" s="201">
        <f>O703*H703</f>
        <v>0</v>
      </c>
      <c r="Q703" s="201">
        <v>7.6000000000000004E-4</v>
      </c>
      <c r="R703" s="201">
        <f>Q703*H703</f>
        <v>0.15352000000000002</v>
      </c>
      <c r="S703" s="201">
        <v>0</v>
      </c>
      <c r="T703" s="202">
        <f>S703*H703</f>
        <v>0</v>
      </c>
      <c r="AR703" s="24" t="s">
        <v>250</v>
      </c>
      <c r="AT703" s="24" t="s">
        <v>137</v>
      </c>
      <c r="AU703" s="24" t="s">
        <v>84</v>
      </c>
      <c r="AY703" s="24" t="s">
        <v>134</v>
      </c>
      <c r="BE703" s="203">
        <f>IF(N703="základní",J703,0)</f>
        <v>0</v>
      </c>
      <c r="BF703" s="203">
        <f>IF(N703="snížená",J703,0)</f>
        <v>0</v>
      </c>
      <c r="BG703" s="203">
        <f>IF(N703="zákl. přenesená",J703,0)</f>
        <v>0</v>
      </c>
      <c r="BH703" s="203">
        <f>IF(N703="sníž. přenesená",J703,0)</f>
        <v>0</v>
      </c>
      <c r="BI703" s="203">
        <f>IF(N703="nulová",J703,0)</f>
        <v>0</v>
      </c>
      <c r="BJ703" s="24" t="s">
        <v>25</v>
      </c>
      <c r="BK703" s="203">
        <f>ROUND(I703*H703,2)</f>
        <v>0</v>
      </c>
      <c r="BL703" s="24" t="s">
        <v>250</v>
      </c>
      <c r="BM703" s="24" t="s">
        <v>944</v>
      </c>
    </row>
    <row r="704" spans="2:65" s="11" customFormat="1" ht="13.5">
      <c r="B704" s="204"/>
      <c r="C704" s="205"/>
      <c r="D704" s="206" t="s">
        <v>144</v>
      </c>
      <c r="E704" s="207" t="s">
        <v>32</v>
      </c>
      <c r="F704" s="208" t="s">
        <v>894</v>
      </c>
      <c r="G704" s="205"/>
      <c r="H704" s="207" t="s">
        <v>32</v>
      </c>
      <c r="I704" s="209"/>
      <c r="J704" s="205"/>
      <c r="K704" s="205"/>
      <c r="L704" s="210"/>
      <c r="M704" s="211"/>
      <c r="N704" s="212"/>
      <c r="O704" s="212"/>
      <c r="P704" s="212"/>
      <c r="Q704" s="212"/>
      <c r="R704" s="212"/>
      <c r="S704" s="212"/>
      <c r="T704" s="213"/>
      <c r="AT704" s="214" t="s">
        <v>144</v>
      </c>
      <c r="AU704" s="214" t="s">
        <v>84</v>
      </c>
      <c r="AV704" s="11" t="s">
        <v>25</v>
      </c>
      <c r="AW704" s="11" t="s">
        <v>39</v>
      </c>
      <c r="AX704" s="11" t="s">
        <v>75</v>
      </c>
      <c r="AY704" s="214" t="s">
        <v>134</v>
      </c>
    </row>
    <row r="705" spans="2:65" s="11" customFormat="1" ht="13.5">
      <c r="B705" s="204"/>
      <c r="C705" s="205"/>
      <c r="D705" s="206" t="s">
        <v>144</v>
      </c>
      <c r="E705" s="207" t="s">
        <v>32</v>
      </c>
      <c r="F705" s="208" t="s">
        <v>945</v>
      </c>
      <c r="G705" s="205"/>
      <c r="H705" s="207" t="s">
        <v>32</v>
      </c>
      <c r="I705" s="209"/>
      <c r="J705" s="205"/>
      <c r="K705" s="205"/>
      <c r="L705" s="210"/>
      <c r="M705" s="211"/>
      <c r="N705" s="212"/>
      <c r="O705" s="212"/>
      <c r="P705" s="212"/>
      <c r="Q705" s="212"/>
      <c r="R705" s="212"/>
      <c r="S705" s="212"/>
      <c r="T705" s="213"/>
      <c r="AT705" s="214" t="s">
        <v>144</v>
      </c>
      <c r="AU705" s="214" t="s">
        <v>84</v>
      </c>
      <c r="AV705" s="11" t="s">
        <v>25</v>
      </c>
      <c r="AW705" s="11" t="s">
        <v>39</v>
      </c>
      <c r="AX705" s="11" t="s">
        <v>75</v>
      </c>
      <c r="AY705" s="214" t="s">
        <v>134</v>
      </c>
    </row>
    <row r="706" spans="2:65" s="11" customFormat="1" ht="13.5">
      <c r="B706" s="204"/>
      <c r="C706" s="205"/>
      <c r="D706" s="206" t="s">
        <v>144</v>
      </c>
      <c r="E706" s="207" t="s">
        <v>32</v>
      </c>
      <c r="F706" s="208" t="s">
        <v>896</v>
      </c>
      <c r="G706" s="205"/>
      <c r="H706" s="207" t="s">
        <v>32</v>
      </c>
      <c r="I706" s="209"/>
      <c r="J706" s="205"/>
      <c r="K706" s="205"/>
      <c r="L706" s="210"/>
      <c r="M706" s="211"/>
      <c r="N706" s="212"/>
      <c r="O706" s="212"/>
      <c r="P706" s="212"/>
      <c r="Q706" s="212"/>
      <c r="R706" s="212"/>
      <c r="S706" s="212"/>
      <c r="T706" s="213"/>
      <c r="AT706" s="214" t="s">
        <v>144</v>
      </c>
      <c r="AU706" s="214" t="s">
        <v>84</v>
      </c>
      <c r="AV706" s="11" t="s">
        <v>25</v>
      </c>
      <c r="AW706" s="11" t="s">
        <v>39</v>
      </c>
      <c r="AX706" s="11" t="s">
        <v>75</v>
      </c>
      <c r="AY706" s="214" t="s">
        <v>134</v>
      </c>
    </row>
    <row r="707" spans="2:65" s="12" customFormat="1" ht="13.5">
      <c r="B707" s="215"/>
      <c r="C707" s="216"/>
      <c r="D707" s="206" t="s">
        <v>144</v>
      </c>
      <c r="E707" s="217" t="s">
        <v>32</v>
      </c>
      <c r="F707" s="218" t="s">
        <v>897</v>
      </c>
      <c r="G707" s="216"/>
      <c r="H707" s="219">
        <v>202</v>
      </c>
      <c r="I707" s="220"/>
      <c r="J707" s="216"/>
      <c r="K707" s="216"/>
      <c r="L707" s="221"/>
      <c r="M707" s="222"/>
      <c r="N707" s="223"/>
      <c r="O707" s="223"/>
      <c r="P707" s="223"/>
      <c r="Q707" s="223"/>
      <c r="R707" s="223"/>
      <c r="S707" s="223"/>
      <c r="T707" s="224"/>
      <c r="AT707" s="225" t="s">
        <v>144</v>
      </c>
      <c r="AU707" s="225" t="s">
        <v>84</v>
      </c>
      <c r="AV707" s="12" t="s">
        <v>84</v>
      </c>
      <c r="AW707" s="12" t="s">
        <v>39</v>
      </c>
      <c r="AX707" s="12" t="s">
        <v>25</v>
      </c>
      <c r="AY707" s="225" t="s">
        <v>134</v>
      </c>
    </row>
    <row r="708" spans="2:65" s="11" customFormat="1" ht="13.5">
      <c r="B708" s="204"/>
      <c r="C708" s="205"/>
      <c r="D708" s="206" t="s">
        <v>144</v>
      </c>
      <c r="E708" s="207" t="s">
        <v>32</v>
      </c>
      <c r="F708" s="208" t="s">
        <v>880</v>
      </c>
      <c r="G708" s="205"/>
      <c r="H708" s="207" t="s">
        <v>32</v>
      </c>
      <c r="I708" s="209"/>
      <c r="J708" s="205"/>
      <c r="K708" s="205"/>
      <c r="L708" s="210"/>
      <c r="M708" s="211"/>
      <c r="N708" s="212"/>
      <c r="O708" s="212"/>
      <c r="P708" s="212"/>
      <c r="Q708" s="212"/>
      <c r="R708" s="212"/>
      <c r="S708" s="212"/>
      <c r="T708" s="213"/>
      <c r="AT708" s="214" t="s">
        <v>144</v>
      </c>
      <c r="AU708" s="214" t="s">
        <v>84</v>
      </c>
      <c r="AV708" s="11" t="s">
        <v>25</v>
      </c>
      <c r="AW708" s="11" t="s">
        <v>39</v>
      </c>
      <c r="AX708" s="11" t="s">
        <v>75</v>
      </c>
      <c r="AY708" s="214" t="s">
        <v>134</v>
      </c>
    </row>
    <row r="709" spans="2:65" s="11" customFormat="1" ht="13.5">
      <c r="B709" s="204"/>
      <c r="C709" s="205"/>
      <c r="D709" s="206" t="s">
        <v>144</v>
      </c>
      <c r="E709" s="207" t="s">
        <v>32</v>
      </c>
      <c r="F709" s="208" t="s">
        <v>898</v>
      </c>
      <c r="G709" s="205"/>
      <c r="H709" s="207" t="s">
        <v>32</v>
      </c>
      <c r="I709" s="209"/>
      <c r="J709" s="205"/>
      <c r="K709" s="205"/>
      <c r="L709" s="210"/>
      <c r="M709" s="211"/>
      <c r="N709" s="212"/>
      <c r="O709" s="212"/>
      <c r="P709" s="212"/>
      <c r="Q709" s="212"/>
      <c r="R709" s="212"/>
      <c r="S709" s="212"/>
      <c r="T709" s="213"/>
      <c r="AT709" s="214" t="s">
        <v>144</v>
      </c>
      <c r="AU709" s="214" t="s">
        <v>84</v>
      </c>
      <c r="AV709" s="11" t="s">
        <v>25</v>
      </c>
      <c r="AW709" s="11" t="s">
        <v>39</v>
      </c>
      <c r="AX709" s="11" t="s">
        <v>75</v>
      </c>
      <c r="AY709" s="214" t="s">
        <v>134</v>
      </c>
    </row>
    <row r="710" spans="2:65" s="1" customFormat="1" ht="25.5" customHeight="1">
      <c r="B710" s="41"/>
      <c r="C710" s="192" t="s">
        <v>946</v>
      </c>
      <c r="D710" s="192" t="s">
        <v>137</v>
      </c>
      <c r="E710" s="193" t="s">
        <v>947</v>
      </c>
      <c r="F710" s="194" t="s">
        <v>948</v>
      </c>
      <c r="G710" s="195" t="s">
        <v>222</v>
      </c>
      <c r="H710" s="196">
        <v>90</v>
      </c>
      <c r="I710" s="197"/>
      <c r="J710" s="198">
        <f>ROUND(I710*H710,2)</f>
        <v>0</v>
      </c>
      <c r="K710" s="194" t="s">
        <v>32</v>
      </c>
      <c r="L710" s="61"/>
      <c r="M710" s="199" t="s">
        <v>32</v>
      </c>
      <c r="N710" s="200" t="s">
        <v>46</v>
      </c>
      <c r="O710" s="42"/>
      <c r="P710" s="201">
        <f>O710*H710</f>
        <v>0</v>
      </c>
      <c r="Q710" s="201">
        <v>1.8E-3</v>
      </c>
      <c r="R710" s="201">
        <f>Q710*H710</f>
        <v>0.16200000000000001</v>
      </c>
      <c r="S710" s="201">
        <v>0</v>
      </c>
      <c r="T710" s="202">
        <f>S710*H710</f>
        <v>0</v>
      </c>
      <c r="AR710" s="24" t="s">
        <v>250</v>
      </c>
      <c r="AT710" s="24" t="s">
        <v>137</v>
      </c>
      <c r="AU710" s="24" t="s">
        <v>84</v>
      </c>
      <c r="AY710" s="24" t="s">
        <v>134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24" t="s">
        <v>25</v>
      </c>
      <c r="BK710" s="203">
        <f>ROUND(I710*H710,2)</f>
        <v>0</v>
      </c>
      <c r="BL710" s="24" t="s">
        <v>250</v>
      </c>
      <c r="BM710" s="24" t="s">
        <v>949</v>
      </c>
    </row>
    <row r="711" spans="2:65" s="11" customFormat="1" ht="13.5">
      <c r="B711" s="204"/>
      <c r="C711" s="205"/>
      <c r="D711" s="206" t="s">
        <v>144</v>
      </c>
      <c r="E711" s="207" t="s">
        <v>32</v>
      </c>
      <c r="F711" s="208" t="s">
        <v>894</v>
      </c>
      <c r="G711" s="205"/>
      <c r="H711" s="207" t="s">
        <v>32</v>
      </c>
      <c r="I711" s="209"/>
      <c r="J711" s="205"/>
      <c r="K711" s="205"/>
      <c r="L711" s="210"/>
      <c r="M711" s="211"/>
      <c r="N711" s="212"/>
      <c r="O711" s="212"/>
      <c r="P711" s="212"/>
      <c r="Q711" s="212"/>
      <c r="R711" s="212"/>
      <c r="S711" s="212"/>
      <c r="T711" s="213"/>
      <c r="AT711" s="214" t="s">
        <v>144</v>
      </c>
      <c r="AU711" s="214" t="s">
        <v>84</v>
      </c>
      <c r="AV711" s="11" t="s">
        <v>25</v>
      </c>
      <c r="AW711" s="11" t="s">
        <v>39</v>
      </c>
      <c r="AX711" s="11" t="s">
        <v>75</v>
      </c>
      <c r="AY711" s="214" t="s">
        <v>134</v>
      </c>
    </row>
    <row r="712" spans="2:65" s="11" customFormat="1" ht="13.5">
      <c r="B712" s="204"/>
      <c r="C712" s="205"/>
      <c r="D712" s="206" t="s">
        <v>144</v>
      </c>
      <c r="E712" s="207" t="s">
        <v>32</v>
      </c>
      <c r="F712" s="208" t="s">
        <v>950</v>
      </c>
      <c r="G712" s="205"/>
      <c r="H712" s="207" t="s">
        <v>32</v>
      </c>
      <c r="I712" s="209"/>
      <c r="J712" s="205"/>
      <c r="K712" s="205"/>
      <c r="L712" s="210"/>
      <c r="M712" s="211"/>
      <c r="N712" s="212"/>
      <c r="O712" s="212"/>
      <c r="P712" s="212"/>
      <c r="Q712" s="212"/>
      <c r="R712" s="212"/>
      <c r="S712" s="212"/>
      <c r="T712" s="213"/>
      <c r="AT712" s="214" t="s">
        <v>144</v>
      </c>
      <c r="AU712" s="214" t="s">
        <v>84</v>
      </c>
      <c r="AV712" s="11" t="s">
        <v>25</v>
      </c>
      <c r="AW712" s="11" t="s">
        <v>39</v>
      </c>
      <c r="AX712" s="11" t="s">
        <v>75</v>
      </c>
      <c r="AY712" s="214" t="s">
        <v>134</v>
      </c>
    </row>
    <row r="713" spans="2:65" s="11" customFormat="1" ht="13.5">
      <c r="B713" s="204"/>
      <c r="C713" s="205"/>
      <c r="D713" s="206" t="s">
        <v>144</v>
      </c>
      <c r="E713" s="207" t="s">
        <v>32</v>
      </c>
      <c r="F713" s="208" t="s">
        <v>773</v>
      </c>
      <c r="G713" s="205"/>
      <c r="H713" s="207" t="s">
        <v>32</v>
      </c>
      <c r="I713" s="209"/>
      <c r="J713" s="205"/>
      <c r="K713" s="205"/>
      <c r="L713" s="210"/>
      <c r="M713" s="211"/>
      <c r="N713" s="212"/>
      <c r="O713" s="212"/>
      <c r="P713" s="212"/>
      <c r="Q713" s="212"/>
      <c r="R713" s="212"/>
      <c r="S713" s="212"/>
      <c r="T713" s="213"/>
      <c r="AT713" s="214" t="s">
        <v>144</v>
      </c>
      <c r="AU713" s="214" t="s">
        <v>84</v>
      </c>
      <c r="AV713" s="11" t="s">
        <v>25</v>
      </c>
      <c r="AW713" s="11" t="s">
        <v>39</v>
      </c>
      <c r="AX713" s="11" t="s">
        <v>75</v>
      </c>
      <c r="AY713" s="214" t="s">
        <v>134</v>
      </c>
    </row>
    <row r="714" spans="2:65" s="12" customFormat="1" ht="13.5">
      <c r="B714" s="215"/>
      <c r="C714" s="216"/>
      <c r="D714" s="206" t="s">
        <v>144</v>
      </c>
      <c r="E714" s="217" t="s">
        <v>32</v>
      </c>
      <c r="F714" s="218" t="s">
        <v>846</v>
      </c>
      <c r="G714" s="216"/>
      <c r="H714" s="219">
        <v>90</v>
      </c>
      <c r="I714" s="220"/>
      <c r="J714" s="216"/>
      <c r="K714" s="216"/>
      <c r="L714" s="221"/>
      <c r="M714" s="222"/>
      <c r="N714" s="223"/>
      <c r="O714" s="223"/>
      <c r="P714" s="223"/>
      <c r="Q714" s="223"/>
      <c r="R714" s="223"/>
      <c r="S714" s="223"/>
      <c r="T714" s="224"/>
      <c r="AT714" s="225" t="s">
        <v>144</v>
      </c>
      <c r="AU714" s="225" t="s">
        <v>84</v>
      </c>
      <c r="AV714" s="12" t="s">
        <v>84</v>
      </c>
      <c r="AW714" s="12" t="s">
        <v>39</v>
      </c>
      <c r="AX714" s="12" t="s">
        <v>25</v>
      </c>
      <c r="AY714" s="225" t="s">
        <v>134</v>
      </c>
    </row>
    <row r="715" spans="2:65" s="11" customFormat="1" ht="13.5">
      <c r="B715" s="204"/>
      <c r="C715" s="205"/>
      <c r="D715" s="206" t="s">
        <v>144</v>
      </c>
      <c r="E715" s="207" t="s">
        <v>32</v>
      </c>
      <c r="F715" s="208" t="s">
        <v>880</v>
      </c>
      <c r="G715" s="205"/>
      <c r="H715" s="207" t="s">
        <v>32</v>
      </c>
      <c r="I715" s="209"/>
      <c r="J715" s="205"/>
      <c r="K715" s="205"/>
      <c r="L715" s="210"/>
      <c r="M715" s="211"/>
      <c r="N715" s="212"/>
      <c r="O715" s="212"/>
      <c r="P715" s="212"/>
      <c r="Q715" s="212"/>
      <c r="R715" s="212"/>
      <c r="S715" s="212"/>
      <c r="T715" s="213"/>
      <c r="AT715" s="214" t="s">
        <v>144</v>
      </c>
      <c r="AU715" s="214" t="s">
        <v>84</v>
      </c>
      <c r="AV715" s="11" t="s">
        <v>25</v>
      </c>
      <c r="AW715" s="11" t="s">
        <v>39</v>
      </c>
      <c r="AX715" s="11" t="s">
        <v>75</v>
      </c>
      <c r="AY715" s="214" t="s">
        <v>134</v>
      </c>
    </row>
    <row r="716" spans="2:65" s="11" customFormat="1" ht="13.5">
      <c r="B716" s="204"/>
      <c r="C716" s="205"/>
      <c r="D716" s="206" t="s">
        <v>144</v>
      </c>
      <c r="E716" s="207" t="s">
        <v>32</v>
      </c>
      <c r="F716" s="208" t="s">
        <v>898</v>
      </c>
      <c r="G716" s="205"/>
      <c r="H716" s="207" t="s">
        <v>32</v>
      </c>
      <c r="I716" s="209"/>
      <c r="J716" s="205"/>
      <c r="K716" s="205"/>
      <c r="L716" s="210"/>
      <c r="M716" s="211"/>
      <c r="N716" s="212"/>
      <c r="O716" s="212"/>
      <c r="P716" s="212"/>
      <c r="Q716" s="212"/>
      <c r="R716" s="212"/>
      <c r="S716" s="212"/>
      <c r="T716" s="213"/>
      <c r="AT716" s="214" t="s">
        <v>144</v>
      </c>
      <c r="AU716" s="214" t="s">
        <v>84</v>
      </c>
      <c r="AV716" s="11" t="s">
        <v>25</v>
      </c>
      <c r="AW716" s="11" t="s">
        <v>39</v>
      </c>
      <c r="AX716" s="11" t="s">
        <v>75</v>
      </c>
      <c r="AY716" s="214" t="s">
        <v>134</v>
      </c>
    </row>
    <row r="717" spans="2:65" s="1" customFormat="1" ht="16.5" customHeight="1">
      <c r="B717" s="41"/>
      <c r="C717" s="192" t="s">
        <v>951</v>
      </c>
      <c r="D717" s="192" t="s">
        <v>137</v>
      </c>
      <c r="E717" s="193" t="s">
        <v>952</v>
      </c>
      <c r="F717" s="194" t="s">
        <v>953</v>
      </c>
      <c r="G717" s="195" t="s">
        <v>222</v>
      </c>
      <c r="H717" s="196">
        <v>227</v>
      </c>
      <c r="I717" s="197"/>
      <c r="J717" s="198">
        <f>ROUND(I717*H717,2)</f>
        <v>0</v>
      </c>
      <c r="K717" s="194" t="s">
        <v>32</v>
      </c>
      <c r="L717" s="61"/>
      <c r="M717" s="199" t="s">
        <v>32</v>
      </c>
      <c r="N717" s="200" t="s">
        <v>46</v>
      </c>
      <c r="O717" s="42"/>
      <c r="P717" s="201">
        <f>O717*H717</f>
        <v>0</v>
      </c>
      <c r="Q717" s="201">
        <v>5.1999999999999995E-4</v>
      </c>
      <c r="R717" s="201">
        <f>Q717*H717</f>
        <v>0.11803999999999999</v>
      </c>
      <c r="S717" s="201">
        <v>0</v>
      </c>
      <c r="T717" s="202">
        <f>S717*H717</f>
        <v>0</v>
      </c>
      <c r="AR717" s="24" t="s">
        <v>250</v>
      </c>
      <c r="AT717" s="24" t="s">
        <v>137</v>
      </c>
      <c r="AU717" s="24" t="s">
        <v>84</v>
      </c>
      <c r="AY717" s="24" t="s">
        <v>134</v>
      </c>
      <c r="BE717" s="203">
        <f>IF(N717="základní",J717,0)</f>
        <v>0</v>
      </c>
      <c r="BF717" s="203">
        <f>IF(N717="snížená",J717,0)</f>
        <v>0</v>
      </c>
      <c r="BG717" s="203">
        <f>IF(N717="zákl. přenesená",J717,0)</f>
        <v>0</v>
      </c>
      <c r="BH717" s="203">
        <f>IF(N717="sníž. přenesená",J717,0)</f>
        <v>0</v>
      </c>
      <c r="BI717" s="203">
        <f>IF(N717="nulová",J717,0)</f>
        <v>0</v>
      </c>
      <c r="BJ717" s="24" t="s">
        <v>25</v>
      </c>
      <c r="BK717" s="203">
        <f>ROUND(I717*H717,2)</f>
        <v>0</v>
      </c>
      <c r="BL717" s="24" t="s">
        <v>250</v>
      </c>
      <c r="BM717" s="24" t="s">
        <v>954</v>
      </c>
    </row>
    <row r="718" spans="2:65" s="11" customFormat="1" ht="13.5">
      <c r="B718" s="204"/>
      <c r="C718" s="205"/>
      <c r="D718" s="206" t="s">
        <v>144</v>
      </c>
      <c r="E718" s="207" t="s">
        <v>32</v>
      </c>
      <c r="F718" s="208" t="s">
        <v>894</v>
      </c>
      <c r="G718" s="205"/>
      <c r="H718" s="207" t="s">
        <v>32</v>
      </c>
      <c r="I718" s="209"/>
      <c r="J718" s="205"/>
      <c r="K718" s="205"/>
      <c r="L718" s="210"/>
      <c r="M718" s="211"/>
      <c r="N718" s="212"/>
      <c r="O718" s="212"/>
      <c r="P718" s="212"/>
      <c r="Q718" s="212"/>
      <c r="R718" s="212"/>
      <c r="S718" s="212"/>
      <c r="T718" s="213"/>
      <c r="AT718" s="214" t="s">
        <v>144</v>
      </c>
      <c r="AU718" s="214" t="s">
        <v>84</v>
      </c>
      <c r="AV718" s="11" t="s">
        <v>25</v>
      </c>
      <c r="AW718" s="11" t="s">
        <v>39</v>
      </c>
      <c r="AX718" s="11" t="s">
        <v>75</v>
      </c>
      <c r="AY718" s="214" t="s">
        <v>134</v>
      </c>
    </row>
    <row r="719" spans="2:65" s="11" customFormat="1" ht="13.5">
      <c r="B719" s="204"/>
      <c r="C719" s="205"/>
      <c r="D719" s="206" t="s">
        <v>144</v>
      </c>
      <c r="E719" s="207" t="s">
        <v>32</v>
      </c>
      <c r="F719" s="208" t="s">
        <v>955</v>
      </c>
      <c r="G719" s="205"/>
      <c r="H719" s="207" t="s">
        <v>32</v>
      </c>
      <c r="I719" s="209"/>
      <c r="J719" s="205"/>
      <c r="K719" s="205"/>
      <c r="L719" s="210"/>
      <c r="M719" s="211"/>
      <c r="N719" s="212"/>
      <c r="O719" s="212"/>
      <c r="P719" s="212"/>
      <c r="Q719" s="212"/>
      <c r="R719" s="212"/>
      <c r="S719" s="212"/>
      <c r="T719" s="213"/>
      <c r="AT719" s="214" t="s">
        <v>144</v>
      </c>
      <c r="AU719" s="214" t="s">
        <v>84</v>
      </c>
      <c r="AV719" s="11" t="s">
        <v>25</v>
      </c>
      <c r="AW719" s="11" t="s">
        <v>39</v>
      </c>
      <c r="AX719" s="11" t="s">
        <v>75</v>
      </c>
      <c r="AY719" s="214" t="s">
        <v>134</v>
      </c>
    </row>
    <row r="720" spans="2:65" s="11" customFormat="1" ht="13.5">
      <c r="B720" s="204"/>
      <c r="C720" s="205"/>
      <c r="D720" s="206" t="s">
        <v>144</v>
      </c>
      <c r="E720" s="207" t="s">
        <v>32</v>
      </c>
      <c r="F720" s="208" t="s">
        <v>956</v>
      </c>
      <c r="G720" s="205"/>
      <c r="H720" s="207" t="s">
        <v>32</v>
      </c>
      <c r="I720" s="209"/>
      <c r="J720" s="205"/>
      <c r="K720" s="205"/>
      <c r="L720" s="210"/>
      <c r="M720" s="211"/>
      <c r="N720" s="212"/>
      <c r="O720" s="212"/>
      <c r="P720" s="212"/>
      <c r="Q720" s="212"/>
      <c r="R720" s="212"/>
      <c r="S720" s="212"/>
      <c r="T720" s="213"/>
      <c r="AT720" s="214" t="s">
        <v>144</v>
      </c>
      <c r="AU720" s="214" t="s">
        <v>84</v>
      </c>
      <c r="AV720" s="11" t="s">
        <v>25</v>
      </c>
      <c r="AW720" s="11" t="s">
        <v>39</v>
      </c>
      <c r="AX720" s="11" t="s">
        <v>75</v>
      </c>
      <c r="AY720" s="214" t="s">
        <v>134</v>
      </c>
    </row>
    <row r="721" spans="2:65" s="12" customFormat="1" ht="13.5">
      <c r="B721" s="215"/>
      <c r="C721" s="216"/>
      <c r="D721" s="206" t="s">
        <v>144</v>
      </c>
      <c r="E721" s="217" t="s">
        <v>32</v>
      </c>
      <c r="F721" s="218" t="s">
        <v>957</v>
      </c>
      <c r="G721" s="216"/>
      <c r="H721" s="219">
        <v>227</v>
      </c>
      <c r="I721" s="220"/>
      <c r="J721" s="216"/>
      <c r="K721" s="216"/>
      <c r="L721" s="221"/>
      <c r="M721" s="222"/>
      <c r="N721" s="223"/>
      <c r="O721" s="223"/>
      <c r="P721" s="223"/>
      <c r="Q721" s="223"/>
      <c r="R721" s="223"/>
      <c r="S721" s="223"/>
      <c r="T721" s="224"/>
      <c r="AT721" s="225" t="s">
        <v>144</v>
      </c>
      <c r="AU721" s="225" t="s">
        <v>84</v>
      </c>
      <c r="AV721" s="12" t="s">
        <v>84</v>
      </c>
      <c r="AW721" s="12" t="s">
        <v>39</v>
      </c>
      <c r="AX721" s="12" t="s">
        <v>25</v>
      </c>
      <c r="AY721" s="225" t="s">
        <v>134</v>
      </c>
    </row>
    <row r="722" spans="2:65" s="11" customFormat="1" ht="13.5">
      <c r="B722" s="204"/>
      <c r="C722" s="205"/>
      <c r="D722" s="206" t="s">
        <v>144</v>
      </c>
      <c r="E722" s="207" t="s">
        <v>32</v>
      </c>
      <c r="F722" s="208" t="s">
        <v>880</v>
      </c>
      <c r="G722" s="205"/>
      <c r="H722" s="207" t="s">
        <v>32</v>
      </c>
      <c r="I722" s="209"/>
      <c r="J722" s="205"/>
      <c r="K722" s="205"/>
      <c r="L722" s="210"/>
      <c r="M722" s="211"/>
      <c r="N722" s="212"/>
      <c r="O722" s="212"/>
      <c r="P722" s="212"/>
      <c r="Q722" s="212"/>
      <c r="R722" s="212"/>
      <c r="S722" s="212"/>
      <c r="T722" s="213"/>
      <c r="AT722" s="214" t="s">
        <v>144</v>
      </c>
      <c r="AU722" s="214" t="s">
        <v>84</v>
      </c>
      <c r="AV722" s="11" t="s">
        <v>25</v>
      </c>
      <c r="AW722" s="11" t="s">
        <v>39</v>
      </c>
      <c r="AX722" s="11" t="s">
        <v>75</v>
      </c>
      <c r="AY722" s="214" t="s">
        <v>134</v>
      </c>
    </row>
    <row r="723" spans="2:65" s="11" customFormat="1" ht="13.5">
      <c r="B723" s="204"/>
      <c r="C723" s="205"/>
      <c r="D723" s="206" t="s">
        <v>144</v>
      </c>
      <c r="E723" s="207" t="s">
        <v>32</v>
      </c>
      <c r="F723" s="208" t="s">
        <v>898</v>
      </c>
      <c r="G723" s="205"/>
      <c r="H723" s="207" t="s">
        <v>32</v>
      </c>
      <c r="I723" s="209"/>
      <c r="J723" s="205"/>
      <c r="K723" s="205"/>
      <c r="L723" s="210"/>
      <c r="M723" s="211"/>
      <c r="N723" s="212"/>
      <c r="O723" s="212"/>
      <c r="P723" s="212"/>
      <c r="Q723" s="212"/>
      <c r="R723" s="212"/>
      <c r="S723" s="212"/>
      <c r="T723" s="213"/>
      <c r="AT723" s="214" t="s">
        <v>144</v>
      </c>
      <c r="AU723" s="214" t="s">
        <v>84</v>
      </c>
      <c r="AV723" s="11" t="s">
        <v>25</v>
      </c>
      <c r="AW723" s="11" t="s">
        <v>39</v>
      </c>
      <c r="AX723" s="11" t="s">
        <v>75</v>
      </c>
      <c r="AY723" s="214" t="s">
        <v>134</v>
      </c>
    </row>
    <row r="724" spans="2:65" s="1" customFormat="1" ht="16.5" customHeight="1">
      <c r="B724" s="41"/>
      <c r="C724" s="192" t="s">
        <v>958</v>
      </c>
      <c r="D724" s="192" t="s">
        <v>137</v>
      </c>
      <c r="E724" s="193" t="s">
        <v>959</v>
      </c>
      <c r="F724" s="194" t="s">
        <v>960</v>
      </c>
      <c r="G724" s="195" t="s">
        <v>222</v>
      </c>
      <c r="H724" s="196">
        <v>24</v>
      </c>
      <c r="I724" s="197"/>
      <c r="J724" s="198">
        <f>ROUND(I724*H724,2)</f>
        <v>0</v>
      </c>
      <c r="K724" s="194" t="s">
        <v>141</v>
      </c>
      <c r="L724" s="61"/>
      <c r="M724" s="199" t="s">
        <v>32</v>
      </c>
      <c r="N724" s="200" t="s">
        <v>46</v>
      </c>
      <c r="O724" s="42"/>
      <c r="P724" s="201">
        <f>O724*H724</f>
        <v>0</v>
      </c>
      <c r="Q724" s="201">
        <v>1.5299999999999999E-3</v>
      </c>
      <c r="R724" s="201">
        <f>Q724*H724</f>
        <v>3.6719999999999996E-2</v>
      </c>
      <c r="S724" s="201">
        <v>0</v>
      </c>
      <c r="T724" s="202">
        <f>S724*H724</f>
        <v>0</v>
      </c>
      <c r="AR724" s="24" t="s">
        <v>250</v>
      </c>
      <c r="AT724" s="24" t="s">
        <v>137</v>
      </c>
      <c r="AU724" s="24" t="s">
        <v>84</v>
      </c>
      <c r="AY724" s="24" t="s">
        <v>134</v>
      </c>
      <c r="BE724" s="203">
        <f>IF(N724="základní",J724,0)</f>
        <v>0</v>
      </c>
      <c r="BF724" s="203">
        <f>IF(N724="snížená",J724,0)</f>
        <v>0</v>
      </c>
      <c r="BG724" s="203">
        <f>IF(N724="zákl. přenesená",J724,0)</f>
        <v>0</v>
      </c>
      <c r="BH724" s="203">
        <f>IF(N724="sníž. přenesená",J724,0)</f>
        <v>0</v>
      </c>
      <c r="BI724" s="203">
        <f>IF(N724="nulová",J724,0)</f>
        <v>0</v>
      </c>
      <c r="BJ724" s="24" t="s">
        <v>25</v>
      </c>
      <c r="BK724" s="203">
        <f>ROUND(I724*H724,2)</f>
        <v>0</v>
      </c>
      <c r="BL724" s="24" t="s">
        <v>250</v>
      </c>
      <c r="BM724" s="24" t="s">
        <v>961</v>
      </c>
    </row>
    <row r="725" spans="2:65" s="12" customFormat="1" ht="13.5">
      <c r="B725" s="215"/>
      <c r="C725" s="216"/>
      <c r="D725" s="206" t="s">
        <v>144</v>
      </c>
      <c r="E725" s="217" t="s">
        <v>32</v>
      </c>
      <c r="F725" s="218" t="s">
        <v>962</v>
      </c>
      <c r="G725" s="216"/>
      <c r="H725" s="219">
        <v>24</v>
      </c>
      <c r="I725" s="220"/>
      <c r="J725" s="216"/>
      <c r="K725" s="216"/>
      <c r="L725" s="221"/>
      <c r="M725" s="222"/>
      <c r="N725" s="223"/>
      <c r="O725" s="223"/>
      <c r="P725" s="223"/>
      <c r="Q725" s="223"/>
      <c r="R725" s="223"/>
      <c r="S725" s="223"/>
      <c r="T725" s="224"/>
      <c r="AT725" s="225" t="s">
        <v>144</v>
      </c>
      <c r="AU725" s="225" t="s">
        <v>84</v>
      </c>
      <c r="AV725" s="12" t="s">
        <v>84</v>
      </c>
      <c r="AW725" s="12" t="s">
        <v>39</v>
      </c>
      <c r="AX725" s="12" t="s">
        <v>25</v>
      </c>
      <c r="AY725" s="225" t="s">
        <v>134</v>
      </c>
    </row>
    <row r="726" spans="2:65" s="11" customFormat="1" ht="13.5">
      <c r="B726" s="204"/>
      <c r="C726" s="205"/>
      <c r="D726" s="206" t="s">
        <v>144</v>
      </c>
      <c r="E726" s="207" t="s">
        <v>32</v>
      </c>
      <c r="F726" s="208" t="s">
        <v>880</v>
      </c>
      <c r="G726" s="205"/>
      <c r="H726" s="207" t="s">
        <v>32</v>
      </c>
      <c r="I726" s="209"/>
      <c r="J726" s="205"/>
      <c r="K726" s="205"/>
      <c r="L726" s="210"/>
      <c r="M726" s="211"/>
      <c r="N726" s="212"/>
      <c r="O726" s="212"/>
      <c r="P726" s="212"/>
      <c r="Q726" s="212"/>
      <c r="R726" s="212"/>
      <c r="S726" s="212"/>
      <c r="T726" s="213"/>
      <c r="AT726" s="214" t="s">
        <v>144</v>
      </c>
      <c r="AU726" s="214" t="s">
        <v>84</v>
      </c>
      <c r="AV726" s="11" t="s">
        <v>25</v>
      </c>
      <c r="AW726" s="11" t="s">
        <v>39</v>
      </c>
      <c r="AX726" s="11" t="s">
        <v>75</v>
      </c>
      <c r="AY726" s="214" t="s">
        <v>134</v>
      </c>
    </row>
    <row r="727" spans="2:65" s="11" customFormat="1" ht="13.5">
      <c r="B727" s="204"/>
      <c r="C727" s="205"/>
      <c r="D727" s="206" t="s">
        <v>144</v>
      </c>
      <c r="E727" s="207" t="s">
        <v>32</v>
      </c>
      <c r="F727" s="208" t="s">
        <v>898</v>
      </c>
      <c r="G727" s="205"/>
      <c r="H727" s="207" t="s">
        <v>32</v>
      </c>
      <c r="I727" s="209"/>
      <c r="J727" s="205"/>
      <c r="K727" s="205"/>
      <c r="L727" s="210"/>
      <c r="M727" s="211"/>
      <c r="N727" s="212"/>
      <c r="O727" s="212"/>
      <c r="P727" s="212"/>
      <c r="Q727" s="212"/>
      <c r="R727" s="212"/>
      <c r="S727" s="212"/>
      <c r="T727" s="213"/>
      <c r="AT727" s="214" t="s">
        <v>144</v>
      </c>
      <c r="AU727" s="214" t="s">
        <v>84</v>
      </c>
      <c r="AV727" s="11" t="s">
        <v>25</v>
      </c>
      <c r="AW727" s="11" t="s">
        <v>39</v>
      </c>
      <c r="AX727" s="11" t="s">
        <v>75</v>
      </c>
      <c r="AY727" s="214" t="s">
        <v>134</v>
      </c>
    </row>
    <row r="728" spans="2:65" s="1" customFormat="1" ht="16.5" customHeight="1">
      <c r="B728" s="41"/>
      <c r="C728" s="192" t="s">
        <v>963</v>
      </c>
      <c r="D728" s="192" t="s">
        <v>137</v>
      </c>
      <c r="E728" s="193" t="s">
        <v>964</v>
      </c>
      <c r="F728" s="194" t="s">
        <v>965</v>
      </c>
      <c r="G728" s="195" t="s">
        <v>140</v>
      </c>
      <c r="H728" s="196">
        <v>0.8</v>
      </c>
      <c r="I728" s="197"/>
      <c r="J728" s="198">
        <f>ROUND(I728*H728,2)</f>
        <v>0</v>
      </c>
      <c r="K728" s="194" t="s">
        <v>32</v>
      </c>
      <c r="L728" s="61"/>
      <c r="M728" s="199" t="s">
        <v>32</v>
      </c>
      <c r="N728" s="200" t="s">
        <v>46</v>
      </c>
      <c r="O728" s="42"/>
      <c r="P728" s="201">
        <f>O728*H728</f>
        <v>0</v>
      </c>
      <c r="Q728" s="201">
        <v>2.6800000000000001E-3</v>
      </c>
      <c r="R728" s="201">
        <f>Q728*H728</f>
        <v>2.1440000000000001E-3</v>
      </c>
      <c r="S728" s="201">
        <v>0</v>
      </c>
      <c r="T728" s="202">
        <f>S728*H728</f>
        <v>0</v>
      </c>
      <c r="AR728" s="24" t="s">
        <v>250</v>
      </c>
      <c r="AT728" s="24" t="s">
        <v>137</v>
      </c>
      <c r="AU728" s="24" t="s">
        <v>84</v>
      </c>
      <c r="AY728" s="24" t="s">
        <v>134</v>
      </c>
      <c r="BE728" s="203">
        <f>IF(N728="základní",J728,0)</f>
        <v>0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24" t="s">
        <v>25</v>
      </c>
      <c r="BK728" s="203">
        <f>ROUND(I728*H728,2)</f>
        <v>0</v>
      </c>
      <c r="BL728" s="24" t="s">
        <v>250</v>
      </c>
      <c r="BM728" s="24" t="s">
        <v>966</v>
      </c>
    </row>
    <row r="729" spans="2:65" s="11" customFormat="1" ht="13.5">
      <c r="B729" s="204"/>
      <c r="C729" s="205"/>
      <c r="D729" s="206" t="s">
        <v>144</v>
      </c>
      <c r="E729" s="207" t="s">
        <v>32</v>
      </c>
      <c r="F729" s="208" t="s">
        <v>894</v>
      </c>
      <c r="G729" s="205"/>
      <c r="H729" s="207" t="s">
        <v>32</v>
      </c>
      <c r="I729" s="209"/>
      <c r="J729" s="205"/>
      <c r="K729" s="205"/>
      <c r="L729" s="210"/>
      <c r="M729" s="211"/>
      <c r="N729" s="212"/>
      <c r="O729" s="212"/>
      <c r="P729" s="212"/>
      <c r="Q729" s="212"/>
      <c r="R729" s="212"/>
      <c r="S729" s="212"/>
      <c r="T729" s="213"/>
      <c r="AT729" s="214" t="s">
        <v>144</v>
      </c>
      <c r="AU729" s="214" t="s">
        <v>84</v>
      </c>
      <c r="AV729" s="11" t="s">
        <v>25</v>
      </c>
      <c r="AW729" s="11" t="s">
        <v>39</v>
      </c>
      <c r="AX729" s="11" t="s">
        <v>75</v>
      </c>
      <c r="AY729" s="214" t="s">
        <v>134</v>
      </c>
    </row>
    <row r="730" spans="2:65" s="11" customFormat="1" ht="13.5">
      <c r="B730" s="204"/>
      <c r="C730" s="205"/>
      <c r="D730" s="206" t="s">
        <v>144</v>
      </c>
      <c r="E730" s="207" t="s">
        <v>32</v>
      </c>
      <c r="F730" s="208" t="s">
        <v>967</v>
      </c>
      <c r="G730" s="205"/>
      <c r="H730" s="207" t="s">
        <v>32</v>
      </c>
      <c r="I730" s="209"/>
      <c r="J730" s="205"/>
      <c r="K730" s="205"/>
      <c r="L730" s="210"/>
      <c r="M730" s="211"/>
      <c r="N730" s="212"/>
      <c r="O730" s="212"/>
      <c r="P730" s="212"/>
      <c r="Q730" s="212"/>
      <c r="R730" s="212"/>
      <c r="S730" s="212"/>
      <c r="T730" s="213"/>
      <c r="AT730" s="214" t="s">
        <v>144</v>
      </c>
      <c r="AU730" s="214" t="s">
        <v>84</v>
      </c>
      <c r="AV730" s="11" t="s">
        <v>25</v>
      </c>
      <c r="AW730" s="11" t="s">
        <v>39</v>
      </c>
      <c r="AX730" s="11" t="s">
        <v>75</v>
      </c>
      <c r="AY730" s="214" t="s">
        <v>134</v>
      </c>
    </row>
    <row r="731" spans="2:65" s="11" customFormat="1" ht="13.5">
      <c r="B731" s="204"/>
      <c r="C731" s="205"/>
      <c r="D731" s="206" t="s">
        <v>144</v>
      </c>
      <c r="E731" s="207" t="s">
        <v>32</v>
      </c>
      <c r="F731" s="208" t="s">
        <v>767</v>
      </c>
      <c r="G731" s="205"/>
      <c r="H731" s="207" t="s">
        <v>32</v>
      </c>
      <c r="I731" s="209"/>
      <c r="J731" s="205"/>
      <c r="K731" s="205"/>
      <c r="L731" s="210"/>
      <c r="M731" s="211"/>
      <c r="N731" s="212"/>
      <c r="O731" s="212"/>
      <c r="P731" s="212"/>
      <c r="Q731" s="212"/>
      <c r="R731" s="212"/>
      <c r="S731" s="212"/>
      <c r="T731" s="213"/>
      <c r="AT731" s="214" t="s">
        <v>144</v>
      </c>
      <c r="AU731" s="214" t="s">
        <v>84</v>
      </c>
      <c r="AV731" s="11" t="s">
        <v>25</v>
      </c>
      <c r="AW731" s="11" t="s">
        <v>39</v>
      </c>
      <c r="AX731" s="11" t="s">
        <v>75</v>
      </c>
      <c r="AY731" s="214" t="s">
        <v>134</v>
      </c>
    </row>
    <row r="732" spans="2:65" s="12" customFormat="1" ht="13.5">
      <c r="B732" s="215"/>
      <c r="C732" s="216"/>
      <c r="D732" s="206" t="s">
        <v>144</v>
      </c>
      <c r="E732" s="217" t="s">
        <v>32</v>
      </c>
      <c r="F732" s="218" t="s">
        <v>968</v>
      </c>
      <c r="G732" s="216"/>
      <c r="H732" s="219">
        <v>0.8</v>
      </c>
      <c r="I732" s="220"/>
      <c r="J732" s="216"/>
      <c r="K732" s="216"/>
      <c r="L732" s="221"/>
      <c r="M732" s="222"/>
      <c r="N732" s="223"/>
      <c r="O732" s="223"/>
      <c r="P732" s="223"/>
      <c r="Q732" s="223"/>
      <c r="R732" s="223"/>
      <c r="S732" s="223"/>
      <c r="T732" s="224"/>
      <c r="AT732" s="225" t="s">
        <v>144</v>
      </c>
      <c r="AU732" s="225" t="s">
        <v>84</v>
      </c>
      <c r="AV732" s="12" t="s">
        <v>84</v>
      </c>
      <c r="AW732" s="12" t="s">
        <v>39</v>
      </c>
      <c r="AX732" s="12" t="s">
        <v>25</v>
      </c>
      <c r="AY732" s="225" t="s">
        <v>134</v>
      </c>
    </row>
    <row r="733" spans="2:65" s="11" customFormat="1" ht="13.5">
      <c r="B733" s="204"/>
      <c r="C733" s="205"/>
      <c r="D733" s="206" t="s">
        <v>144</v>
      </c>
      <c r="E733" s="207" t="s">
        <v>32</v>
      </c>
      <c r="F733" s="208" t="s">
        <v>880</v>
      </c>
      <c r="G733" s="205"/>
      <c r="H733" s="207" t="s">
        <v>32</v>
      </c>
      <c r="I733" s="209"/>
      <c r="J733" s="205"/>
      <c r="K733" s="205"/>
      <c r="L733" s="210"/>
      <c r="M733" s="211"/>
      <c r="N733" s="212"/>
      <c r="O733" s="212"/>
      <c r="P733" s="212"/>
      <c r="Q733" s="212"/>
      <c r="R733" s="212"/>
      <c r="S733" s="212"/>
      <c r="T733" s="213"/>
      <c r="AT733" s="214" t="s">
        <v>144</v>
      </c>
      <c r="AU733" s="214" t="s">
        <v>84</v>
      </c>
      <c r="AV733" s="11" t="s">
        <v>25</v>
      </c>
      <c r="AW733" s="11" t="s">
        <v>39</v>
      </c>
      <c r="AX733" s="11" t="s">
        <v>75</v>
      </c>
      <c r="AY733" s="214" t="s">
        <v>134</v>
      </c>
    </row>
    <row r="734" spans="2:65" s="11" customFormat="1" ht="13.5">
      <c r="B734" s="204"/>
      <c r="C734" s="205"/>
      <c r="D734" s="206" t="s">
        <v>144</v>
      </c>
      <c r="E734" s="207" t="s">
        <v>32</v>
      </c>
      <c r="F734" s="208" t="s">
        <v>898</v>
      </c>
      <c r="G734" s="205"/>
      <c r="H734" s="207" t="s">
        <v>32</v>
      </c>
      <c r="I734" s="209"/>
      <c r="J734" s="205"/>
      <c r="K734" s="205"/>
      <c r="L734" s="210"/>
      <c r="M734" s="211"/>
      <c r="N734" s="212"/>
      <c r="O734" s="212"/>
      <c r="P734" s="212"/>
      <c r="Q734" s="212"/>
      <c r="R734" s="212"/>
      <c r="S734" s="212"/>
      <c r="T734" s="213"/>
      <c r="AT734" s="214" t="s">
        <v>144</v>
      </c>
      <c r="AU734" s="214" t="s">
        <v>84</v>
      </c>
      <c r="AV734" s="11" t="s">
        <v>25</v>
      </c>
      <c r="AW734" s="11" t="s">
        <v>39</v>
      </c>
      <c r="AX734" s="11" t="s">
        <v>75</v>
      </c>
      <c r="AY734" s="214" t="s">
        <v>134</v>
      </c>
    </row>
    <row r="735" spans="2:65" s="1" customFormat="1" ht="25.5" customHeight="1">
      <c r="B735" s="41"/>
      <c r="C735" s="192" t="s">
        <v>969</v>
      </c>
      <c r="D735" s="192" t="s">
        <v>137</v>
      </c>
      <c r="E735" s="193" t="s">
        <v>970</v>
      </c>
      <c r="F735" s="194" t="s">
        <v>971</v>
      </c>
      <c r="G735" s="195" t="s">
        <v>222</v>
      </c>
      <c r="H735" s="196">
        <v>17.5</v>
      </c>
      <c r="I735" s="197"/>
      <c r="J735" s="198">
        <f>ROUND(I735*H735,2)</f>
        <v>0</v>
      </c>
      <c r="K735" s="194" t="s">
        <v>141</v>
      </c>
      <c r="L735" s="61"/>
      <c r="M735" s="199" t="s">
        <v>32</v>
      </c>
      <c r="N735" s="200" t="s">
        <v>46</v>
      </c>
      <c r="O735" s="42"/>
      <c r="P735" s="201">
        <f>O735*H735</f>
        <v>0</v>
      </c>
      <c r="Q735" s="201">
        <v>4.3099999999999996E-3</v>
      </c>
      <c r="R735" s="201">
        <f>Q735*H735</f>
        <v>7.5424999999999992E-2</v>
      </c>
      <c r="S735" s="201">
        <v>0</v>
      </c>
      <c r="T735" s="202">
        <f>S735*H735</f>
        <v>0</v>
      </c>
      <c r="AR735" s="24" t="s">
        <v>250</v>
      </c>
      <c r="AT735" s="24" t="s">
        <v>137</v>
      </c>
      <c r="AU735" s="24" t="s">
        <v>84</v>
      </c>
      <c r="AY735" s="24" t="s">
        <v>134</v>
      </c>
      <c r="BE735" s="203">
        <f>IF(N735="základní",J735,0)</f>
        <v>0</v>
      </c>
      <c r="BF735" s="203">
        <f>IF(N735="snížená",J735,0)</f>
        <v>0</v>
      </c>
      <c r="BG735" s="203">
        <f>IF(N735="zákl. přenesená",J735,0)</f>
        <v>0</v>
      </c>
      <c r="BH735" s="203">
        <f>IF(N735="sníž. přenesená",J735,0)</f>
        <v>0</v>
      </c>
      <c r="BI735" s="203">
        <f>IF(N735="nulová",J735,0)</f>
        <v>0</v>
      </c>
      <c r="BJ735" s="24" t="s">
        <v>25</v>
      </c>
      <c r="BK735" s="203">
        <f>ROUND(I735*H735,2)</f>
        <v>0</v>
      </c>
      <c r="BL735" s="24" t="s">
        <v>250</v>
      </c>
      <c r="BM735" s="24" t="s">
        <v>972</v>
      </c>
    </row>
    <row r="736" spans="2:65" s="11" customFormat="1" ht="13.5">
      <c r="B736" s="204"/>
      <c r="C736" s="205"/>
      <c r="D736" s="206" t="s">
        <v>144</v>
      </c>
      <c r="E736" s="207" t="s">
        <v>32</v>
      </c>
      <c r="F736" s="208" t="s">
        <v>894</v>
      </c>
      <c r="G736" s="205"/>
      <c r="H736" s="207" t="s">
        <v>32</v>
      </c>
      <c r="I736" s="209"/>
      <c r="J736" s="205"/>
      <c r="K736" s="205"/>
      <c r="L736" s="210"/>
      <c r="M736" s="211"/>
      <c r="N736" s="212"/>
      <c r="O736" s="212"/>
      <c r="P736" s="212"/>
      <c r="Q736" s="212"/>
      <c r="R736" s="212"/>
      <c r="S736" s="212"/>
      <c r="T736" s="213"/>
      <c r="AT736" s="214" t="s">
        <v>144</v>
      </c>
      <c r="AU736" s="214" t="s">
        <v>84</v>
      </c>
      <c r="AV736" s="11" t="s">
        <v>25</v>
      </c>
      <c r="AW736" s="11" t="s">
        <v>39</v>
      </c>
      <c r="AX736" s="11" t="s">
        <v>75</v>
      </c>
      <c r="AY736" s="214" t="s">
        <v>134</v>
      </c>
    </row>
    <row r="737" spans="2:65" s="11" customFormat="1" ht="13.5">
      <c r="B737" s="204"/>
      <c r="C737" s="205"/>
      <c r="D737" s="206" t="s">
        <v>144</v>
      </c>
      <c r="E737" s="207" t="s">
        <v>32</v>
      </c>
      <c r="F737" s="208" t="s">
        <v>973</v>
      </c>
      <c r="G737" s="205"/>
      <c r="H737" s="207" t="s">
        <v>32</v>
      </c>
      <c r="I737" s="209"/>
      <c r="J737" s="205"/>
      <c r="K737" s="205"/>
      <c r="L737" s="210"/>
      <c r="M737" s="211"/>
      <c r="N737" s="212"/>
      <c r="O737" s="212"/>
      <c r="P737" s="212"/>
      <c r="Q737" s="212"/>
      <c r="R737" s="212"/>
      <c r="S737" s="212"/>
      <c r="T737" s="213"/>
      <c r="AT737" s="214" t="s">
        <v>144</v>
      </c>
      <c r="AU737" s="214" t="s">
        <v>84</v>
      </c>
      <c r="AV737" s="11" t="s">
        <v>25</v>
      </c>
      <c r="AW737" s="11" t="s">
        <v>39</v>
      </c>
      <c r="AX737" s="11" t="s">
        <v>75</v>
      </c>
      <c r="AY737" s="214" t="s">
        <v>134</v>
      </c>
    </row>
    <row r="738" spans="2:65" s="11" customFormat="1" ht="13.5">
      <c r="B738" s="204"/>
      <c r="C738" s="205"/>
      <c r="D738" s="206" t="s">
        <v>144</v>
      </c>
      <c r="E738" s="207" t="s">
        <v>32</v>
      </c>
      <c r="F738" s="208" t="s">
        <v>565</v>
      </c>
      <c r="G738" s="205"/>
      <c r="H738" s="207" t="s">
        <v>32</v>
      </c>
      <c r="I738" s="209"/>
      <c r="J738" s="205"/>
      <c r="K738" s="205"/>
      <c r="L738" s="210"/>
      <c r="M738" s="211"/>
      <c r="N738" s="212"/>
      <c r="O738" s="212"/>
      <c r="P738" s="212"/>
      <c r="Q738" s="212"/>
      <c r="R738" s="212"/>
      <c r="S738" s="212"/>
      <c r="T738" s="213"/>
      <c r="AT738" s="214" t="s">
        <v>144</v>
      </c>
      <c r="AU738" s="214" t="s">
        <v>84</v>
      </c>
      <c r="AV738" s="11" t="s">
        <v>25</v>
      </c>
      <c r="AW738" s="11" t="s">
        <v>39</v>
      </c>
      <c r="AX738" s="11" t="s">
        <v>75</v>
      </c>
      <c r="AY738" s="214" t="s">
        <v>134</v>
      </c>
    </row>
    <row r="739" spans="2:65" s="12" customFormat="1" ht="13.5">
      <c r="B739" s="215"/>
      <c r="C739" s="216"/>
      <c r="D739" s="206" t="s">
        <v>144</v>
      </c>
      <c r="E739" s="217" t="s">
        <v>32</v>
      </c>
      <c r="F739" s="218" t="s">
        <v>925</v>
      </c>
      <c r="G739" s="216"/>
      <c r="H739" s="219">
        <v>17.5</v>
      </c>
      <c r="I739" s="220"/>
      <c r="J739" s="216"/>
      <c r="K739" s="216"/>
      <c r="L739" s="221"/>
      <c r="M739" s="222"/>
      <c r="N739" s="223"/>
      <c r="O739" s="223"/>
      <c r="P739" s="223"/>
      <c r="Q739" s="223"/>
      <c r="R739" s="223"/>
      <c r="S739" s="223"/>
      <c r="T739" s="224"/>
      <c r="AT739" s="225" t="s">
        <v>144</v>
      </c>
      <c r="AU739" s="225" t="s">
        <v>84</v>
      </c>
      <c r="AV739" s="12" t="s">
        <v>84</v>
      </c>
      <c r="AW739" s="12" t="s">
        <v>39</v>
      </c>
      <c r="AX739" s="12" t="s">
        <v>25</v>
      </c>
      <c r="AY739" s="225" t="s">
        <v>134</v>
      </c>
    </row>
    <row r="740" spans="2:65" s="11" customFormat="1" ht="13.5">
      <c r="B740" s="204"/>
      <c r="C740" s="205"/>
      <c r="D740" s="206" t="s">
        <v>144</v>
      </c>
      <c r="E740" s="207" t="s">
        <v>32</v>
      </c>
      <c r="F740" s="208" t="s">
        <v>880</v>
      </c>
      <c r="G740" s="205"/>
      <c r="H740" s="207" t="s">
        <v>32</v>
      </c>
      <c r="I740" s="209"/>
      <c r="J740" s="205"/>
      <c r="K740" s="205"/>
      <c r="L740" s="210"/>
      <c r="M740" s="211"/>
      <c r="N740" s="212"/>
      <c r="O740" s="212"/>
      <c r="P740" s="212"/>
      <c r="Q740" s="212"/>
      <c r="R740" s="212"/>
      <c r="S740" s="212"/>
      <c r="T740" s="213"/>
      <c r="AT740" s="214" t="s">
        <v>144</v>
      </c>
      <c r="AU740" s="214" t="s">
        <v>84</v>
      </c>
      <c r="AV740" s="11" t="s">
        <v>25</v>
      </c>
      <c r="AW740" s="11" t="s">
        <v>39</v>
      </c>
      <c r="AX740" s="11" t="s">
        <v>75</v>
      </c>
      <c r="AY740" s="214" t="s">
        <v>134</v>
      </c>
    </row>
    <row r="741" spans="2:65" s="11" customFormat="1" ht="13.5">
      <c r="B741" s="204"/>
      <c r="C741" s="205"/>
      <c r="D741" s="206" t="s">
        <v>144</v>
      </c>
      <c r="E741" s="207" t="s">
        <v>32</v>
      </c>
      <c r="F741" s="208" t="s">
        <v>898</v>
      </c>
      <c r="G741" s="205"/>
      <c r="H741" s="207" t="s">
        <v>32</v>
      </c>
      <c r="I741" s="209"/>
      <c r="J741" s="205"/>
      <c r="K741" s="205"/>
      <c r="L741" s="210"/>
      <c r="M741" s="211"/>
      <c r="N741" s="212"/>
      <c r="O741" s="212"/>
      <c r="P741" s="212"/>
      <c r="Q741" s="212"/>
      <c r="R741" s="212"/>
      <c r="S741" s="212"/>
      <c r="T741" s="213"/>
      <c r="AT741" s="214" t="s">
        <v>144</v>
      </c>
      <c r="AU741" s="214" t="s">
        <v>84</v>
      </c>
      <c r="AV741" s="11" t="s">
        <v>25</v>
      </c>
      <c r="AW741" s="11" t="s">
        <v>39</v>
      </c>
      <c r="AX741" s="11" t="s">
        <v>75</v>
      </c>
      <c r="AY741" s="214" t="s">
        <v>134</v>
      </c>
    </row>
    <row r="742" spans="2:65" s="1" customFormat="1" ht="16.5" customHeight="1">
      <c r="B742" s="41"/>
      <c r="C742" s="192" t="s">
        <v>974</v>
      </c>
      <c r="D742" s="192" t="s">
        <v>137</v>
      </c>
      <c r="E742" s="193" t="s">
        <v>975</v>
      </c>
      <c r="F742" s="194" t="s">
        <v>976</v>
      </c>
      <c r="G742" s="195" t="s">
        <v>222</v>
      </c>
      <c r="H742" s="196">
        <v>17.5</v>
      </c>
      <c r="I742" s="197"/>
      <c r="J742" s="198">
        <f>ROUND(I742*H742,2)</f>
        <v>0</v>
      </c>
      <c r="K742" s="194" t="s">
        <v>32</v>
      </c>
      <c r="L742" s="61"/>
      <c r="M742" s="199" t="s">
        <v>32</v>
      </c>
      <c r="N742" s="200" t="s">
        <v>46</v>
      </c>
      <c r="O742" s="42"/>
      <c r="P742" s="201">
        <f>O742*H742</f>
        <v>0</v>
      </c>
      <c r="Q742" s="201">
        <v>2E-3</v>
      </c>
      <c r="R742" s="201">
        <f>Q742*H742</f>
        <v>3.5000000000000003E-2</v>
      </c>
      <c r="S742" s="201">
        <v>0</v>
      </c>
      <c r="T742" s="202">
        <f>S742*H742</f>
        <v>0</v>
      </c>
      <c r="AR742" s="24" t="s">
        <v>250</v>
      </c>
      <c r="AT742" s="24" t="s">
        <v>137</v>
      </c>
      <c r="AU742" s="24" t="s">
        <v>84</v>
      </c>
      <c r="AY742" s="24" t="s">
        <v>134</v>
      </c>
      <c r="BE742" s="203">
        <f>IF(N742="základní",J742,0)</f>
        <v>0</v>
      </c>
      <c r="BF742" s="203">
        <f>IF(N742="snížená",J742,0)</f>
        <v>0</v>
      </c>
      <c r="BG742" s="203">
        <f>IF(N742="zákl. přenesená",J742,0)</f>
        <v>0</v>
      </c>
      <c r="BH742" s="203">
        <f>IF(N742="sníž. přenesená",J742,0)</f>
        <v>0</v>
      </c>
      <c r="BI742" s="203">
        <f>IF(N742="nulová",J742,0)</f>
        <v>0</v>
      </c>
      <c r="BJ742" s="24" t="s">
        <v>25</v>
      </c>
      <c r="BK742" s="203">
        <f>ROUND(I742*H742,2)</f>
        <v>0</v>
      </c>
      <c r="BL742" s="24" t="s">
        <v>250</v>
      </c>
      <c r="BM742" s="24" t="s">
        <v>977</v>
      </c>
    </row>
    <row r="743" spans="2:65" s="11" customFormat="1" ht="13.5">
      <c r="B743" s="204"/>
      <c r="C743" s="205"/>
      <c r="D743" s="206" t="s">
        <v>144</v>
      </c>
      <c r="E743" s="207" t="s">
        <v>32</v>
      </c>
      <c r="F743" s="208" t="s">
        <v>894</v>
      </c>
      <c r="G743" s="205"/>
      <c r="H743" s="207" t="s">
        <v>32</v>
      </c>
      <c r="I743" s="209"/>
      <c r="J743" s="205"/>
      <c r="K743" s="205"/>
      <c r="L743" s="210"/>
      <c r="M743" s="211"/>
      <c r="N743" s="212"/>
      <c r="O743" s="212"/>
      <c r="P743" s="212"/>
      <c r="Q743" s="212"/>
      <c r="R743" s="212"/>
      <c r="S743" s="212"/>
      <c r="T743" s="213"/>
      <c r="AT743" s="214" t="s">
        <v>144</v>
      </c>
      <c r="AU743" s="214" t="s">
        <v>84</v>
      </c>
      <c r="AV743" s="11" t="s">
        <v>25</v>
      </c>
      <c r="AW743" s="11" t="s">
        <v>39</v>
      </c>
      <c r="AX743" s="11" t="s">
        <v>75</v>
      </c>
      <c r="AY743" s="214" t="s">
        <v>134</v>
      </c>
    </row>
    <row r="744" spans="2:65" s="11" customFormat="1" ht="13.5">
      <c r="B744" s="204"/>
      <c r="C744" s="205"/>
      <c r="D744" s="206" t="s">
        <v>144</v>
      </c>
      <c r="E744" s="207" t="s">
        <v>32</v>
      </c>
      <c r="F744" s="208" t="s">
        <v>978</v>
      </c>
      <c r="G744" s="205"/>
      <c r="H744" s="207" t="s">
        <v>32</v>
      </c>
      <c r="I744" s="209"/>
      <c r="J744" s="205"/>
      <c r="K744" s="205"/>
      <c r="L744" s="210"/>
      <c r="M744" s="211"/>
      <c r="N744" s="212"/>
      <c r="O744" s="212"/>
      <c r="P744" s="212"/>
      <c r="Q744" s="212"/>
      <c r="R744" s="212"/>
      <c r="S744" s="212"/>
      <c r="T744" s="213"/>
      <c r="AT744" s="214" t="s">
        <v>144</v>
      </c>
      <c r="AU744" s="214" t="s">
        <v>84</v>
      </c>
      <c r="AV744" s="11" t="s">
        <v>25</v>
      </c>
      <c r="AW744" s="11" t="s">
        <v>39</v>
      </c>
      <c r="AX744" s="11" t="s">
        <v>75</v>
      </c>
      <c r="AY744" s="214" t="s">
        <v>134</v>
      </c>
    </row>
    <row r="745" spans="2:65" s="11" customFormat="1" ht="13.5">
      <c r="B745" s="204"/>
      <c r="C745" s="205"/>
      <c r="D745" s="206" t="s">
        <v>144</v>
      </c>
      <c r="E745" s="207" t="s">
        <v>32</v>
      </c>
      <c r="F745" s="208" t="s">
        <v>565</v>
      </c>
      <c r="G745" s="205"/>
      <c r="H745" s="207" t="s">
        <v>32</v>
      </c>
      <c r="I745" s="209"/>
      <c r="J745" s="205"/>
      <c r="K745" s="205"/>
      <c r="L745" s="210"/>
      <c r="M745" s="211"/>
      <c r="N745" s="212"/>
      <c r="O745" s="212"/>
      <c r="P745" s="212"/>
      <c r="Q745" s="212"/>
      <c r="R745" s="212"/>
      <c r="S745" s="212"/>
      <c r="T745" s="213"/>
      <c r="AT745" s="214" t="s">
        <v>144</v>
      </c>
      <c r="AU745" s="214" t="s">
        <v>84</v>
      </c>
      <c r="AV745" s="11" t="s">
        <v>25</v>
      </c>
      <c r="AW745" s="11" t="s">
        <v>39</v>
      </c>
      <c r="AX745" s="11" t="s">
        <v>75</v>
      </c>
      <c r="AY745" s="214" t="s">
        <v>134</v>
      </c>
    </row>
    <row r="746" spans="2:65" s="12" customFormat="1" ht="13.5">
      <c r="B746" s="215"/>
      <c r="C746" s="216"/>
      <c r="D746" s="206" t="s">
        <v>144</v>
      </c>
      <c r="E746" s="217" t="s">
        <v>32</v>
      </c>
      <c r="F746" s="218" t="s">
        <v>925</v>
      </c>
      <c r="G746" s="216"/>
      <c r="H746" s="219">
        <v>17.5</v>
      </c>
      <c r="I746" s="220"/>
      <c r="J746" s="216"/>
      <c r="K746" s="216"/>
      <c r="L746" s="221"/>
      <c r="M746" s="222"/>
      <c r="N746" s="223"/>
      <c r="O746" s="223"/>
      <c r="P746" s="223"/>
      <c r="Q746" s="223"/>
      <c r="R746" s="223"/>
      <c r="S746" s="223"/>
      <c r="T746" s="224"/>
      <c r="AT746" s="225" t="s">
        <v>144</v>
      </c>
      <c r="AU746" s="225" t="s">
        <v>84</v>
      </c>
      <c r="AV746" s="12" t="s">
        <v>84</v>
      </c>
      <c r="AW746" s="12" t="s">
        <v>39</v>
      </c>
      <c r="AX746" s="12" t="s">
        <v>25</v>
      </c>
      <c r="AY746" s="225" t="s">
        <v>134</v>
      </c>
    </row>
    <row r="747" spans="2:65" s="11" customFormat="1" ht="13.5">
      <c r="B747" s="204"/>
      <c r="C747" s="205"/>
      <c r="D747" s="206" t="s">
        <v>144</v>
      </c>
      <c r="E747" s="207" t="s">
        <v>32</v>
      </c>
      <c r="F747" s="208" t="s">
        <v>880</v>
      </c>
      <c r="G747" s="205"/>
      <c r="H747" s="207" t="s">
        <v>32</v>
      </c>
      <c r="I747" s="209"/>
      <c r="J747" s="205"/>
      <c r="K747" s="205"/>
      <c r="L747" s="210"/>
      <c r="M747" s="211"/>
      <c r="N747" s="212"/>
      <c r="O747" s="212"/>
      <c r="P747" s="212"/>
      <c r="Q747" s="212"/>
      <c r="R747" s="212"/>
      <c r="S747" s="212"/>
      <c r="T747" s="213"/>
      <c r="AT747" s="214" t="s">
        <v>144</v>
      </c>
      <c r="AU747" s="214" t="s">
        <v>84</v>
      </c>
      <c r="AV747" s="11" t="s">
        <v>25</v>
      </c>
      <c r="AW747" s="11" t="s">
        <v>39</v>
      </c>
      <c r="AX747" s="11" t="s">
        <v>75</v>
      </c>
      <c r="AY747" s="214" t="s">
        <v>134</v>
      </c>
    </row>
    <row r="748" spans="2:65" s="11" customFormat="1" ht="13.5">
      <c r="B748" s="204"/>
      <c r="C748" s="205"/>
      <c r="D748" s="206" t="s">
        <v>144</v>
      </c>
      <c r="E748" s="207" t="s">
        <v>32</v>
      </c>
      <c r="F748" s="208" t="s">
        <v>898</v>
      </c>
      <c r="G748" s="205"/>
      <c r="H748" s="207" t="s">
        <v>32</v>
      </c>
      <c r="I748" s="209"/>
      <c r="J748" s="205"/>
      <c r="K748" s="205"/>
      <c r="L748" s="210"/>
      <c r="M748" s="211"/>
      <c r="N748" s="212"/>
      <c r="O748" s="212"/>
      <c r="P748" s="212"/>
      <c r="Q748" s="212"/>
      <c r="R748" s="212"/>
      <c r="S748" s="212"/>
      <c r="T748" s="213"/>
      <c r="AT748" s="214" t="s">
        <v>144</v>
      </c>
      <c r="AU748" s="214" t="s">
        <v>84</v>
      </c>
      <c r="AV748" s="11" t="s">
        <v>25</v>
      </c>
      <c r="AW748" s="11" t="s">
        <v>39</v>
      </c>
      <c r="AX748" s="11" t="s">
        <v>75</v>
      </c>
      <c r="AY748" s="214" t="s">
        <v>134</v>
      </c>
    </row>
    <row r="749" spans="2:65" s="1" customFormat="1" ht="25.5" customHeight="1">
      <c r="B749" s="41"/>
      <c r="C749" s="192" t="s">
        <v>979</v>
      </c>
      <c r="D749" s="192" t="s">
        <v>137</v>
      </c>
      <c r="E749" s="193" t="s">
        <v>980</v>
      </c>
      <c r="F749" s="194" t="s">
        <v>981</v>
      </c>
      <c r="G749" s="195" t="s">
        <v>222</v>
      </c>
      <c r="H749" s="196">
        <v>17.5</v>
      </c>
      <c r="I749" s="197"/>
      <c r="J749" s="198">
        <f>ROUND(I749*H749,2)</f>
        <v>0</v>
      </c>
      <c r="K749" s="194" t="s">
        <v>32</v>
      </c>
      <c r="L749" s="61"/>
      <c r="M749" s="199" t="s">
        <v>32</v>
      </c>
      <c r="N749" s="200" t="s">
        <v>46</v>
      </c>
      <c r="O749" s="42"/>
      <c r="P749" s="201">
        <f>O749*H749</f>
        <v>0</v>
      </c>
      <c r="Q749" s="201">
        <v>4.8000000000000001E-4</v>
      </c>
      <c r="R749" s="201">
        <f>Q749*H749</f>
        <v>8.3999999999999995E-3</v>
      </c>
      <c r="S749" s="201">
        <v>0</v>
      </c>
      <c r="T749" s="202">
        <f>S749*H749</f>
        <v>0</v>
      </c>
      <c r="AR749" s="24" t="s">
        <v>250</v>
      </c>
      <c r="AT749" s="24" t="s">
        <v>137</v>
      </c>
      <c r="AU749" s="24" t="s">
        <v>84</v>
      </c>
      <c r="AY749" s="24" t="s">
        <v>134</v>
      </c>
      <c r="BE749" s="203">
        <f>IF(N749="základní",J749,0)</f>
        <v>0</v>
      </c>
      <c r="BF749" s="203">
        <f>IF(N749="snížená",J749,0)</f>
        <v>0</v>
      </c>
      <c r="BG749" s="203">
        <f>IF(N749="zákl. přenesená",J749,0)</f>
        <v>0</v>
      </c>
      <c r="BH749" s="203">
        <f>IF(N749="sníž. přenesená",J749,0)</f>
        <v>0</v>
      </c>
      <c r="BI749" s="203">
        <f>IF(N749="nulová",J749,0)</f>
        <v>0</v>
      </c>
      <c r="BJ749" s="24" t="s">
        <v>25</v>
      </c>
      <c r="BK749" s="203">
        <f>ROUND(I749*H749,2)</f>
        <v>0</v>
      </c>
      <c r="BL749" s="24" t="s">
        <v>250</v>
      </c>
      <c r="BM749" s="24" t="s">
        <v>982</v>
      </c>
    </row>
    <row r="750" spans="2:65" s="11" customFormat="1" ht="13.5">
      <c r="B750" s="204"/>
      <c r="C750" s="205"/>
      <c r="D750" s="206" t="s">
        <v>144</v>
      </c>
      <c r="E750" s="207" t="s">
        <v>32</v>
      </c>
      <c r="F750" s="208" t="s">
        <v>894</v>
      </c>
      <c r="G750" s="205"/>
      <c r="H750" s="207" t="s">
        <v>32</v>
      </c>
      <c r="I750" s="209"/>
      <c r="J750" s="205"/>
      <c r="K750" s="205"/>
      <c r="L750" s="210"/>
      <c r="M750" s="211"/>
      <c r="N750" s="212"/>
      <c r="O750" s="212"/>
      <c r="P750" s="212"/>
      <c r="Q750" s="212"/>
      <c r="R750" s="212"/>
      <c r="S750" s="212"/>
      <c r="T750" s="213"/>
      <c r="AT750" s="214" t="s">
        <v>144</v>
      </c>
      <c r="AU750" s="214" t="s">
        <v>84</v>
      </c>
      <c r="AV750" s="11" t="s">
        <v>25</v>
      </c>
      <c r="AW750" s="11" t="s">
        <v>39</v>
      </c>
      <c r="AX750" s="11" t="s">
        <v>75</v>
      </c>
      <c r="AY750" s="214" t="s">
        <v>134</v>
      </c>
    </row>
    <row r="751" spans="2:65" s="11" customFormat="1" ht="13.5">
      <c r="B751" s="204"/>
      <c r="C751" s="205"/>
      <c r="D751" s="206" t="s">
        <v>144</v>
      </c>
      <c r="E751" s="207" t="s">
        <v>32</v>
      </c>
      <c r="F751" s="208" t="s">
        <v>983</v>
      </c>
      <c r="G751" s="205"/>
      <c r="H751" s="207" t="s">
        <v>32</v>
      </c>
      <c r="I751" s="209"/>
      <c r="J751" s="205"/>
      <c r="K751" s="205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144</v>
      </c>
      <c r="AU751" s="214" t="s">
        <v>84</v>
      </c>
      <c r="AV751" s="11" t="s">
        <v>25</v>
      </c>
      <c r="AW751" s="11" t="s">
        <v>39</v>
      </c>
      <c r="AX751" s="11" t="s">
        <v>75</v>
      </c>
      <c r="AY751" s="214" t="s">
        <v>134</v>
      </c>
    </row>
    <row r="752" spans="2:65" s="11" customFormat="1" ht="13.5">
      <c r="B752" s="204"/>
      <c r="C752" s="205"/>
      <c r="D752" s="206" t="s">
        <v>144</v>
      </c>
      <c r="E752" s="207" t="s">
        <v>32</v>
      </c>
      <c r="F752" s="208" t="s">
        <v>565</v>
      </c>
      <c r="G752" s="205"/>
      <c r="H752" s="207" t="s">
        <v>32</v>
      </c>
      <c r="I752" s="209"/>
      <c r="J752" s="205"/>
      <c r="K752" s="205"/>
      <c r="L752" s="210"/>
      <c r="M752" s="211"/>
      <c r="N752" s="212"/>
      <c r="O752" s="212"/>
      <c r="P752" s="212"/>
      <c r="Q752" s="212"/>
      <c r="R752" s="212"/>
      <c r="S752" s="212"/>
      <c r="T752" s="213"/>
      <c r="AT752" s="214" t="s">
        <v>144</v>
      </c>
      <c r="AU752" s="214" t="s">
        <v>84</v>
      </c>
      <c r="AV752" s="11" t="s">
        <v>25</v>
      </c>
      <c r="AW752" s="11" t="s">
        <v>39</v>
      </c>
      <c r="AX752" s="11" t="s">
        <v>75</v>
      </c>
      <c r="AY752" s="214" t="s">
        <v>134</v>
      </c>
    </row>
    <row r="753" spans="2:65" s="12" customFormat="1" ht="13.5">
      <c r="B753" s="215"/>
      <c r="C753" s="216"/>
      <c r="D753" s="206" t="s">
        <v>144</v>
      </c>
      <c r="E753" s="217" t="s">
        <v>32</v>
      </c>
      <c r="F753" s="218" t="s">
        <v>925</v>
      </c>
      <c r="G753" s="216"/>
      <c r="H753" s="219">
        <v>17.5</v>
      </c>
      <c r="I753" s="220"/>
      <c r="J753" s="216"/>
      <c r="K753" s="216"/>
      <c r="L753" s="221"/>
      <c r="M753" s="222"/>
      <c r="N753" s="223"/>
      <c r="O753" s="223"/>
      <c r="P753" s="223"/>
      <c r="Q753" s="223"/>
      <c r="R753" s="223"/>
      <c r="S753" s="223"/>
      <c r="T753" s="224"/>
      <c r="AT753" s="225" t="s">
        <v>144</v>
      </c>
      <c r="AU753" s="225" t="s">
        <v>84</v>
      </c>
      <c r="AV753" s="12" t="s">
        <v>84</v>
      </c>
      <c r="AW753" s="12" t="s">
        <v>39</v>
      </c>
      <c r="AX753" s="12" t="s">
        <v>25</v>
      </c>
      <c r="AY753" s="225" t="s">
        <v>134</v>
      </c>
    </row>
    <row r="754" spans="2:65" s="11" customFormat="1" ht="13.5">
      <c r="B754" s="204"/>
      <c r="C754" s="205"/>
      <c r="D754" s="206" t="s">
        <v>144</v>
      </c>
      <c r="E754" s="207" t="s">
        <v>32</v>
      </c>
      <c r="F754" s="208" t="s">
        <v>880</v>
      </c>
      <c r="G754" s="205"/>
      <c r="H754" s="207" t="s">
        <v>32</v>
      </c>
      <c r="I754" s="209"/>
      <c r="J754" s="205"/>
      <c r="K754" s="205"/>
      <c r="L754" s="210"/>
      <c r="M754" s="211"/>
      <c r="N754" s="212"/>
      <c r="O754" s="212"/>
      <c r="P754" s="212"/>
      <c r="Q754" s="212"/>
      <c r="R754" s="212"/>
      <c r="S754" s="212"/>
      <c r="T754" s="213"/>
      <c r="AT754" s="214" t="s">
        <v>144</v>
      </c>
      <c r="AU754" s="214" t="s">
        <v>84</v>
      </c>
      <c r="AV754" s="11" t="s">
        <v>25</v>
      </c>
      <c r="AW754" s="11" t="s">
        <v>39</v>
      </c>
      <c r="AX754" s="11" t="s">
        <v>75</v>
      </c>
      <c r="AY754" s="214" t="s">
        <v>134</v>
      </c>
    </row>
    <row r="755" spans="2:65" s="11" customFormat="1" ht="13.5">
      <c r="B755" s="204"/>
      <c r="C755" s="205"/>
      <c r="D755" s="206" t="s">
        <v>144</v>
      </c>
      <c r="E755" s="207" t="s">
        <v>32</v>
      </c>
      <c r="F755" s="208" t="s">
        <v>898</v>
      </c>
      <c r="G755" s="205"/>
      <c r="H755" s="207" t="s">
        <v>32</v>
      </c>
      <c r="I755" s="209"/>
      <c r="J755" s="205"/>
      <c r="K755" s="205"/>
      <c r="L755" s="210"/>
      <c r="M755" s="211"/>
      <c r="N755" s="212"/>
      <c r="O755" s="212"/>
      <c r="P755" s="212"/>
      <c r="Q755" s="212"/>
      <c r="R755" s="212"/>
      <c r="S755" s="212"/>
      <c r="T755" s="213"/>
      <c r="AT755" s="214" t="s">
        <v>144</v>
      </c>
      <c r="AU755" s="214" t="s">
        <v>84</v>
      </c>
      <c r="AV755" s="11" t="s">
        <v>25</v>
      </c>
      <c r="AW755" s="11" t="s">
        <v>39</v>
      </c>
      <c r="AX755" s="11" t="s">
        <v>75</v>
      </c>
      <c r="AY755" s="214" t="s">
        <v>134</v>
      </c>
    </row>
    <row r="756" spans="2:65" s="1" customFormat="1" ht="25.5" customHeight="1">
      <c r="B756" s="41"/>
      <c r="C756" s="192" t="s">
        <v>984</v>
      </c>
      <c r="D756" s="192" t="s">
        <v>137</v>
      </c>
      <c r="E756" s="193" t="s">
        <v>985</v>
      </c>
      <c r="F756" s="194" t="s">
        <v>986</v>
      </c>
      <c r="G756" s="195" t="s">
        <v>222</v>
      </c>
      <c r="H756" s="196">
        <v>11</v>
      </c>
      <c r="I756" s="197"/>
      <c r="J756" s="198">
        <f>ROUND(I756*H756,2)</f>
        <v>0</v>
      </c>
      <c r="K756" s="194" t="s">
        <v>32</v>
      </c>
      <c r="L756" s="61"/>
      <c r="M756" s="199" t="s">
        <v>32</v>
      </c>
      <c r="N756" s="200" t="s">
        <v>46</v>
      </c>
      <c r="O756" s="42"/>
      <c r="P756" s="201">
        <f>O756*H756</f>
        <v>0</v>
      </c>
      <c r="Q756" s="201">
        <v>1.15E-3</v>
      </c>
      <c r="R756" s="201">
        <f>Q756*H756</f>
        <v>1.265E-2</v>
      </c>
      <c r="S756" s="201">
        <v>0</v>
      </c>
      <c r="T756" s="202">
        <f>S756*H756</f>
        <v>0</v>
      </c>
      <c r="AR756" s="24" t="s">
        <v>250</v>
      </c>
      <c r="AT756" s="24" t="s">
        <v>137</v>
      </c>
      <c r="AU756" s="24" t="s">
        <v>84</v>
      </c>
      <c r="AY756" s="24" t="s">
        <v>134</v>
      </c>
      <c r="BE756" s="203">
        <f>IF(N756="základní",J756,0)</f>
        <v>0</v>
      </c>
      <c r="BF756" s="203">
        <f>IF(N756="snížená",J756,0)</f>
        <v>0</v>
      </c>
      <c r="BG756" s="203">
        <f>IF(N756="zákl. přenesená",J756,0)</f>
        <v>0</v>
      </c>
      <c r="BH756" s="203">
        <f>IF(N756="sníž. přenesená",J756,0)</f>
        <v>0</v>
      </c>
      <c r="BI756" s="203">
        <f>IF(N756="nulová",J756,0)</f>
        <v>0</v>
      </c>
      <c r="BJ756" s="24" t="s">
        <v>25</v>
      </c>
      <c r="BK756" s="203">
        <f>ROUND(I756*H756,2)</f>
        <v>0</v>
      </c>
      <c r="BL756" s="24" t="s">
        <v>250</v>
      </c>
      <c r="BM756" s="24" t="s">
        <v>987</v>
      </c>
    </row>
    <row r="757" spans="2:65" s="11" customFormat="1" ht="13.5">
      <c r="B757" s="204"/>
      <c r="C757" s="205"/>
      <c r="D757" s="206" t="s">
        <v>144</v>
      </c>
      <c r="E757" s="207" t="s">
        <v>32</v>
      </c>
      <c r="F757" s="208" t="s">
        <v>894</v>
      </c>
      <c r="G757" s="205"/>
      <c r="H757" s="207" t="s">
        <v>32</v>
      </c>
      <c r="I757" s="209"/>
      <c r="J757" s="205"/>
      <c r="K757" s="205"/>
      <c r="L757" s="210"/>
      <c r="M757" s="211"/>
      <c r="N757" s="212"/>
      <c r="O757" s="212"/>
      <c r="P757" s="212"/>
      <c r="Q757" s="212"/>
      <c r="R757" s="212"/>
      <c r="S757" s="212"/>
      <c r="T757" s="213"/>
      <c r="AT757" s="214" t="s">
        <v>144</v>
      </c>
      <c r="AU757" s="214" t="s">
        <v>84</v>
      </c>
      <c r="AV757" s="11" t="s">
        <v>25</v>
      </c>
      <c r="AW757" s="11" t="s">
        <v>39</v>
      </c>
      <c r="AX757" s="11" t="s">
        <v>75</v>
      </c>
      <c r="AY757" s="214" t="s">
        <v>134</v>
      </c>
    </row>
    <row r="758" spans="2:65" s="11" customFormat="1" ht="13.5">
      <c r="B758" s="204"/>
      <c r="C758" s="205"/>
      <c r="D758" s="206" t="s">
        <v>144</v>
      </c>
      <c r="E758" s="207" t="s">
        <v>32</v>
      </c>
      <c r="F758" s="208" t="s">
        <v>988</v>
      </c>
      <c r="G758" s="205"/>
      <c r="H758" s="207" t="s">
        <v>32</v>
      </c>
      <c r="I758" s="209"/>
      <c r="J758" s="205"/>
      <c r="K758" s="205"/>
      <c r="L758" s="210"/>
      <c r="M758" s="211"/>
      <c r="N758" s="212"/>
      <c r="O758" s="212"/>
      <c r="P758" s="212"/>
      <c r="Q758" s="212"/>
      <c r="R758" s="212"/>
      <c r="S758" s="212"/>
      <c r="T758" s="213"/>
      <c r="AT758" s="214" t="s">
        <v>144</v>
      </c>
      <c r="AU758" s="214" t="s">
        <v>84</v>
      </c>
      <c r="AV758" s="11" t="s">
        <v>25</v>
      </c>
      <c r="AW758" s="11" t="s">
        <v>39</v>
      </c>
      <c r="AX758" s="11" t="s">
        <v>75</v>
      </c>
      <c r="AY758" s="214" t="s">
        <v>134</v>
      </c>
    </row>
    <row r="759" spans="2:65" s="11" customFormat="1" ht="13.5">
      <c r="B759" s="204"/>
      <c r="C759" s="205"/>
      <c r="D759" s="206" t="s">
        <v>144</v>
      </c>
      <c r="E759" s="207" t="s">
        <v>32</v>
      </c>
      <c r="F759" s="208" t="s">
        <v>989</v>
      </c>
      <c r="G759" s="205"/>
      <c r="H759" s="207" t="s">
        <v>32</v>
      </c>
      <c r="I759" s="209"/>
      <c r="J759" s="205"/>
      <c r="K759" s="205"/>
      <c r="L759" s="210"/>
      <c r="M759" s="211"/>
      <c r="N759" s="212"/>
      <c r="O759" s="212"/>
      <c r="P759" s="212"/>
      <c r="Q759" s="212"/>
      <c r="R759" s="212"/>
      <c r="S759" s="212"/>
      <c r="T759" s="213"/>
      <c r="AT759" s="214" t="s">
        <v>144</v>
      </c>
      <c r="AU759" s="214" t="s">
        <v>84</v>
      </c>
      <c r="AV759" s="11" t="s">
        <v>25</v>
      </c>
      <c r="AW759" s="11" t="s">
        <v>39</v>
      </c>
      <c r="AX759" s="11" t="s">
        <v>75</v>
      </c>
      <c r="AY759" s="214" t="s">
        <v>134</v>
      </c>
    </row>
    <row r="760" spans="2:65" s="12" customFormat="1" ht="13.5">
      <c r="B760" s="215"/>
      <c r="C760" s="216"/>
      <c r="D760" s="206" t="s">
        <v>144</v>
      </c>
      <c r="E760" s="217" t="s">
        <v>32</v>
      </c>
      <c r="F760" s="218" t="s">
        <v>990</v>
      </c>
      <c r="G760" s="216"/>
      <c r="H760" s="219">
        <v>11</v>
      </c>
      <c r="I760" s="220"/>
      <c r="J760" s="216"/>
      <c r="K760" s="216"/>
      <c r="L760" s="221"/>
      <c r="M760" s="222"/>
      <c r="N760" s="223"/>
      <c r="O760" s="223"/>
      <c r="P760" s="223"/>
      <c r="Q760" s="223"/>
      <c r="R760" s="223"/>
      <c r="S760" s="223"/>
      <c r="T760" s="224"/>
      <c r="AT760" s="225" t="s">
        <v>144</v>
      </c>
      <c r="AU760" s="225" t="s">
        <v>84</v>
      </c>
      <c r="AV760" s="12" t="s">
        <v>84</v>
      </c>
      <c r="AW760" s="12" t="s">
        <v>39</v>
      </c>
      <c r="AX760" s="12" t="s">
        <v>25</v>
      </c>
      <c r="AY760" s="225" t="s">
        <v>134</v>
      </c>
    </row>
    <row r="761" spans="2:65" s="11" customFormat="1" ht="13.5">
      <c r="B761" s="204"/>
      <c r="C761" s="205"/>
      <c r="D761" s="206" t="s">
        <v>144</v>
      </c>
      <c r="E761" s="207" t="s">
        <v>32</v>
      </c>
      <c r="F761" s="208" t="s">
        <v>880</v>
      </c>
      <c r="G761" s="205"/>
      <c r="H761" s="207" t="s">
        <v>32</v>
      </c>
      <c r="I761" s="209"/>
      <c r="J761" s="205"/>
      <c r="K761" s="205"/>
      <c r="L761" s="210"/>
      <c r="M761" s="211"/>
      <c r="N761" s="212"/>
      <c r="O761" s="212"/>
      <c r="P761" s="212"/>
      <c r="Q761" s="212"/>
      <c r="R761" s="212"/>
      <c r="S761" s="212"/>
      <c r="T761" s="213"/>
      <c r="AT761" s="214" t="s">
        <v>144</v>
      </c>
      <c r="AU761" s="214" t="s">
        <v>84</v>
      </c>
      <c r="AV761" s="11" t="s">
        <v>25</v>
      </c>
      <c r="AW761" s="11" t="s">
        <v>39</v>
      </c>
      <c r="AX761" s="11" t="s">
        <v>75</v>
      </c>
      <c r="AY761" s="214" t="s">
        <v>134</v>
      </c>
    </row>
    <row r="762" spans="2:65" s="11" customFormat="1" ht="13.5">
      <c r="B762" s="204"/>
      <c r="C762" s="205"/>
      <c r="D762" s="206" t="s">
        <v>144</v>
      </c>
      <c r="E762" s="207" t="s">
        <v>32</v>
      </c>
      <c r="F762" s="208" t="s">
        <v>898</v>
      </c>
      <c r="G762" s="205"/>
      <c r="H762" s="207" t="s">
        <v>32</v>
      </c>
      <c r="I762" s="209"/>
      <c r="J762" s="205"/>
      <c r="K762" s="205"/>
      <c r="L762" s="210"/>
      <c r="M762" s="211"/>
      <c r="N762" s="212"/>
      <c r="O762" s="212"/>
      <c r="P762" s="212"/>
      <c r="Q762" s="212"/>
      <c r="R762" s="212"/>
      <c r="S762" s="212"/>
      <c r="T762" s="213"/>
      <c r="AT762" s="214" t="s">
        <v>144</v>
      </c>
      <c r="AU762" s="214" t="s">
        <v>84</v>
      </c>
      <c r="AV762" s="11" t="s">
        <v>25</v>
      </c>
      <c r="AW762" s="11" t="s">
        <v>39</v>
      </c>
      <c r="AX762" s="11" t="s">
        <v>75</v>
      </c>
      <c r="AY762" s="214" t="s">
        <v>134</v>
      </c>
    </row>
    <row r="763" spans="2:65" s="1" customFormat="1" ht="16.5" customHeight="1">
      <c r="B763" s="41"/>
      <c r="C763" s="192" t="s">
        <v>991</v>
      </c>
      <c r="D763" s="192" t="s">
        <v>137</v>
      </c>
      <c r="E763" s="193" t="s">
        <v>992</v>
      </c>
      <c r="F763" s="194" t="s">
        <v>993</v>
      </c>
      <c r="G763" s="195" t="s">
        <v>222</v>
      </c>
      <c r="H763" s="196">
        <v>11</v>
      </c>
      <c r="I763" s="197"/>
      <c r="J763" s="198">
        <f>ROUND(I763*H763,2)</f>
        <v>0</v>
      </c>
      <c r="K763" s="194" t="s">
        <v>32</v>
      </c>
      <c r="L763" s="61"/>
      <c r="M763" s="199" t="s">
        <v>32</v>
      </c>
      <c r="N763" s="200" t="s">
        <v>46</v>
      </c>
      <c r="O763" s="42"/>
      <c r="P763" s="201">
        <f>O763*H763</f>
        <v>0</v>
      </c>
      <c r="Q763" s="201">
        <v>7.7999999999999999E-4</v>
      </c>
      <c r="R763" s="201">
        <f>Q763*H763</f>
        <v>8.5799999999999991E-3</v>
      </c>
      <c r="S763" s="201">
        <v>0</v>
      </c>
      <c r="T763" s="202">
        <f>S763*H763</f>
        <v>0</v>
      </c>
      <c r="AR763" s="24" t="s">
        <v>250</v>
      </c>
      <c r="AT763" s="24" t="s">
        <v>137</v>
      </c>
      <c r="AU763" s="24" t="s">
        <v>84</v>
      </c>
      <c r="AY763" s="24" t="s">
        <v>134</v>
      </c>
      <c r="BE763" s="203">
        <f>IF(N763="základní",J763,0)</f>
        <v>0</v>
      </c>
      <c r="BF763" s="203">
        <f>IF(N763="snížená",J763,0)</f>
        <v>0</v>
      </c>
      <c r="BG763" s="203">
        <f>IF(N763="zákl. přenesená",J763,0)</f>
        <v>0</v>
      </c>
      <c r="BH763" s="203">
        <f>IF(N763="sníž. přenesená",J763,0)</f>
        <v>0</v>
      </c>
      <c r="BI763" s="203">
        <f>IF(N763="nulová",J763,0)</f>
        <v>0</v>
      </c>
      <c r="BJ763" s="24" t="s">
        <v>25</v>
      </c>
      <c r="BK763" s="203">
        <f>ROUND(I763*H763,2)</f>
        <v>0</v>
      </c>
      <c r="BL763" s="24" t="s">
        <v>250</v>
      </c>
      <c r="BM763" s="24" t="s">
        <v>994</v>
      </c>
    </row>
    <row r="764" spans="2:65" s="11" customFormat="1" ht="13.5">
      <c r="B764" s="204"/>
      <c r="C764" s="205"/>
      <c r="D764" s="206" t="s">
        <v>144</v>
      </c>
      <c r="E764" s="207" t="s">
        <v>32</v>
      </c>
      <c r="F764" s="208" t="s">
        <v>894</v>
      </c>
      <c r="G764" s="205"/>
      <c r="H764" s="207" t="s">
        <v>32</v>
      </c>
      <c r="I764" s="209"/>
      <c r="J764" s="205"/>
      <c r="K764" s="205"/>
      <c r="L764" s="210"/>
      <c r="M764" s="211"/>
      <c r="N764" s="212"/>
      <c r="O764" s="212"/>
      <c r="P764" s="212"/>
      <c r="Q764" s="212"/>
      <c r="R764" s="212"/>
      <c r="S764" s="212"/>
      <c r="T764" s="213"/>
      <c r="AT764" s="214" t="s">
        <v>144</v>
      </c>
      <c r="AU764" s="214" t="s">
        <v>84</v>
      </c>
      <c r="AV764" s="11" t="s">
        <v>25</v>
      </c>
      <c r="AW764" s="11" t="s">
        <v>39</v>
      </c>
      <c r="AX764" s="11" t="s">
        <v>75</v>
      </c>
      <c r="AY764" s="214" t="s">
        <v>134</v>
      </c>
    </row>
    <row r="765" spans="2:65" s="11" customFormat="1" ht="13.5">
      <c r="B765" s="204"/>
      <c r="C765" s="205"/>
      <c r="D765" s="206" t="s">
        <v>144</v>
      </c>
      <c r="E765" s="207" t="s">
        <v>32</v>
      </c>
      <c r="F765" s="208" t="s">
        <v>995</v>
      </c>
      <c r="G765" s="205"/>
      <c r="H765" s="207" t="s">
        <v>32</v>
      </c>
      <c r="I765" s="209"/>
      <c r="J765" s="205"/>
      <c r="K765" s="205"/>
      <c r="L765" s="210"/>
      <c r="M765" s="211"/>
      <c r="N765" s="212"/>
      <c r="O765" s="212"/>
      <c r="P765" s="212"/>
      <c r="Q765" s="212"/>
      <c r="R765" s="212"/>
      <c r="S765" s="212"/>
      <c r="T765" s="213"/>
      <c r="AT765" s="214" t="s">
        <v>144</v>
      </c>
      <c r="AU765" s="214" t="s">
        <v>84</v>
      </c>
      <c r="AV765" s="11" t="s">
        <v>25</v>
      </c>
      <c r="AW765" s="11" t="s">
        <v>39</v>
      </c>
      <c r="AX765" s="11" t="s">
        <v>75</v>
      </c>
      <c r="AY765" s="214" t="s">
        <v>134</v>
      </c>
    </row>
    <row r="766" spans="2:65" s="11" customFormat="1" ht="13.5">
      <c r="B766" s="204"/>
      <c r="C766" s="205"/>
      <c r="D766" s="206" t="s">
        <v>144</v>
      </c>
      <c r="E766" s="207" t="s">
        <v>32</v>
      </c>
      <c r="F766" s="208" t="s">
        <v>989</v>
      </c>
      <c r="G766" s="205"/>
      <c r="H766" s="207" t="s">
        <v>32</v>
      </c>
      <c r="I766" s="209"/>
      <c r="J766" s="205"/>
      <c r="K766" s="205"/>
      <c r="L766" s="210"/>
      <c r="M766" s="211"/>
      <c r="N766" s="212"/>
      <c r="O766" s="212"/>
      <c r="P766" s="212"/>
      <c r="Q766" s="212"/>
      <c r="R766" s="212"/>
      <c r="S766" s="212"/>
      <c r="T766" s="213"/>
      <c r="AT766" s="214" t="s">
        <v>144</v>
      </c>
      <c r="AU766" s="214" t="s">
        <v>84</v>
      </c>
      <c r="AV766" s="11" t="s">
        <v>25</v>
      </c>
      <c r="AW766" s="11" t="s">
        <v>39</v>
      </c>
      <c r="AX766" s="11" t="s">
        <v>75</v>
      </c>
      <c r="AY766" s="214" t="s">
        <v>134</v>
      </c>
    </row>
    <row r="767" spans="2:65" s="12" customFormat="1" ht="13.5">
      <c r="B767" s="215"/>
      <c r="C767" s="216"/>
      <c r="D767" s="206" t="s">
        <v>144</v>
      </c>
      <c r="E767" s="217" t="s">
        <v>32</v>
      </c>
      <c r="F767" s="218" t="s">
        <v>990</v>
      </c>
      <c r="G767" s="216"/>
      <c r="H767" s="219">
        <v>11</v>
      </c>
      <c r="I767" s="220"/>
      <c r="J767" s="216"/>
      <c r="K767" s="216"/>
      <c r="L767" s="221"/>
      <c r="M767" s="222"/>
      <c r="N767" s="223"/>
      <c r="O767" s="223"/>
      <c r="P767" s="223"/>
      <c r="Q767" s="223"/>
      <c r="R767" s="223"/>
      <c r="S767" s="223"/>
      <c r="T767" s="224"/>
      <c r="AT767" s="225" t="s">
        <v>144</v>
      </c>
      <c r="AU767" s="225" t="s">
        <v>84</v>
      </c>
      <c r="AV767" s="12" t="s">
        <v>84</v>
      </c>
      <c r="AW767" s="12" t="s">
        <v>39</v>
      </c>
      <c r="AX767" s="12" t="s">
        <v>25</v>
      </c>
      <c r="AY767" s="225" t="s">
        <v>134</v>
      </c>
    </row>
    <row r="768" spans="2:65" s="11" customFormat="1" ht="13.5">
      <c r="B768" s="204"/>
      <c r="C768" s="205"/>
      <c r="D768" s="206" t="s">
        <v>144</v>
      </c>
      <c r="E768" s="207" t="s">
        <v>32</v>
      </c>
      <c r="F768" s="208" t="s">
        <v>880</v>
      </c>
      <c r="G768" s="205"/>
      <c r="H768" s="207" t="s">
        <v>32</v>
      </c>
      <c r="I768" s="209"/>
      <c r="J768" s="205"/>
      <c r="K768" s="205"/>
      <c r="L768" s="210"/>
      <c r="M768" s="211"/>
      <c r="N768" s="212"/>
      <c r="O768" s="212"/>
      <c r="P768" s="212"/>
      <c r="Q768" s="212"/>
      <c r="R768" s="212"/>
      <c r="S768" s="212"/>
      <c r="T768" s="213"/>
      <c r="AT768" s="214" t="s">
        <v>144</v>
      </c>
      <c r="AU768" s="214" t="s">
        <v>84</v>
      </c>
      <c r="AV768" s="11" t="s">
        <v>25</v>
      </c>
      <c r="AW768" s="11" t="s">
        <v>39</v>
      </c>
      <c r="AX768" s="11" t="s">
        <v>75</v>
      </c>
      <c r="AY768" s="214" t="s">
        <v>134</v>
      </c>
    </row>
    <row r="769" spans="2:65" s="11" customFormat="1" ht="13.5">
      <c r="B769" s="204"/>
      <c r="C769" s="205"/>
      <c r="D769" s="206" t="s">
        <v>144</v>
      </c>
      <c r="E769" s="207" t="s">
        <v>32</v>
      </c>
      <c r="F769" s="208" t="s">
        <v>898</v>
      </c>
      <c r="G769" s="205"/>
      <c r="H769" s="207" t="s">
        <v>32</v>
      </c>
      <c r="I769" s="209"/>
      <c r="J769" s="205"/>
      <c r="K769" s="205"/>
      <c r="L769" s="210"/>
      <c r="M769" s="211"/>
      <c r="N769" s="212"/>
      <c r="O769" s="212"/>
      <c r="P769" s="212"/>
      <c r="Q769" s="212"/>
      <c r="R769" s="212"/>
      <c r="S769" s="212"/>
      <c r="T769" s="213"/>
      <c r="AT769" s="214" t="s">
        <v>144</v>
      </c>
      <c r="AU769" s="214" t="s">
        <v>84</v>
      </c>
      <c r="AV769" s="11" t="s">
        <v>25</v>
      </c>
      <c r="AW769" s="11" t="s">
        <v>39</v>
      </c>
      <c r="AX769" s="11" t="s">
        <v>75</v>
      </c>
      <c r="AY769" s="214" t="s">
        <v>134</v>
      </c>
    </row>
    <row r="770" spans="2:65" s="1" customFormat="1" ht="16.5" customHeight="1">
      <c r="B770" s="41"/>
      <c r="C770" s="192" t="s">
        <v>996</v>
      </c>
      <c r="D770" s="192" t="s">
        <v>137</v>
      </c>
      <c r="E770" s="193" t="s">
        <v>997</v>
      </c>
      <c r="F770" s="194" t="s">
        <v>998</v>
      </c>
      <c r="G770" s="195" t="s">
        <v>222</v>
      </c>
      <c r="H770" s="196">
        <v>200</v>
      </c>
      <c r="I770" s="197"/>
      <c r="J770" s="198">
        <f>ROUND(I770*H770,2)</f>
        <v>0</v>
      </c>
      <c r="K770" s="194" t="s">
        <v>141</v>
      </c>
      <c r="L770" s="61"/>
      <c r="M770" s="199" t="s">
        <v>32</v>
      </c>
      <c r="N770" s="200" t="s">
        <v>46</v>
      </c>
      <c r="O770" s="42"/>
      <c r="P770" s="201">
        <f>O770*H770</f>
        <v>0</v>
      </c>
      <c r="Q770" s="201">
        <v>8.5999999999999998E-4</v>
      </c>
      <c r="R770" s="201">
        <f>Q770*H770</f>
        <v>0.17199999999999999</v>
      </c>
      <c r="S770" s="201">
        <v>0</v>
      </c>
      <c r="T770" s="202">
        <f>S770*H770</f>
        <v>0</v>
      </c>
      <c r="AR770" s="24" t="s">
        <v>250</v>
      </c>
      <c r="AT770" s="24" t="s">
        <v>137</v>
      </c>
      <c r="AU770" s="24" t="s">
        <v>84</v>
      </c>
      <c r="AY770" s="24" t="s">
        <v>134</v>
      </c>
      <c r="BE770" s="203">
        <f>IF(N770="základní",J770,0)</f>
        <v>0</v>
      </c>
      <c r="BF770" s="203">
        <f>IF(N770="snížená",J770,0)</f>
        <v>0</v>
      </c>
      <c r="BG770" s="203">
        <f>IF(N770="zákl. přenesená",J770,0)</f>
        <v>0</v>
      </c>
      <c r="BH770" s="203">
        <f>IF(N770="sníž. přenesená",J770,0)</f>
        <v>0</v>
      </c>
      <c r="BI770" s="203">
        <f>IF(N770="nulová",J770,0)</f>
        <v>0</v>
      </c>
      <c r="BJ770" s="24" t="s">
        <v>25</v>
      </c>
      <c r="BK770" s="203">
        <f>ROUND(I770*H770,2)</f>
        <v>0</v>
      </c>
      <c r="BL770" s="24" t="s">
        <v>250</v>
      </c>
      <c r="BM770" s="24" t="s">
        <v>999</v>
      </c>
    </row>
    <row r="771" spans="2:65" s="11" customFormat="1" ht="13.5">
      <c r="B771" s="204"/>
      <c r="C771" s="205"/>
      <c r="D771" s="206" t="s">
        <v>144</v>
      </c>
      <c r="E771" s="207" t="s">
        <v>32</v>
      </c>
      <c r="F771" s="208" t="s">
        <v>923</v>
      </c>
      <c r="G771" s="205"/>
      <c r="H771" s="207" t="s">
        <v>32</v>
      </c>
      <c r="I771" s="209"/>
      <c r="J771" s="205"/>
      <c r="K771" s="205"/>
      <c r="L771" s="210"/>
      <c r="M771" s="211"/>
      <c r="N771" s="212"/>
      <c r="O771" s="212"/>
      <c r="P771" s="212"/>
      <c r="Q771" s="212"/>
      <c r="R771" s="212"/>
      <c r="S771" s="212"/>
      <c r="T771" s="213"/>
      <c r="AT771" s="214" t="s">
        <v>144</v>
      </c>
      <c r="AU771" s="214" t="s">
        <v>84</v>
      </c>
      <c r="AV771" s="11" t="s">
        <v>25</v>
      </c>
      <c r="AW771" s="11" t="s">
        <v>39</v>
      </c>
      <c r="AX771" s="11" t="s">
        <v>75</v>
      </c>
      <c r="AY771" s="214" t="s">
        <v>134</v>
      </c>
    </row>
    <row r="772" spans="2:65" s="11" customFormat="1" ht="13.5">
      <c r="B772" s="204"/>
      <c r="C772" s="205"/>
      <c r="D772" s="206" t="s">
        <v>144</v>
      </c>
      <c r="E772" s="207" t="s">
        <v>32</v>
      </c>
      <c r="F772" s="208" t="s">
        <v>1000</v>
      </c>
      <c r="G772" s="205"/>
      <c r="H772" s="207" t="s">
        <v>32</v>
      </c>
      <c r="I772" s="209"/>
      <c r="J772" s="205"/>
      <c r="K772" s="205"/>
      <c r="L772" s="210"/>
      <c r="M772" s="211"/>
      <c r="N772" s="212"/>
      <c r="O772" s="212"/>
      <c r="P772" s="212"/>
      <c r="Q772" s="212"/>
      <c r="R772" s="212"/>
      <c r="S772" s="212"/>
      <c r="T772" s="213"/>
      <c r="AT772" s="214" t="s">
        <v>144</v>
      </c>
      <c r="AU772" s="214" t="s">
        <v>84</v>
      </c>
      <c r="AV772" s="11" t="s">
        <v>25</v>
      </c>
      <c r="AW772" s="11" t="s">
        <v>39</v>
      </c>
      <c r="AX772" s="11" t="s">
        <v>75</v>
      </c>
      <c r="AY772" s="214" t="s">
        <v>134</v>
      </c>
    </row>
    <row r="773" spans="2:65" s="12" customFormat="1" ht="13.5">
      <c r="B773" s="215"/>
      <c r="C773" s="216"/>
      <c r="D773" s="206" t="s">
        <v>144</v>
      </c>
      <c r="E773" s="217" t="s">
        <v>32</v>
      </c>
      <c r="F773" s="218" t="s">
        <v>1001</v>
      </c>
      <c r="G773" s="216"/>
      <c r="H773" s="219">
        <v>200</v>
      </c>
      <c r="I773" s="220"/>
      <c r="J773" s="216"/>
      <c r="K773" s="216"/>
      <c r="L773" s="221"/>
      <c r="M773" s="222"/>
      <c r="N773" s="223"/>
      <c r="O773" s="223"/>
      <c r="P773" s="223"/>
      <c r="Q773" s="223"/>
      <c r="R773" s="223"/>
      <c r="S773" s="223"/>
      <c r="T773" s="224"/>
      <c r="AT773" s="225" t="s">
        <v>144</v>
      </c>
      <c r="AU773" s="225" t="s">
        <v>84</v>
      </c>
      <c r="AV773" s="12" t="s">
        <v>84</v>
      </c>
      <c r="AW773" s="12" t="s">
        <v>39</v>
      </c>
      <c r="AX773" s="12" t="s">
        <v>25</v>
      </c>
      <c r="AY773" s="225" t="s">
        <v>134</v>
      </c>
    </row>
    <row r="774" spans="2:65" s="11" customFormat="1" ht="13.5">
      <c r="B774" s="204"/>
      <c r="C774" s="205"/>
      <c r="D774" s="206" t="s">
        <v>144</v>
      </c>
      <c r="E774" s="207" t="s">
        <v>32</v>
      </c>
      <c r="F774" s="208" t="s">
        <v>880</v>
      </c>
      <c r="G774" s="205"/>
      <c r="H774" s="207" t="s">
        <v>32</v>
      </c>
      <c r="I774" s="209"/>
      <c r="J774" s="205"/>
      <c r="K774" s="205"/>
      <c r="L774" s="210"/>
      <c r="M774" s="211"/>
      <c r="N774" s="212"/>
      <c r="O774" s="212"/>
      <c r="P774" s="212"/>
      <c r="Q774" s="212"/>
      <c r="R774" s="212"/>
      <c r="S774" s="212"/>
      <c r="T774" s="213"/>
      <c r="AT774" s="214" t="s">
        <v>144</v>
      </c>
      <c r="AU774" s="214" t="s">
        <v>84</v>
      </c>
      <c r="AV774" s="11" t="s">
        <v>25</v>
      </c>
      <c r="AW774" s="11" t="s">
        <v>39</v>
      </c>
      <c r="AX774" s="11" t="s">
        <v>75</v>
      </c>
      <c r="AY774" s="214" t="s">
        <v>134</v>
      </c>
    </row>
    <row r="775" spans="2:65" s="11" customFormat="1" ht="13.5">
      <c r="B775" s="204"/>
      <c r="C775" s="205"/>
      <c r="D775" s="206" t="s">
        <v>144</v>
      </c>
      <c r="E775" s="207" t="s">
        <v>32</v>
      </c>
      <c r="F775" s="208" t="s">
        <v>898</v>
      </c>
      <c r="G775" s="205"/>
      <c r="H775" s="207" t="s">
        <v>32</v>
      </c>
      <c r="I775" s="209"/>
      <c r="J775" s="205"/>
      <c r="K775" s="205"/>
      <c r="L775" s="210"/>
      <c r="M775" s="211"/>
      <c r="N775" s="212"/>
      <c r="O775" s="212"/>
      <c r="P775" s="212"/>
      <c r="Q775" s="212"/>
      <c r="R775" s="212"/>
      <c r="S775" s="212"/>
      <c r="T775" s="213"/>
      <c r="AT775" s="214" t="s">
        <v>144</v>
      </c>
      <c r="AU775" s="214" t="s">
        <v>84</v>
      </c>
      <c r="AV775" s="11" t="s">
        <v>25</v>
      </c>
      <c r="AW775" s="11" t="s">
        <v>39</v>
      </c>
      <c r="AX775" s="11" t="s">
        <v>75</v>
      </c>
      <c r="AY775" s="214" t="s">
        <v>134</v>
      </c>
    </row>
    <row r="776" spans="2:65" s="1" customFormat="1" ht="16.5" customHeight="1">
      <c r="B776" s="41"/>
      <c r="C776" s="192" t="s">
        <v>1002</v>
      </c>
      <c r="D776" s="192" t="s">
        <v>137</v>
      </c>
      <c r="E776" s="193" t="s">
        <v>1003</v>
      </c>
      <c r="F776" s="194" t="s">
        <v>1004</v>
      </c>
      <c r="G776" s="195" t="s">
        <v>222</v>
      </c>
      <c r="H776" s="196">
        <v>35</v>
      </c>
      <c r="I776" s="197"/>
      <c r="J776" s="198">
        <f>ROUND(I776*H776,2)</f>
        <v>0</v>
      </c>
      <c r="K776" s="194" t="s">
        <v>32</v>
      </c>
      <c r="L776" s="61"/>
      <c r="M776" s="199" t="s">
        <v>32</v>
      </c>
      <c r="N776" s="200" t="s">
        <v>46</v>
      </c>
      <c r="O776" s="42"/>
      <c r="P776" s="201">
        <f>O776*H776</f>
        <v>0</v>
      </c>
      <c r="Q776" s="201">
        <v>9.3999999999999997E-4</v>
      </c>
      <c r="R776" s="201">
        <f>Q776*H776</f>
        <v>3.2899999999999999E-2</v>
      </c>
      <c r="S776" s="201">
        <v>0</v>
      </c>
      <c r="T776" s="202">
        <f>S776*H776</f>
        <v>0</v>
      </c>
      <c r="AR776" s="24" t="s">
        <v>250</v>
      </c>
      <c r="AT776" s="24" t="s">
        <v>137</v>
      </c>
      <c r="AU776" s="24" t="s">
        <v>84</v>
      </c>
      <c r="AY776" s="24" t="s">
        <v>134</v>
      </c>
      <c r="BE776" s="203">
        <f>IF(N776="základní",J776,0)</f>
        <v>0</v>
      </c>
      <c r="BF776" s="203">
        <f>IF(N776="snížená",J776,0)</f>
        <v>0</v>
      </c>
      <c r="BG776" s="203">
        <f>IF(N776="zákl. přenesená",J776,0)</f>
        <v>0</v>
      </c>
      <c r="BH776" s="203">
        <f>IF(N776="sníž. přenesená",J776,0)</f>
        <v>0</v>
      </c>
      <c r="BI776" s="203">
        <f>IF(N776="nulová",J776,0)</f>
        <v>0</v>
      </c>
      <c r="BJ776" s="24" t="s">
        <v>25</v>
      </c>
      <c r="BK776" s="203">
        <f>ROUND(I776*H776,2)</f>
        <v>0</v>
      </c>
      <c r="BL776" s="24" t="s">
        <v>250</v>
      </c>
      <c r="BM776" s="24" t="s">
        <v>1005</v>
      </c>
    </row>
    <row r="777" spans="2:65" s="11" customFormat="1" ht="13.5">
      <c r="B777" s="204"/>
      <c r="C777" s="205"/>
      <c r="D777" s="206" t="s">
        <v>144</v>
      </c>
      <c r="E777" s="207" t="s">
        <v>32</v>
      </c>
      <c r="F777" s="208" t="s">
        <v>894</v>
      </c>
      <c r="G777" s="205"/>
      <c r="H777" s="207" t="s">
        <v>32</v>
      </c>
      <c r="I777" s="209"/>
      <c r="J777" s="205"/>
      <c r="K777" s="205"/>
      <c r="L777" s="210"/>
      <c r="M777" s="211"/>
      <c r="N777" s="212"/>
      <c r="O777" s="212"/>
      <c r="P777" s="212"/>
      <c r="Q777" s="212"/>
      <c r="R777" s="212"/>
      <c r="S777" s="212"/>
      <c r="T777" s="213"/>
      <c r="AT777" s="214" t="s">
        <v>144</v>
      </c>
      <c r="AU777" s="214" t="s">
        <v>84</v>
      </c>
      <c r="AV777" s="11" t="s">
        <v>25</v>
      </c>
      <c r="AW777" s="11" t="s">
        <v>39</v>
      </c>
      <c r="AX777" s="11" t="s">
        <v>75</v>
      </c>
      <c r="AY777" s="214" t="s">
        <v>134</v>
      </c>
    </row>
    <row r="778" spans="2:65" s="11" customFormat="1" ht="13.5">
      <c r="B778" s="204"/>
      <c r="C778" s="205"/>
      <c r="D778" s="206" t="s">
        <v>144</v>
      </c>
      <c r="E778" s="207" t="s">
        <v>32</v>
      </c>
      <c r="F778" s="208" t="s">
        <v>1006</v>
      </c>
      <c r="G778" s="205"/>
      <c r="H778" s="207" t="s">
        <v>32</v>
      </c>
      <c r="I778" s="209"/>
      <c r="J778" s="205"/>
      <c r="K778" s="205"/>
      <c r="L778" s="210"/>
      <c r="M778" s="211"/>
      <c r="N778" s="212"/>
      <c r="O778" s="212"/>
      <c r="P778" s="212"/>
      <c r="Q778" s="212"/>
      <c r="R778" s="212"/>
      <c r="S778" s="212"/>
      <c r="T778" s="213"/>
      <c r="AT778" s="214" t="s">
        <v>144</v>
      </c>
      <c r="AU778" s="214" t="s">
        <v>84</v>
      </c>
      <c r="AV778" s="11" t="s">
        <v>25</v>
      </c>
      <c r="AW778" s="11" t="s">
        <v>39</v>
      </c>
      <c r="AX778" s="11" t="s">
        <v>75</v>
      </c>
      <c r="AY778" s="214" t="s">
        <v>134</v>
      </c>
    </row>
    <row r="779" spans="2:65" s="11" customFormat="1" ht="13.5">
      <c r="B779" s="204"/>
      <c r="C779" s="205"/>
      <c r="D779" s="206" t="s">
        <v>144</v>
      </c>
      <c r="E779" s="207" t="s">
        <v>32</v>
      </c>
      <c r="F779" s="208" t="s">
        <v>1007</v>
      </c>
      <c r="G779" s="205"/>
      <c r="H779" s="207" t="s">
        <v>32</v>
      </c>
      <c r="I779" s="209"/>
      <c r="J779" s="205"/>
      <c r="K779" s="205"/>
      <c r="L779" s="210"/>
      <c r="M779" s="211"/>
      <c r="N779" s="212"/>
      <c r="O779" s="212"/>
      <c r="P779" s="212"/>
      <c r="Q779" s="212"/>
      <c r="R779" s="212"/>
      <c r="S779" s="212"/>
      <c r="T779" s="213"/>
      <c r="AT779" s="214" t="s">
        <v>144</v>
      </c>
      <c r="AU779" s="214" t="s">
        <v>84</v>
      </c>
      <c r="AV779" s="11" t="s">
        <v>25</v>
      </c>
      <c r="AW779" s="11" t="s">
        <v>39</v>
      </c>
      <c r="AX779" s="11" t="s">
        <v>75</v>
      </c>
      <c r="AY779" s="214" t="s">
        <v>134</v>
      </c>
    </row>
    <row r="780" spans="2:65" s="12" customFormat="1" ht="13.5">
      <c r="B780" s="215"/>
      <c r="C780" s="216"/>
      <c r="D780" s="206" t="s">
        <v>144</v>
      </c>
      <c r="E780" s="217" t="s">
        <v>32</v>
      </c>
      <c r="F780" s="218" t="s">
        <v>1008</v>
      </c>
      <c r="G780" s="216"/>
      <c r="H780" s="219">
        <v>4.8</v>
      </c>
      <c r="I780" s="220"/>
      <c r="J780" s="216"/>
      <c r="K780" s="216"/>
      <c r="L780" s="221"/>
      <c r="M780" s="222"/>
      <c r="N780" s="223"/>
      <c r="O780" s="223"/>
      <c r="P780" s="223"/>
      <c r="Q780" s="223"/>
      <c r="R780" s="223"/>
      <c r="S780" s="223"/>
      <c r="T780" s="224"/>
      <c r="AT780" s="225" t="s">
        <v>144</v>
      </c>
      <c r="AU780" s="225" t="s">
        <v>84</v>
      </c>
      <c r="AV780" s="12" t="s">
        <v>84</v>
      </c>
      <c r="AW780" s="12" t="s">
        <v>39</v>
      </c>
      <c r="AX780" s="12" t="s">
        <v>75</v>
      </c>
      <c r="AY780" s="225" t="s">
        <v>134</v>
      </c>
    </row>
    <row r="781" spans="2:65" s="12" customFormat="1" ht="13.5">
      <c r="B781" s="215"/>
      <c r="C781" s="216"/>
      <c r="D781" s="206" t="s">
        <v>144</v>
      </c>
      <c r="E781" s="217" t="s">
        <v>32</v>
      </c>
      <c r="F781" s="218" t="s">
        <v>1009</v>
      </c>
      <c r="G781" s="216"/>
      <c r="H781" s="219">
        <v>5.8</v>
      </c>
      <c r="I781" s="220"/>
      <c r="J781" s="216"/>
      <c r="K781" s="216"/>
      <c r="L781" s="221"/>
      <c r="M781" s="222"/>
      <c r="N781" s="223"/>
      <c r="O781" s="223"/>
      <c r="P781" s="223"/>
      <c r="Q781" s="223"/>
      <c r="R781" s="223"/>
      <c r="S781" s="223"/>
      <c r="T781" s="224"/>
      <c r="AT781" s="225" t="s">
        <v>144</v>
      </c>
      <c r="AU781" s="225" t="s">
        <v>84</v>
      </c>
      <c r="AV781" s="12" t="s">
        <v>84</v>
      </c>
      <c r="AW781" s="12" t="s">
        <v>39</v>
      </c>
      <c r="AX781" s="12" t="s">
        <v>75</v>
      </c>
      <c r="AY781" s="225" t="s">
        <v>134</v>
      </c>
    </row>
    <row r="782" spans="2:65" s="12" customFormat="1" ht="13.5">
      <c r="B782" s="215"/>
      <c r="C782" s="216"/>
      <c r="D782" s="206" t="s">
        <v>144</v>
      </c>
      <c r="E782" s="217" t="s">
        <v>32</v>
      </c>
      <c r="F782" s="218" t="s">
        <v>1010</v>
      </c>
      <c r="G782" s="216"/>
      <c r="H782" s="219">
        <v>4.2</v>
      </c>
      <c r="I782" s="220"/>
      <c r="J782" s="216"/>
      <c r="K782" s="216"/>
      <c r="L782" s="221"/>
      <c r="M782" s="222"/>
      <c r="N782" s="223"/>
      <c r="O782" s="223"/>
      <c r="P782" s="223"/>
      <c r="Q782" s="223"/>
      <c r="R782" s="223"/>
      <c r="S782" s="223"/>
      <c r="T782" s="224"/>
      <c r="AT782" s="225" t="s">
        <v>144</v>
      </c>
      <c r="AU782" s="225" t="s">
        <v>84</v>
      </c>
      <c r="AV782" s="12" t="s">
        <v>84</v>
      </c>
      <c r="AW782" s="12" t="s">
        <v>39</v>
      </c>
      <c r="AX782" s="12" t="s">
        <v>75</v>
      </c>
      <c r="AY782" s="225" t="s">
        <v>134</v>
      </c>
    </row>
    <row r="783" spans="2:65" s="11" customFormat="1" ht="13.5">
      <c r="B783" s="204"/>
      <c r="C783" s="205"/>
      <c r="D783" s="206" t="s">
        <v>144</v>
      </c>
      <c r="E783" s="207" t="s">
        <v>32</v>
      </c>
      <c r="F783" s="208" t="s">
        <v>1011</v>
      </c>
      <c r="G783" s="205"/>
      <c r="H783" s="207" t="s">
        <v>32</v>
      </c>
      <c r="I783" s="209"/>
      <c r="J783" s="205"/>
      <c r="K783" s="205"/>
      <c r="L783" s="210"/>
      <c r="M783" s="211"/>
      <c r="N783" s="212"/>
      <c r="O783" s="212"/>
      <c r="P783" s="212"/>
      <c r="Q783" s="212"/>
      <c r="R783" s="212"/>
      <c r="S783" s="212"/>
      <c r="T783" s="213"/>
      <c r="AT783" s="214" t="s">
        <v>144</v>
      </c>
      <c r="AU783" s="214" t="s">
        <v>84</v>
      </c>
      <c r="AV783" s="11" t="s">
        <v>25</v>
      </c>
      <c r="AW783" s="11" t="s">
        <v>39</v>
      </c>
      <c r="AX783" s="11" t="s">
        <v>75</v>
      </c>
      <c r="AY783" s="214" t="s">
        <v>134</v>
      </c>
    </row>
    <row r="784" spans="2:65" s="12" customFormat="1" ht="13.5">
      <c r="B784" s="215"/>
      <c r="C784" s="216"/>
      <c r="D784" s="206" t="s">
        <v>144</v>
      </c>
      <c r="E784" s="217" t="s">
        <v>32</v>
      </c>
      <c r="F784" s="218" t="s">
        <v>1012</v>
      </c>
      <c r="G784" s="216"/>
      <c r="H784" s="219">
        <v>20.2</v>
      </c>
      <c r="I784" s="220"/>
      <c r="J784" s="216"/>
      <c r="K784" s="216"/>
      <c r="L784" s="221"/>
      <c r="M784" s="222"/>
      <c r="N784" s="223"/>
      <c r="O784" s="223"/>
      <c r="P784" s="223"/>
      <c r="Q784" s="223"/>
      <c r="R784" s="223"/>
      <c r="S784" s="223"/>
      <c r="T784" s="224"/>
      <c r="AT784" s="225" t="s">
        <v>144</v>
      </c>
      <c r="AU784" s="225" t="s">
        <v>84</v>
      </c>
      <c r="AV784" s="12" t="s">
        <v>84</v>
      </c>
      <c r="AW784" s="12" t="s">
        <v>39</v>
      </c>
      <c r="AX784" s="12" t="s">
        <v>75</v>
      </c>
      <c r="AY784" s="225" t="s">
        <v>134</v>
      </c>
    </row>
    <row r="785" spans="2:65" s="13" customFormat="1" ht="13.5">
      <c r="B785" s="226"/>
      <c r="C785" s="227"/>
      <c r="D785" s="206" t="s">
        <v>144</v>
      </c>
      <c r="E785" s="228" t="s">
        <v>32</v>
      </c>
      <c r="F785" s="229" t="s">
        <v>156</v>
      </c>
      <c r="G785" s="227"/>
      <c r="H785" s="230">
        <v>35</v>
      </c>
      <c r="I785" s="231"/>
      <c r="J785" s="227"/>
      <c r="K785" s="227"/>
      <c r="L785" s="232"/>
      <c r="M785" s="233"/>
      <c r="N785" s="234"/>
      <c r="O785" s="234"/>
      <c r="P785" s="234"/>
      <c r="Q785" s="234"/>
      <c r="R785" s="234"/>
      <c r="S785" s="234"/>
      <c r="T785" s="235"/>
      <c r="AT785" s="236" t="s">
        <v>144</v>
      </c>
      <c r="AU785" s="236" t="s">
        <v>84</v>
      </c>
      <c r="AV785" s="13" t="s">
        <v>142</v>
      </c>
      <c r="AW785" s="13" t="s">
        <v>39</v>
      </c>
      <c r="AX785" s="13" t="s">
        <v>25</v>
      </c>
      <c r="AY785" s="236" t="s">
        <v>134</v>
      </c>
    </row>
    <row r="786" spans="2:65" s="11" customFormat="1" ht="13.5">
      <c r="B786" s="204"/>
      <c r="C786" s="205"/>
      <c r="D786" s="206" t="s">
        <v>144</v>
      </c>
      <c r="E786" s="207" t="s">
        <v>32</v>
      </c>
      <c r="F786" s="208" t="s">
        <v>880</v>
      </c>
      <c r="G786" s="205"/>
      <c r="H786" s="207" t="s">
        <v>32</v>
      </c>
      <c r="I786" s="209"/>
      <c r="J786" s="205"/>
      <c r="K786" s="205"/>
      <c r="L786" s="210"/>
      <c r="M786" s="211"/>
      <c r="N786" s="212"/>
      <c r="O786" s="212"/>
      <c r="P786" s="212"/>
      <c r="Q786" s="212"/>
      <c r="R786" s="212"/>
      <c r="S786" s="212"/>
      <c r="T786" s="213"/>
      <c r="AT786" s="214" t="s">
        <v>144</v>
      </c>
      <c r="AU786" s="214" t="s">
        <v>84</v>
      </c>
      <c r="AV786" s="11" t="s">
        <v>25</v>
      </c>
      <c r="AW786" s="11" t="s">
        <v>39</v>
      </c>
      <c r="AX786" s="11" t="s">
        <v>75</v>
      </c>
      <c r="AY786" s="214" t="s">
        <v>134</v>
      </c>
    </row>
    <row r="787" spans="2:65" s="11" customFormat="1" ht="13.5">
      <c r="B787" s="204"/>
      <c r="C787" s="205"/>
      <c r="D787" s="206" t="s">
        <v>144</v>
      </c>
      <c r="E787" s="207" t="s">
        <v>32</v>
      </c>
      <c r="F787" s="208" t="s">
        <v>898</v>
      </c>
      <c r="G787" s="205"/>
      <c r="H787" s="207" t="s">
        <v>32</v>
      </c>
      <c r="I787" s="209"/>
      <c r="J787" s="205"/>
      <c r="K787" s="205"/>
      <c r="L787" s="210"/>
      <c r="M787" s="211"/>
      <c r="N787" s="212"/>
      <c r="O787" s="212"/>
      <c r="P787" s="212"/>
      <c r="Q787" s="212"/>
      <c r="R787" s="212"/>
      <c r="S787" s="212"/>
      <c r="T787" s="213"/>
      <c r="AT787" s="214" t="s">
        <v>144</v>
      </c>
      <c r="AU787" s="214" t="s">
        <v>84</v>
      </c>
      <c r="AV787" s="11" t="s">
        <v>25</v>
      </c>
      <c r="AW787" s="11" t="s">
        <v>39</v>
      </c>
      <c r="AX787" s="11" t="s">
        <v>75</v>
      </c>
      <c r="AY787" s="214" t="s">
        <v>134</v>
      </c>
    </row>
    <row r="788" spans="2:65" s="1" customFormat="1" ht="16.5" customHeight="1">
      <c r="B788" s="41"/>
      <c r="C788" s="192" t="s">
        <v>1013</v>
      </c>
      <c r="D788" s="192" t="s">
        <v>137</v>
      </c>
      <c r="E788" s="193" t="s">
        <v>1014</v>
      </c>
      <c r="F788" s="194" t="s">
        <v>1015</v>
      </c>
      <c r="G788" s="195" t="s">
        <v>222</v>
      </c>
      <c r="H788" s="196">
        <v>6</v>
      </c>
      <c r="I788" s="197"/>
      <c r="J788" s="198">
        <f>ROUND(I788*H788,2)</f>
        <v>0</v>
      </c>
      <c r="K788" s="194" t="s">
        <v>32</v>
      </c>
      <c r="L788" s="61"/>
      <c r="M788" s="199" t="s">
        <v>32</v>
      </c>
      <c r="N788" s="200" t="s">
        <v>46</v>
      </c>
      <c r="O788" s="42"/>
      <c r="P788" s="201">
        <f>O788*H788</f>
        <v>0</v>
      </c>
      <c r="Q788" s="201">
        <v>9.3999999999999997E-4</v>
      </c>
      <c r="R788" s="201">
        <f>Q788*H788</f>
        <v>5.64E-3</v>
      </c>
      <c r="S788" s="201">
        <v>0</v>
      </c>
      <c r="T788" s="202">
        <f>S788*H788</f>
        <v>0</v>
      </c>
      <c r="AR788" s="24" t="s">
        <v>250</v>
      </c>
      <c r="AT788" s="24" t="s">
        <v>137</v>
      </c>
      <c r="AU788" s="24" t="s">
        <v>84</v>
      </c>
      <c r="AY788" s="24" t="s">
        <v>134</v>
      </c>
      <c r="BE788" s="203">
        <f>IF(N788="základní",J788,0)</f>
        <v>0</v>
      </c>
      <c r="BF788" s="203">
        <f>IF(N788="snížená",J788,0)</f>
        <v>0</v>
      </c>
      <c r="BG788" s="203">
        <f>IF(N788="zákl. přenesená",J788,0)</f>
        <v>0</v>
      </c>
      <c r="BH788" s="203">
        <f>IF(N788="sníž. přenesená",J788,0)</f>
        <v>0</v>
      </c>
      <c r="BI788" s="203">
        <f>IF(N788="nulová",J788,0)</f>
        <v>0</v>
      </c>
      <c r="BJ788" s="24" t="s">
        <v>25</v>
      </c>
      <c r="BK788" s="203">
        <f>ROUND(I788*H788,2)</f>
        <v>0</v>
      </c>
      <c r="BL788" s="24" t="s">
        <v>250</v>
      </c>
      <c r="BM788" s="24" t="s">
        <v>1016</v>
      </c>
    </row>
    <row r="789" spans="2:65" s="11" customFormat="1" ht="13.5">
      <c r="B789" s="204"/>
      <c r="C789" s="205"/>
      <c r="D789" s="206" t="s">
        <v>144</v>
      </c>
      <c r="E789" s="207" t="s">
        <v>32</v>
      </c>
      <c r="F789" s="208" t="s">
        <v>894</v>
      </c>
      <c r="G789" s="205"/>
      <c r="H789" s="207" t="s">
        <v>32</v>
      </c>
      <c r="I789" s="209"/>
      <c r="J789" s="205"/>
      <c r="K789" s="205"/>
      <c r="L789" s="210"/>
      <c r="M789" s="211"/>
      <c r="N789" s="212"/>
      <c r="O789" s="212"/>
      <c r="P789" s="212"/>
      <c r="Q789" s="212"/>
      <c r="R789" s="212"/>
      <c r="S789" s="212"/>
      <c r="T789" s="213"/>
      <c r="AT789" s="214" t="s">
        <v>144</v>
      </c>
      <c r="AU789" s="214" t="s">
        <v>84</v>
      </c>
      <c r="AV789" s="11" t="s">
        <v>25</v>
      </c>
      <c r="AW789" s="11" t="s">
        <v>39</v>
      </c>
      <c r="AX789" s="11" t="s">
        <v>75</v>
      </c>
      <c r="AY789" s="214" t="s">
        <v>134</v>
      </c>
    </row>
    <row r="790" spans="2:65" s="11" customFormat="1" ht="13.5">
      <c r="B790" s="204"/>
      <c r="C790" s="205"/>
      <c r="D790" s="206" t="s">
        <v>144</v>
      </c>
      <c r="E790" s="207" t="s">
        <v>32</v>
      </c>
      <c r="F790" s="208" t="s">
        <v>1017</v>
      </c>
      <c r="G790" s="205"/>
      <c r="H790" s="207" t="s">
        <v>32</v>
      </c>
      <c r="I790" s="209"/>
      <c r="J790" s="205"/>
      <c r="K790" s="205"/>
      <c r="L790" s="210"/>
      <c r="M790" s="211"/>
      <c r="N790" s="212"/>
      <c r="O790" s="212"/>
      <c r="P790" s="212"/>
      <c r="Q790" s="212"/>
      <c r="R790" s="212"/>
      <c r="S790" s="212"/>
      <c r="T790" s="213"/>
      <c r="AT790" s="214" t="s">
        <v>144</v>
      </c>
      <c r="AU790" s="214" t="s">
        <v>84</v>
      </c>
      <c r="AV790" s="11" t="s">
        <v>25</v>
      </c>
      <c r="AW790" s="11" t="s">
        <v>39</v>
      </c>
      <c r="AX790" s="11" t="s">
        <v>75</v>
      </c>
      <c r="AY790" s="214" t="s">
        <v>134</v>
      </c>
    </row>
    <row r="791" spans="2:65" s="11" customFormat="1" ht="13.5">
      <c r="B791" s="204"/>
      <c r="C791" s="205"/>
      <c r="D791" s="206" t="s">
        <v>144</v>
      </c>
      <c r="E791" s="207" t="s">
        <v>32</v>
      </c>
      <c r="F791" s="208" t="s">
        <v>1007</v>
      </c>
      <c r="G791" s="205"/>
      <c r="H791" s="207" t="s">
        <v>32</v>
      </c>
      <c r="I791" s="209"/>
      <c r="J791" s="205"/>
      <c r="K791" s="205"/>
      <c r="L791" s="210"/>
      <c r="M791" s="211"/>
      <c r="N791" s="212"/>
      <c r="O791" s="212"/>
      <c r="P791" s="212"/>
      <c r="Q791" s="212"/>
      <c r="R791" s="212"/>
      <c r="S791" s="212"/>
      <c r="T791" s="213"/>
      <c r="AT791" s="214" t="s">
        <v>144</v>
      </c>
      <c r="AU791" s="214" t="s">
        <v>84</v>
      </c>
      <c r="AV791" s="11" t="s">
        <v>25</v>
      </c>
      <c r="AW791" s="11" t="s">
        <v>39</v>
      </c>
      <c r="AX791" s="11" t="s">
        <v>75</v>
      </c>
      <c r="AY791" s="214" t="s">
        <v>134</v>
      </c>
    </row>
    <row r="792" spans="2:65" s="12" customFormat="1" ht="13.5">
      <c r="B792" s="215"/>
      <c r="C792" s="216"/>
      <c r="D792" s="206" t="s">
        <v>144</v>
      </c>
      <c r="E792" s="217" t="s">
        <v>32</v>
      </c>
      <c r="F792" s="218" t="s">
        <v>1018</v>
      </c>
      <c r="G792" s="216"/>
      <c r="H792" s="219">
        <v>6</v>
      </c>
      <c r="I792" s="220"/>
      <c r="J792" s="216"/>
      <c r="K792" s="216"/>
      <c r="L792" s="221"/>
      <c r="M792" s="222"/>
      <c r="N792" s="223"/>
      <c r="O792" s="223"/>
      <c r="P792" s="223"/>
      <c r="Q792" s="223"/>
      <c r="R792" s="223"/>
      <c r="S792" s="223"/>
      <c r="T792" s="224"/>
      <c r="AT792" s="225" t="s">
        <v>144</v>
      </c>
      <c r="AU792" s="225" t="s">
        <v>84</v>
      </c>
      <c r="AV792" s="12" t="s">
        <v>84</v>
      </c>
      <c r="AW792" s="12" t="s">
        <v>39</v>
      </c>
      <c r="AX792" s="12" t="s">
        <v>25</v>
      </c>
      <c r="AY792" s="225" t="s">
        <v>134</v>
      </c>
    </row>
    <row r="793" spans="2:65" s="11" customFormat="1" ht="13.5">
      <c r="B793" s="204"/>
      <c r="C793" s="205"/>
      <c r="D793" s="206" t="s">
        <v>144</v>
      </c>
      <c r="E793" s="207" t="s">
        <v>32</v>
      </c>
      <c r="F793" s="208" t="s">
        <v>880</v>
      </c>
      <c r="G793" s="205"/>
      <c r="H793" s="207" t="s">
        <v>32</v>
      </c>
      <c r="I793" s="209"/>
      <c r="J793" s="205"/>
      <c r="K793" s="205"/>
      <c r="L793" s="210"/>
      <c r="M793" s="211"/>
      <c r="N793" s="212"/>
      <c r="O793" s="212"/>
      <c r="P793" s="212"/>
      <c r="Q793" s="212"/>
      <c r="R793" s="212"/>
      <c r="S793" s="212"/>
      <c r="T793" s="213"/>
      <c r="AT793" s="214" t="s">
        <v>144</v>
      </c>
      <c r="AU793" s="214" t="s">
        <v>84</v>
      </c>
      <c r="AV793" s="11" t="s">
        <v>25</v>
      </c>
      <c r="AW793" s="11" t="s">
        <v>39</v>
      </c>
      <c r="AX793" s="11" t="s">
        <v>75</v>
      </c>
      <c r="AY793" s="214" t="s">
        <v>134</v>
      </c>
    </row>
    <row r="794" spans="2:65" s="11" customFormat="1" ht="13.5">
      <c r="B794" s="204"/>
      <c r="C794" s="205"/>
      <c r="D794" s="206" t="s">
        <v>144</v>
      </c>
      <c r="E794" s="207" t="s">
        <v>32</v>
      </c>
      <c r="F794" s="208" t="s">
        <v>898</v>
      </c>
      <c r="G794" s="205"/>
      <c r="H794" s="207" t="s">
        <v>32</v>
      </c>
      <c r="I794" s="209"/>
      <c r="J794" s="205"/>
      <c r="K794" s="205"/>
      <c r="L794" s="210"/>
      <c r="M794" s="211"/>
      <c r="N794" s="212"/>
      <c r="O794" s="212"/>
      <c r="P794" s="212"/>
      <c r="Q794" s="212"/>
      <c r="R794" s="212"/>
      <c r="S794" s="212"/>
      <c r="T794" s="213"/>
      <c r="AT794" s="214" t="s">
        <v>144</v>
      </c>
      <c r="AU794" s="214" t="s">
        <v>84</v>
      </c>
      <c r="AV794" s="11" t="s">
        <v>25</v>
      </c>
      <c r="AW794" s="11" t="s">
        <v>39</v>
      </c>
      <c r="AX794" s="11" t="s">
        <v>75</v>
      </c>
      <c r="AY794" s="214" t="s">
        <v>134</v>
      </c>
    </row>
    <row r="795" spans="2:65" s="1" customFormat="1" ht="16.5" customHeight="1">
      <c r="B795" s="41"/>
      <c r="C795" s="192" t="s">
        <v>1019</v>
      </c>
      <c r="D795" s="192" t="s">
        <v>137</v>
      </c>
      <c r="E795" s="193" t="s">
        <v>1020</v>
      </c>
      <c r="F795" s="194" t="s">
        <v>1021</v>
      </c>
      <c r="G795" s="195" t="s">
        <v>222</v>
      </c>
      <c r="H795" s="196">
        <v>7</v>
      </c>
      <c r="I795" s="197"/>
      <c r="J795" s="198">
        <f>ROUND(I795*H795,2)</f>
        <v>0</v>
      </c>
      <c r="K795" s="194" t="s">
        <v>32</v>
      </c>
      <c r="L795" s="61"/>
      <c r="M795" s="199" t="s">
        <v>32</v>
      </c>
      <c r="N795" s="200" t="s">
        <v>46</v>
      </c>
      <c r="O795" s="42"/>
      <c r="P795" s="201">
        <f>O795*H795</f>
        <v>0</v>
      </c>
      <c r="Q795" s="201">
        <v>9.3999999999999997E-4</v>
      </c>
      <c r="R795" s="201">
        <f>Q795*H795</f>
        <v>6.5799999999999999E-3</v>
      </c>
      <c r="S795" s="201">
        <v>0</v>
      </c>
      <c r="T795" s="202">
        <f>S795*H795</f>
        <v>0</v>
      </c>
      <c r="AR795" s="24" t="s">
        <v>250</v>
      </c>
      <c r="AT795" s="24" t="s">
        <v>137</v>
      </c>
      <c r="AU795" s="24" t="s">
        <v>84</v>
      </c>
      <c r="AY795" s="24" t="s">
        <v>134</v>
      </c>
      <c r="BE795" s="203">
        <f>IF(N795="základní",J795,0)</f>
        <v>0</v>
      </c>
      <c r="BF795" s="203">
        <f>IF(N795="snížená",J795,0)</f>
        <v>0</v>
      </c>
      <c r="BG795" s="203">
        <f>IF(N795="zákl. přenesená",J795,0)</f>
        <v>0</v>
      </c>
      <c r="BH795" s="203">
        <f>IF(N795="sníž. přenesená",J795,0)</f>
        <v>0</v>
      </c>
      <c r="BI795" s="203">
        <f>IF(N795="nulová",J795,0)</f>
        <v>0</v>
      </c>
      <c r="BJ795" s="24" t="s">
        <v>25</v>
      </c>
      <c r="BK795" s="203">
        <f>ROUND(I795*H795,2)</f>
        <v>0</v>
      </c>
      <c r="BL795" s="24" t="s">
        <v>250</v>
      </c>
      <c r="BM795" s="24" t="s">
        <v>1022</v>
      </c>
    </row>
    <row r="796" spans="2:65" s="11" customFormat="1" ht="13.5">
      <c r="B796" s="204"/>
      <c r="C796" s="205"/>
      <c r="D796" s="206" t="s">
        <v>144</v>
      </c>
      <c r="E796" s="207" t="s">
        <v>32</v>
      </c>
      <c r="F796" s="208" t="s">
        <v>894</v>
      </c>
      <c r="G796" s="205"/>
      <c r="H796" s="207" t="s">
        <v>32</v>
      </c>
      <c r="I796" s="209"/>
      <c r="J796" s="205"/>
      <c r="K796" s="205"/>
      <c r="L796" s="210"/>
      <c r="M796" s="211"/>
      <c r="N796" s="212"/>
      <c r="O796" s="212"/>
      <c r="P796" s="212"/>
      <c r="Q796" s="212"/>
      <c r="R796" s="212"/>
      <c r="S796" s="212"/>
      <c r="T796" s="213"/>
      <c r="AT796" s="214" t="s">
        <v>144</v>
      </c>
      <c r="AU796" s="214" t="s">
        <v>84</v>
      </c>
      <c r="AV796" s="11" t="s">
        <v>25</v>
      </c>
      <c r="AW796" s="11" t="s">
        <v>39</v>
      </c>
      <c r="AX796" s="11" t="s">
        <v>75</v>
      </c>
      <c r="AY796" s="214" t="s">
        <v>134</v>
      </c>
    </row>
    <row r="797" spans="2:65" s="11" customFormat="1" ht="13.5">
      <c r="B797" s="204"/>
      <c r="C797" s="205"/>
      <c r="D797" s="206" t="s">
        <v>144</v>
      </c>
      <c r="E797" s="207" t="s">
        <v>32</v>
      </c>
      <c r="F797" s="208" t="s">
        <v>1023</v>
      </c>
      <c r="G797" s="205"/>
      <c r="H797" s="207" t="s">
        <v>32</v>
      </c>
      <c r="I797" s="209"/>
      <c r="J797" s="205"/>
      <c r="K797" s="205"/>
      <c r="L797" s="210"/>
      <c r="M797" s="211"/>
      <c r="N797" s="212"/>
      <c r="O797" s="212"/>
      <c r="P797" s="212"/>
      <c r="Q797" s="212"/>
      <c r="R797" s="212"/>
      <c r="S797" s="212"/>
      <c r="T797" s="213"/>
      <c r="AT797" s="214" t="s">
        <v>144</v>
      </c>
      <c r="AU797" s="214" t="s">
        <v>84</v>
      </c>
      <c r="AV797" s="11" t="s">
        <v>25</v>
      </c>
      <c r="AW797" s="11" t="s">
        <v>39</v>
      </c>
      <c r="AX797" s="11" t="s">
        <v>75</v>
      </c>
      <c r="AY797" s="214" t="s">
        <v>134</v>
      </c>
    </row>
    <row r="798" spans="2:65" s="11" customFormat="1" ht="13.5">
      <c r="B798" s="204"/>
      <c r="C798" s="205"/>
      <c r="D798" s="206" t="s">
        <v>144</v>
      </c>
      <c r="E798" s="207" t="s">
        <v>32</v>
      </c>
      <c r="F798" s="208" t="s">
        <v>1007</v>
      </c>
      <c r="G798" s="205"/>
      <c r="H798" s="207" t="s">
        <v>32</v>
      </c>
      <c r="I798" s="209"/>
      <c r="J798" s="205"/>
      <c r="K798" s="205"/>
      <c r="L798" s="210"/>
      <c r="M798" s="211"/>
      <c r="N798" s="212"/>
      <c r="O798" s="212"/>
      <c r="P798" s="212"/>
      <c r="Q798" s="212"/>
      <c r="R798" s="212"/>
      <c r="S798" s="212"/>
      <c r="T798" s="213"/>
      <c r="AT798" s="214" t="s">
        <v>144</v>
      </c>
      <c r="AU798" s="214" t="s">
        <v>84</v>
      </c>
      <c r="AV798" s="11" t="s">
        <v>25</v>
      </c>
      <c r="AW798" s="11" t="s">
        <v>39</v>
      </c>
      <c r="AX798" s="11" t="s">
        <v>75</v>
      </c>
      <c r="AY798" s="214" t="s">
        <v>134</v>
      </c>
    </row>
    <row r="799" spans="2:65" s="12" customFormat="1" ht="13.5">
      <c r="B799" s="215"/>
      <c r="C799" s="216"/>
      <c r="D799" s="206" t="s">
        <v>144</v>
      </c>
      <c r="E799" s="217" t="s">
        <v>32</v>
      </c>
      <c r="F799" s="218" t="s">
        <v>1024</v>
      </c>
      <c r="G799" s="216"/>
      <c r="H799" s="219">
        <v>7</v>
      </c>
      <c r="I799" s="220"/>
      <c r="J799" s="216"/>
      <c r="K799" s="216"/>
      <c r="L799" s="221"/>
      <c r="M799" s="222"/>
      <c r="N799" s="223"/>
      <c r="O799" s="223"/>
      <c r="P799" s="223"/>
      <c r="Q799" s="223"/>
      <c r="R799" s="223"/>
      <c r="S799" s="223"/>
      <c r="T799" s="224"/>
      <c r="AT799" s="225" t="s">
        <v>144</v>
      </c>
      <c r="AU799" s="225" t="s">
        <v>84</v>
      </c>
      <c r="AV799" s="12" t="s">
        <v>84</v>
      </c>
      <c r="AW799" s="12" t="s">
        <v>39</v>
      </c>
      <c r="AX799" s="12" t="s">
        <v>25</v>
      </c>
      <c r="AY799" s="225" t="s">
        <v>134</v>
      </c>
    </row>
    <row r="800" spans="2:65" s="11" customFormat="1" ht="13.5">
      <c r="B800" s="204"/>
      <c r="C800" s="205"/>
      <c r="D800" s="206" t="s">
        <v>144</v>
      </c>
      <c r="E800" s="207" t="s">
        <v>32</v>
      </c>
      <c r="F800" s="208" t="s">
        <v>880</v>
      </c>
      <c r="G800" s="205"/>
      <c r="H800" s="207" t="s">
        <v>32</v>
      </c>
      <c r="I800" s="209"/>
      <c r="J800" s="205"/>
      <c r="K800" s="205"/>
      <c r="L800" s="210"/>
      <c r="M800" s="211"/>
      <c r="N800" s="212"/>
      <c r="O800" s="212"/>
      <c r="P800" s="212"/>
      <c r="Q800" s="212"/>
      <c r="R800" s="212"/>
      <c r="S800" s="212"/>
      <c r="T800" s="213"/>
      <c r="AT800" s="214" t="s">
        <v>144</v>
      </c>
      <c r="AU800" s="214" t="s">
        <v>84</v>
      </c>
      <c r="AV800" s="11" t="s">
        <v>25</v>
      </c>
      <c r="AW800" s="11" t="s">
        <v>39</v>
      </c>
      <c r="AX800" s="11" t="s">
        <v>75</v>
      </c>
      <c r="AY800" s="214" t="s">
        <v>134</v>
      </c>
    </row>
    <row r="801" spans="2:65" s="11" customFormat="1" ht="13.5">
      <c r="B801" s="204"/>
      <c r="C801" s="205"/>
      <c r="D801" s="206" t="s">
        <v>144</v>
      </c>
      <c r="E801" s="207" t="s">
        <v>32</v>
      </c>
      <c r="F801" s="208" t="s">
        <v>898</v>
      </c>
      <c r="G801" s="205"/>
      <c r="H801" s="207" t="s">
        <v>32</v>
      </c>
      <c r="I801" s="209"/>
      <c r="J801" s="205"/>
      <c r="K801" s="205"/>
      <c r="L801" s="210"/>
      <c r="M801" s="211"/>
      <c r="N801" s="212"/>
      <c r="O801" s="212"/>
      <c r="P801" s="212"/>
      <c r="Q801" s="212"/>
      <c r="R801" s="212"/>
      <c r="S801" s="212"/>
      <c r="T801" s="213"/>
      <c r="AT801" s="214" t="s">
        <v>144</v>
      </c>
      <c r="AU801" s="214" t="s">
        <v>84</v>
      </c>
      <c r="AV801" s="11" t="s">
        <v>25</v>
      </c>
      <c r="AW801" s="11" t="s">
        <v>39</v>
      </c>
      <c r="AX801" s="11" t="s">
        <v>75</v>
      </c>
      <c r="AY801" s="214" t="s">
        <v>134</v>
      </c>
    </row>
    <row r="802" spans="2:65" s="1" customFormat="1" ht="16.5" customHeight="1">
      <c r="B802" s="41"/>
      <c r="C802" s="192" t="s">
        <v>1025</v>
      </c>
      <c r="D802" s="192" t="s">
        <v>137</v>
      </c>
      <c r="E802" s="193" t="s">
        <v>1026</v>
      </c>
      <c r="F802" s="194" t="s">
        <v>1027</v>
      </c>
      <c r="G802" s="195" t="s">
        <v>222</v>
      </c>
      <c r="H802" s="196">
        <v>214</v>
      </c>
      <c r="I802" s="197"/>
      <c r="J802" s="198">
        <f>ROUND(I802*H802,2)</f>
        <v>0</v>
      </c>
      <c r="K802" s="194" t="s">
        <v>32</v>
      </c>
      <c r="L802" s="61"/>
      <c r="M802" s="199" t="s">
        <v>32</v>
      </c>
      <c r="N802" s="200" t="s">
        <v>46</v>
      </c>
      <c r="O802" s="42"/>
      <c r="P802" s="201">
        <f>O802*H802</f>
        <v>0</v>
      </c>
      <c r="Q802" s="201">
        <v>0</v>
      </c>
      <c r="R802" s="201">
        <f>Q802*H802</f>
        <v>0</v>
      </c>
      <c r="S802" s="201">
        <v>0</v>
      </c>
      <c r="T802" s="202">
        <f>S802*H802</f>
        <v>0</v>
      </c>
      <c r="AR802" s="24" t="s">
        <v>250</v>
      </c>
      <c r="AT802" s="24" t="s">
        <v>137</v>
      </c>
      <c r="AU802" s="24" t="s">
        <v>84</v>
      </c>
      <c r="AY802" s="24" t="s">
        <v>134</v>
      </c>
      <c r="BE802" s="203">
        <f>IF(N802="základní",J802,0)</f>
        <v>0</v>
      </c>
      <c r="BF802" s="203">
        <f>IF(N802="snížená",J802,0)</f>
        <v>0</v>
      </c>
      <c r="BG802" s="203">
        <f>IF(N802="zákl. přenesená",J802,0)</f>
        <v>0</v>
      </c>
      <c r="BH802" s="203">
        <f>IF(N802="sníž. přenesená",J802,0)</f>
        <v>0</v>
      </c>
      <c r="BI802" s="203">
        <f>IF(N802="nulová",J802,0)</f>
        <v>0</v>
      </c>
      <c r="BJ802" s="24" t="s">
        <v>25</v>
      </c>
      <c r="BK802" s="203">
        <f>ROUND(I802*H802,2)</f>
        <v>0</v>
      </c>
      <c r="BL802" s="24" t="s">
        <v>250</v>
      </c>
      <c r="BM802" s="24" t="s">
        <v>1028</v>
      </c>
    </row>
    <row r="803" spans="2:65" s="11" customFormat="1" ht="13.5">
      <c r="B803" s="204"/>
      <c r="C803" s="205"/>
      <c r="D803" s="206" t="s">
        <v>144</v>
      </c>
      <c r="E803" s="207" t="s">
        <v>32</v>
      </c>
      <c r="F803" s="208" t="s">
        <v>186</v>
      </c>
      <c r="G803" s="205"/>
      <c r="H803" s="207" t="s">
        <v>32</v>
      </c>
      <c r="I803" s="209"/>
      <c r="J803" s="205"/>
      <c r="K803" s="205"/>
      <c r="L803" s="210"/>
      <c r="M803" s="211"/>
      <c r="N803" s="212"/>
      <c r="O803" s="212"/>
      <c r="P803" s="212"/>
      <c r="Q803" s="212"/>
      <c r="R803" s="212"/>
      <c r="S803" s="212"/>
      <c r="T803" s="213"/>
      <c r="AT803" s="214" t="s">
        <v>144</v>
      </c>
      <c r="AU803" s="214" t="s">
        <v>84</v>
      </c>
      <c r="AV803" s="11" t="s">
        <v>25</v>
      </c>
      <c r="AW803" s="11" t="s">
        <v>39</v>
      </c>
      <c r="AX803" s="11" t="s">
        <v>75</v>
      </c>
      <c r="AY803" s="214" t="s">
        <v>134</v>
      </c>
    </row>
    <row r="804" spans="2:65" s="12" customFormat="1" ht="13.5">
      <c r="B804" s="215"/>
      <c r="C804" s="216"/>
      <c r="D804" s="206" t="s">
        <v>144</v>
      </c>
      <c r="E804" s="217" t="s">
        <v>32</v>
      </c>
      <c r="F804" s="218" t="s">
        <v>1029</v>
      </c>
      <c r="G804" s="216"/>
      <c r="H804" s="219">
        <v>156</v>
      </c>
      <c r="I804" s="220"/>
      <c r="J804" s="216"/>
      <c r="K804" s="216"/>
      <c r="L804" s="221"/>
      <c r="M804" s="222"/>
      <c r="N804" s="223"/>
      <c r="O804" s="223"/>
      <c r="P804" s="223"/>
      <c r="Q804" s="223"/>
      <c r="R804" s="223"/>
      <c r="S804" s="223"/>
      <c r="T804" s="224"/>
      <c r="AT804" s="225" t="s">
        <v>144</v>
      </c>
      <c r="AU804" s="225" t="s">
        <v>84</v>
      </c>
      <c r="AV804" s="12" t="s">
        <v>84</v>
      </c>
      <c r="AW804" s="12" t="s">
        <v>39</v>
      </c>
      <c r="AX804" s="12" t="s">
        <v>75</v>
      </c>
      <c r="AY804" s="225" t="s">
        <v>134</v>
      </c>
    </row>
    <row r="805" spans="2:65" s="11" customFormat="1" ht="13.5">
      <c r="B805" s="204"/>
      <c r="C805" s="205"/>
      <c r="D805" s="206" t="s">
        <v>144</v>
      </c>
      <c r="E805" s="207" t="s">
        <v>32</v>
      </c>
      <c r="F805" s="208" t="s">
        <v>563</v>
      </c>
      <c r="G805" s="205"/>
      <c r="H805" s="207" t="s">
        <v>32</v>
      </c>
      <c r="I805" s="209"/>
      <c r="J805" s="205"/>
      <c r="K805" s="205"/>
      <c r="L805" s="210"/>
      <c r="M805" s="211"/>
      <c r="N805" s="212"/>
      <c r="O805" s="212"/>
      <c r="P805" s="212"/>
      <c r="Q805" s="212"/>
      <c r="R805" s="212"/>
      <c r="S805" s="212"/>
      <c r="T805" s="213"/>
      <c r="AT805" s="214" t="s">
        <v>144</v>
      </c>
      <c r="AU805" s="214" t="s">
        <v>84</v>
      </c>
      <c r="AV805" s="11" t="s">
        <v>25</v>
      </c>
      <c r="AW805" s="11" t="s">
        <v>39</v>
      </c>
      <c r="AX805" s="11" t="s">
        <v>75</v>
      </c>
      <c r="AY805" s="214" t="s">
        <v>134</v>
      </c>
    </row>
    <row r="806" spans="2:65" s="12" customFormat="1" ht="13.5">
      <c r="B806" s="215"/>
      <c r="C806" s="216"/>
      <c r="D806" s="206" t="s">
        <v>144</v>
      </c>
      <c r="E806" s="217" t="s">
        <v>32</v>
      </c>
      <c r="F806" s="218" t="s">
        <v>1030</v>
      </c>
      <c r="G806" s="216"/>
      <c r="H806" s="219">
        <v>16</v>
      </c>
      <c r="I806" s="220"/>
      <c r="J806" s="216"/>
      <c r="K806" s="216"/>
      <c r="L806" s="221"/>
      <c r="M806" s="222"/>
      <c r="N806" s="223"/>
      <c r="O806" s="223"/>
      <c r="P806" s="223"/>
      <c r="Q806" s="223"/>
      <c r="R806" s="223"/>
      <c r="S806" s="223"/>
      <c r="T806" s="224"/>
      <c r="AT806" s="225" t="s">
        <v>144</v>
      </c>
      <c r="AU806" s="225" t="s">
        <v>84</v>
      </c>
      <c r="AV806" s="12" t="s">
        <v>84</v>
      </c>
      <c r="AW806" s="12" t="s">
        <v>39</v>
      </c>
      <c r="AX806" s="12" t="s">
        <v>75</v>
      </c>
      <c r="AY806" s="225" t="s">
        <v>134</v>
      </c>
    </row>
    <row r="807" spans="2:65" s="11" customFormat="1" ht="13.5">
      <c r="B807" s="204"/>
      <c r="C807" s="205"/>
      <c r="D807" s="206" t="s">
        <v>144</v>
      </c>
      <c r="E807" s="207" t="s">
        <v>32</v>
      </c>
      <c r="F807" s="208" t="s">
        <v>567</v>
      </c>
      <c r="G807" s="205"/>
      <c r="H807" s="207" t="s">
        <v>32</v>
      </c>
      <c r="I807" s="209"/>
      <c r="J807" s="205"/>
      <c r="K807" s="205"/>
      <c r="L807" s="210"/>
      <c r="M807" s="211"/>
      <c r="N807" s="212"/>
      <c r="O807" s="212"/>
      <c r="P807" s="212"/>
      <c r="Q807" s="212"/>
      <c r="R807" s="212"/>
      <c r="S807" s="212"/>
      <c r="T807" s="213"/>
      <c r="AT807" s="214" t="s">
        <v>144</v>
      </c>
      <c r="AU807" s="214" t="s">
        <v>84</v>
      </c>
      <c r="AV807" s="11" t="s">
        <v>25</v>
      </c>
      <c r="AW807" s="11" t="s">
        <v>39</v>
      </c>
      <c r="AX807" s="11" t="s">
        <v>75</v>
      </c>
      <c r="AY807" s="214" t="s">
        <v>134</v>
      </c>
    </row>
    <row r="808" spans="2:65" s="12" customFormat="1" ht="13.5">
      <c r="B808" s="215"/>
      <c r="C808" s="216"/>
      <c r="D808" s="206" t="s">
        <v>144</v>
      </c>
      <c r="E808" s="217" t="s">
        <v>32</v>
      </c>
      <c r="F808" s="218" t="s">
        <v>1031</v>
      </c>
      <c r="G808" s="216"/>
      <c r="H808" s="219">
        <v>30</v>
      </c>
      <c r="I808" s="220"/>
      <c r="J808" s="216"/>
      <c r="K808" s="216"/>
      <c r="L808" s="221"/>
      <c r="M808" s="222"/>
      <c r="N808" s="223"/>
      <c r="O808" s="223"/>
      <c r="P808" s="223"/>
      <c r="Q808" s="223"/>
      <c r="R808" s="223"/>
      <c r="S808" s="223"/>
      <c r="T808" s="224"/>
      <c r="AT808" s="225" t="s">
        <v>144</v>
      </c>
      <c r="AU808" s="225" t="s">
        <v>84</v>
      </c>
      <c r="AV808" s="12" t="s">
        <v>84</v>
      </c>
      <c r="AW808" s="12" t="s">
        <v>39</v>
      </c>
      <c r="AX808" s="12" t="s">
        <v>75</v>
      </c>
      <c r="AY808" s="225" t="s">
        <v>134</v>
      </c>
    </row>
    <row r="809" spans="2:65" s="11" customFormat="1" ht="13.5">
      <c r="B809" s="204"/>
      <c r="C809" s="205"/>
      <c r="D809" s="206" t="s">
        <v>144</v>
      </c>
      <c r="E809" s="207" t="s">
        <v>32</v>
      </c>
      <c r="F809" s="208" t="s">
        <v>932</v>
      </c>
      <c r="G809" s="205"/>
      <c r="H809" s="207" t="s">
        <v>32</v>
      </c>
      <c r="I809" s="209"/>
      <c r="J809" s="205"/>
      <c r="K809" s="205"/>
      <c r="L809" s="210"/>
      <c r="M809" s="211"/>
      <c r="N809" s="212"/>
      <c r="O809" s="212"/>
      <c r="P809" s="212"/>
      <c r="Q809" s="212"/>
      <c r="R809" s="212"/>
      <c r="S809" s="212"/>
      <c r="T809" s="213"/>
      <c r="AT809" s="214" t="s">
        <v>144</v>
      </c>
      <c r="AU809" s="214" t="s">
        <v>84</v>
      </c>
      <c r="AV809" s="11" t="s">
        <v>25</v>
      </c>
      <c r="AW809" s="11" t="s">
        <v>39</v>
      </c>
      <c r="AX809" s="11" t="s">
        <v>75</v>
      </c>
      <c r="AY809" s="214" t="s">
        <v>134</v>
      </c>
    </row>
    <row r="810" spans="2:65" s="12" customFormat="1" ht="13.5">
      <c r="B810" s="215"/>
      <c r="C810" s="216"/>
      <c r="D810" s="206" t="s">
        <v>144</v>
      </c>
      <c r="E810" s="217" t="s">
        <v>32</v>
      </c>
      <c r="F810" s="218" t="s">
        <v>1032</v>
      </c>
      <c r="G810" s="216"/>
      <c r="H810" s="219">
        <v>12</v>
      </c>
      <c r="I810" s="220"/>
      <c r="J810" s="216"/>
      <c r="K810" s="216"/>
      <c r="L810" s="221"/>
      <c r="M810" s="222"/>
      <c r="N810" s="223"/>
      <c r="O810" s="223"/>
      <c r="P810" s="223"/>
      <c r="Q810" s="223"/>
      <c r="R810" s="223"/>
      <c r="S810" s="223"/>
      <c r="T810" s="224"/>
      <c r="AT810" s="225" t="s">
        <v>144</v>
      </c>
      <c r="AU810" s="225" t="s">
        <v>84</v>
      </c>
      <c r="AV810" s="12" t="s">
        <v>84</v>
      </c>
      <c r="AW810" s="12" t="s">
        <v>39</v>
      </c>
      <c r="AX810" s="12" t="s">
        <v>75</v>
      </c>
      <c r="AY810" s="225" t="s">
        <v>134</v>
      </c>
    </row>
    <row r="811" spans="2:65" s="13" customFormat="1" ht="13.5">
      <c r="B811" s="226"/>
      <c r="C811" s="227"/>
      <c r="D811" s="206" t="s">
        <v>144</v>
      </c>
      <c r="E811" s="228" t="s">
        <v>32</v>
      </c>
      <c r="F811" s="229" t="s">
        <v>156</v>
      </c>
      <c r="G811" s="227"/>
      <c r="H811" s="230">
        <v>214</v>
      </c>
      <c r="I811" s="231"/>
      <c r="J811" s="227"/>
      <c r="K811" s="227"/>
      <c r="L811" s="232"/>
      <c r="M811" s="233"/>
      <c r="N811" s="234"/>
      <c r="O811" s="234"/>
      <c r="P811" s="234"/>
      <c r="Q811" s="234"/>
      <c r="R811" s="234"/>
      <c r="S811" s="234"/>
      <c r="T811" s="235"/>
      <c r="AT811" s="236" t="s">
        <v>144</v>
      </c>
      <c r="AU811" s="236" t="s">
        <v>84</v>
      </c>
      <c r="AV811" s="13" t="s">
        <v>142</v>
      </c>
      <c r="AW811" s="13" t="s">
        <v>39</v>
      </c>
      <c r="AX811" s="13" t="s">
        <v>25</v>
      </c>
      <c r="AY811" s="236" t="s">
        <v>134</v>
      </c>
    </row>
    <row r="812" spans="2:65" s="11" customFormat="1" ht="13.5">
      <c r="B812" s="204"/>
      <c r="C812" s="205"/>
      <c r="D812" s="206" t="s">
        <v>144</v>
      </c>
      <c r="E812" s="207" t="s">
        <v>32</v>
      </c>
      <c r="F812" s="208" t="s">
        <v>880</v>
      </c>
      <c r="G812" s="205"/>
      <c r="H812" s="207" t="s">
        <v>32</v>
      </c>
      <c r="I812" s="209"/>
      <c r="J812" s="205"/>
      <c r="K812" s="205"/>
      <c r="L812" s="210"/>
      <c r="M812" s="211"/>
      <c r="N812" s="212"/>
      <c r="O812" s="212"/>
      <c r="P812" s="212"/>
      <c r="Q812" s="212"/>
      <c r="R812" s="212"/>
      <c r="S812" s="212"/>
      <c r="T812" s="213"/>
      <c r="AT812" s="214" t="s">
        <v>144</v>
      </c>
      <c r="AU812" s="214" t="s">
        <v>84</v>
      </c>
      <c r="AV812" s="11" t="s">
        <v>25</v>
      </c>
      <c r="AW812" s="11" t="s">
        <v>39</v>
      </c>
      <c r="AX812" s="11" t="s">
        <v>75</v>
      </c>
      <c r="AY812" s="214" t="s">
        <v>134</v>
      </c>
    </row>
    <row r="813" spans="2:65" s="11" customFormat="1" ht="13.5">
      <c r="B813" s="204"/>
      <c r="C813" s="205"/>
      <c r="D813" s="206" t="s">
        <v>144</v>
      </c>
      <c r="E813" s="207" t="s">
        <v>32</v>
      </c>
      <c r="F813" s="208" t="s">
        <v>898</v>
      </c>
      <c r="G813" s="205"/>
      <c r="H813" s="207" t="s">
        <v>32</v>
      </c>
      <c r="I813" s="209"/>
      <c r="J813" s="205"/>
      <c r="K813" s="205"/>
      <c r="L813" s="210"/>
      <c r="M813" s="211"/>
      <c r="N813" s="212"/>
      <c r="O813" s="212"/>
      <c r="P813" s="212"/>
      <c r="Q813" s="212"/>
      <c r="R813" s="212"/>
      <c r="S813" s="212"/>
      <c r="T813" s="213"/>
      <c r="AT813" s="214" t="s">
        <v>144</v>
      </c>
      <c r="AU813" s="214" t="s">
        <v>84</v>
      </c>
      <c r="AV813" s="11" t="s">
        <v>25</v>
      </c>
      <c r="AW813" s="11" t="s">
        <v>39</v>
      </c>
      <c r="AX813" s="11" t="s">
        <v>75</v>
      </c>
      <c r="AY813" s="214" t="s">
        <v>134</v>
      </c>
    </row>
    <row r="814" spans="2:65" s="1" customFormat="1" ht="16.5" customHeight="1">
      <c r="B814" s="41"/>
      <c r="C814" s="192" t="s">
        <v>1033</v>
      </c>
      <c r="D814" s="192" t="s">
        <v>137</v>
      </c>
      <c r="E814" s="193" t="s">
        <v>1034</v>
      </c>
      <c r="F814" s="194" t="s">
        <v>1035</v>
      </c>
      <c r="G814" s="195" t="s">
        <v>222</v>
      </c>
      <c r="H814" s="196">
        <v>246</v>
      </c>
      <c r="I814" s="197"/>
      <c r="J814" s="198">
        <f>ROUND(I814*H814,2)</f>
        <v>0</v>
      </c>
      <c r="K814" s="194" t="s">
        <v>32</v>
      </c>
      <c r="L814" s="61"/>
      <c r="M814" s="199" t="s">
        <v>32</v>
      </c>
      <c r="N814" s="200" t="s">
        <v>46</v>
      </c>
      <c r="O814" s="42"/>
      <c r="P814" s="201">
        <f>O814*H814</f>
        <v>0</v>
      </c>
      <c r="Q814" s="201">
        <v>0</v>
      </c>
      <c r="R814" s="201">
        <f>Q814*H814</f>
        <v>0</v>
      </c>
      <c r="S814" s="201">
        <v>0</v>
      </c>
      <c r="T814" s="202">
        <f>S814*H814</f>
        <v>0</v>
      </c>
      <c r="AR814" s="24" t="s">
        <v>250</v>
      </c>
      <c r="AT814" s="24" t="s">
        <v>137</v>
      </c>
      <c r="AU814" s="24" t="s">
        <v>84</v>
      </c>
      <c r="AY814" s="24" t="s">
        <v>134</v>
      </c>
      <c r="BE814" s="203">
        <f>IF(N814="základní",J814,0)</f>
        <v>0</v>
      </c>
      <c r="BF814" s="203">
        <f>IF(N814="snížená",J814,0)</f>
        <v>0</v>
      </c>
      <c r="BG814" s="203">
        <f>IF(N814="zákl. přenesená",J814,0)</f>
        <v>0</v>
      </c>
      <c r="BH814" s="203">
        <f>IF(N814="sníž. přenesená",J814,0)</f>
        <v>0</v>
      </c>
      <c r="BI814" s="203">
        <f>IF(N814="nulová",J814,0)</f>
        <v>0</v>
      </c>
      <c r="BJ814" s="24" t="s">
        <v>25</v>
      </c>
      <c r="BK814" s="203">
        <f>ROUND(I814*H814,2)</f>
        <v>0</v>
      </c>
      <c r="BL814" s="24" t="s">
        <v>250</v>
      </c>
      <c r="BM814" s="24" t="s">
        <v>1036</v>
      </c>
    </row>
    <row r="815" spans="2:65" s="11" customFormat="1" ht="13.5">
      <c r="B815" s="204"/>
      <c r="C815" s="205"/>
      <c r="D815" s="206" t="s">
        <v>144</v>
      </c>
      <c r="E815" s="207" t="s">
        <v>32</v>
      </c>
      <c r="F815" s="208" t="s">
        <v>773</v>
      </c>
      <c r="G815" s="205"/>
      <c r="H815" s="207" t="s">
        <v>32</v>
      </c>
      <c r="I815" s="209"/>
      <c r="J815" s="205"/>
      <c r="K815" s="205"/>
      <c r="L815" s="210"/>
      <c r="M815" s="211"/>
      <c r="N815" s="212"/>
      <c r="O815" s="212"/>
      <c r="P815" s="212"/>
      <c r="Q815" s="212"/>
      <c r="R815" s="212"/>
      <c r="S815" s="212"/>
      <c r="T815" s="213"/>
      <c r="AT815" s="214" t="s">
        <v>144</v>
      </c>
      <c r="AU815" s="214" t="s">
        <v>84</v>
      </c>
      <c r="AV815" s="11" t="s">
        <v>25</v>
      </c>
      <c r="AW815" s="11" t="s">
        <v>39</v>
      </c>
      <c r="AX815" s="11" t="s">
        <v>75</v>
      </c>
      <c r="AY815" s="214" t="s">
        <v>134</v>
      </c>
    </row>
    <row r="816" spans="2:65" s="12" customFormat="1" ht="13.5">
      <c r="B816" s="215"/>
      <c r="C816" s="216"/>
      <c r="D816" s="206" t="s">
        <v>144</v>
      </c>
      <c r="E816" s="217" t="s">
        <v>32</v>
      </c>
      <c r="F816" s="218" t="s">
        <v>1037</v>
      </c>
      <c r="G816" s="216"/>
      <c r="H816" s="219">
        <v>180</v>
      </c>
      <c r="I816" s="220"/>
      <c r="J816" s="216"/>
      <c r="K816" s="216"/>
      <c r="L816" s="221"/>
      <c r="M816" s="222"/>
      <c r="N816" s="223"/>
      <c r="O816" s="223"/>
      <c r="P816" s="223"/>
      <c r="Q816" s="223"/>
      <c r="R816" s="223"/>
      <c r="S816" s="223"/>
      <c r="T816" s="224"/>
      <c r="AT816" s="225" t="s">
        <v>144</v>
      </c>
      <c r="AU816" s="225" t="s">
        <v>84</v>
      </c>
      <c r="AV816" s="12" t="s">
        <v>84</v>
      </c>
      <c r="AW816" s="12" t="s">
        <v>39</v>
      </c>
      <c r="AX816" s="12" t="s">
        <v>75</v>
      </c>
      <c r="AY816" s="225" t="s">
        <v>134</v>
      </c>
    </row>
    <row r="817" spans="2:65" s="11" customFormat="1" ht="13.5">
      <c r="B817" s="204"/>
      <c r="C817" s="205"/>
      <c r="D817" s="206" t="s">
        <v>144</v>
      </c>
      <c r="E817" s="207" t="s">
        <v>32</v>
      </c>
      <c r="F817" s="208" t="s">
        <v>565</v>
      </c>
      <c r="G817" s="205"/>
      <c r="H817" s="207" t="s">
        <v>32</v>
      </c>
      <c r="I817" s="209"/>
      <c r="J817" s="205"/>
      <c r="K817" s="205"/>
      <c r="L817" s="210"/>
      <c r="M817" s="211"/>
      <c r="N817" s="212"/>
      <c r="O817" s="212"/>
      <c r="P817" s="212"/>
      <c r="Q817" s="212"/>
      <c r="R817" s="212"/>
      <c r="S817" s="212"/>
      <c r="T817" s="213"/>
      <c r="AT817" s="214" t="s">
        <v>144</v>
      </c>
      <c r="AU817" s="214" t="s">
        <v>84</v>
      </c>
      <c r="AV817" s="11" t="s">
        <v>25</v>
      </c>
      <c r="AW817" s="11" t="s">
        <v>39</v>
      </c>
      <c r="AX817" s="11" t="s">
        <v>75</v>
      </c>
      <c r="AY817" s="214" t="s">
        <v>134</v>
      </c>
    </row>
    <row r="818" spans="2:65" s="12" customFormat="1" ht="13.5">
      <c r="B818" s="215"/>
      <c r="C818" s="216"/>
      <c r="D818" s="206" t="s">
        <v>144</v>
      </c>
      <c r="E818" s="217" t="s">
        <v>32</v>
      </c>
      <c r="F818" s="218" t="s">
        <v>1038</v>
      </c>
      <c r="G818" s="216"/>
      <c r="H818" s="219">
        <v>19</v>
      </c>
      <c r="I818" s="220"/>
      <c r="J818" s="216"/>
      <c r="K818" s="216"/>
      <c r="L818" s="221"/>
      <c r="M818" s="222"/>
      <c r="N818" s="223"/>
      <c r="O818" s="223"/>
      <c r="P818" s="223"/>
      <c r="Q818" s="223"/>
      <c r="R818" s="223"/>
      <c r="S818" s="223"/>
      <c r="T818" s="224"/>
      <c r="AT818" s="225" t="s">
        <v>144</v>
      </c>
      <c r="AU818" s="225" t="s">
        <v>84</v>
      </c>
      <c r="AV818" s="12" t="s">
        <v>84</v>
      </c>
      <c r="AW818" s="12" t="s">
        <v>39</v>
      </c>
      <c r="AX818" s="12" t="s">
        <v>75</v>
      </c>
      <c r="AY818" s="225" t="s">
        <v>134</v>
      </c>
    </row>
    <row r="819" spans="2:65" s="11" customFormat="1" ht="13.5">
      <c r="B819" s="204"/>
      <c r="C819" s="205"/>
      <c r="D819" s="206" t="s">
        <v>144</v>
      </c>
      <c r="E819" s="207" t="s">
        <v>32</v>
      </c>
      <c r="F819" s="208" t="s">
        <v>1039</v>
      </c>
      <c r="G819" s="205"/>
      <c r="H819" s="207" t="s">
        <v>32</v>
      </c>
      <c r="I819" s="209"/>
      <c r="J819" s="205"/>
      <c r="K819" s="205"/>
      <c r="L819" s="210"/>
      <c r="M819" s="211"/>
      <c r="N819" s="212"/>
      <c r="O819" s="212"/>
      <c r="P819" s="212"/>
      <c r="Q819" s="212"/>
      <c r="R819" s="212"/>
      <c r="S819" s="212"/>
      <c r="T819" s="213"/>
      <c r="AT819" s="214" t="s">
        <v>144</v>
      </c>
      <c r="AU819" s="214" t="s">
        <v>84</v>
      </c>
      <c r="AV819" s="11" t="s">
        <v>25</v>
      </c>
      <c r="AW819" s="11" t="s">
        <v>39</v>
      </c>
      <c r="AX819" s="11" t="s">
        <v>75</v>
      </c>
      <c r="AY819" s="214" t="s">
        <v>134</v>
      </c>
    </row>
    <row r="820" spans="2:65" s="12" customFormat="1" ht="13.5">
      <c r="B820" s="215"/>
      <c r="C820" s="216"/>
      <c r="D820" s="206" t="s">
        <v>144</v>
      </c>
      <c r="E820" s="217" t="s">
        <v>32</v>
      </c>
      <c r="F820" s="218" t="s">
        <v>930</v>
      </c>
      <c r="G820" s="216"/>
      <c r="H820" s="219">
        <v>42</v>
      </c>
      <c r="I820" s="220"/>
      <c r="J820" s="216"/>
      <c r="K820" s="216"/>
      <c r="L820" s="221"/>
      <c r="M820" s="222"/>
      <c r="N820" s="223"/>
      <c r="O820" s="223"/>
      <c r="P820" s="223"/>
      <c r="Q820" s="223"/>
      <c r="R820" s="223"/>
      <c r="S820" s="223"/>
      <c r="T820" s="224"/>
      <c r="AT820" s="225" t="s">
        <v>144</v>
      </c>
      <c r="AU820" s="225" t="s">
        <v>84</v>
      </c>
      <c r="AV820" s="12" t="s">
        <v>84</v>
      </c>
      <c r="AW820" s="12" t="s">
        <v>39</v>
      </c>
      <c r="AX820" s="12" t="s">
        <v>75</v>
      </c>
      <c r="AY820" s="225" t="s">
        <v>134</v>
      </c>
    </row>
    <row r="821" spans="2:65" s="11" customFormat="1" ht="13.5">
      <c r="B821" s="204"/>
      <c r="C821" s="205"/>
      <c r="D821" s="206" t="s">
        <v>144</v>
      </c>
      <c r="E821" s="207" t="s">
        <v>32</v>
      </c>
      <c r="F821" s="208" t="s">
        <v>1040</v>
      </c>
      <c r="G821" s="205"/>
      <c r="H821" s="207" t="s">
        <v>32</v>
      </c>
      <c r="I821" s="209"/>
      <c r="J821" s="205"/>
      <c r="K821" s="205"/>
      <c r="L821" s="210"/>
      <c r="M821" s="211"/>
      <c r="N821" s="212"/>
      <c r="O821" s="212"/>
      <c r="P821" s="212"/>
      <c r="Q821" s="212"/>
      <c r="R821" s="212"/>
      <c r="S821" s="212"/>
      <c r="T821" s="213"/>
      <c r="AT821" s="214" t="s">
        <v>144</v>
      </c>
      <c r="AU821" s="214" t="s">
        <v>84</v>
      </c>
      <c r="AV821" s="11" t="s">
        <v>25</v>
      </c>
      <c r="AW821" s="11" t="s">
        <v>39</v>
      </c>
      <c r="AX821" s="11" t="s">
        <v>75</v>
      </c>
      <c r="AY821" s="214" t="s">
        <v>134</v>
      </c>
    </row>
    <row r="822" spans="2:65" s="12" customFormat="1" ht="13.5">
      <c r="B822" s="215"/>
      <c r="C822" s="216"/>
      <c r="D822" s="206" t="s">
        <v>144</v>
      </c>
      <c r="E822" s="217" t="s">
        <v>32</v>
      </c>
      <c r="F822" s="218" t="s">
        <v>903</v>
      </c>
      <c r="G822" s="216"/>
      <c r="H822" s="219">
        <v>5</v>
      </c>
      <c r="I822" s="220"/>
      <c r="J822" s="216"/>
      <c r="K822" s="216"/>
      <c r="L822" s="221"/>
      <c r="M822" s="222"/>
      <c r="N822" s="223"/>
      <c r="O822" s="223"/>
      <c r="P822" s="223"/>
      <c r="Q822" s="223"/>
      <c r="R822" s="223"/>
      <c r="S822" s="223"/>
      <c r="T822" s="224"/>
      <c r="AT822" s="225" t="s">
        <v>144</v>
      </c>
      <c r="AU822" s="225" t="s">
        <v>84</v>
      </c>
      <c r="AV822" s="12" t="s">
        <v>84</v>
      </c>
      <c r="AW822" s="12" t="s">
        <v>39</v>
      </c>
      <c r="AX822" s="12" t="s">
        <v>75</v>
      </c>
      <c r="AY822" s="225" t="s">
        <v>134</v>
      </c>
    </row>
    <row r="823" spans="2:65" s="13" customFormat="1" ht="13.5">
      <c r="B823" s="226"/>
      <c r="C823" s="227"/>
      <c r="D823" s="206" t="s">
        <v>144</v>
      </c>
      <c r="E823" s="228" t="s">
        <v>32</v>
      </c>
      <c r="F823" s="229" t="s">
        <v>156</v>
      </c>
      <c r="G823" s="227"/>
      <c r="H823" s="230">
        <v>246</v>
      </c>
      <c r="I823" s="231"/>
      <c r="J823" s="227"/>
      <c r="K823" s="227"/>
      <c r="L823" s="232"/>
      <c r="M823" s="233"/>
      <c r="N823" s="234"/>
      <c r="O823" s="234"/>
      <c r="P823" s="234"/>
      <c r="Q823" s="234"/>
      <c r="R823" s="234"/>
      <c r="S823" s="234"/>
      <c r="T823" s="235"/>
      <c r="AT823" s="236" t="s">
        <v>144</v>
      </c>
      <c r="AU823" s="236" t="s">
        <v>84</v>
      </c>
      <c r="AV823" s="13" t="s">
        <v>142</v>
      </c>
      <c r="AW823" s="13" t="s">
        <v>39</v>
      </c>
      <c r="AX823" s="13" t="s">
        <v>25</v>
      </c>
      <c r="AY823" s="236" t="s">
        <v>134</v>
      </c>
    </row>
    <row r="824" spans="2:65" s="11" customFormat="1" ht="13.5">
      <c r="B824" s="204"/>
      <c r="C824" s="205"/>
      <c r="D824" s="206" t="s">
        <v>144</v>
      </c>
      <c r="E824" s="207" t="s">
        <v>32</v>
      </c>
      <c r="F824" s="208" t="s">
        <v>880</v>
      </c>
      <c r="G824" s="205"/>
      <c r="H824" s="207" t="s">
        <v>32</v>
      </c>
      <c r="I824" s="209"/>
      <c r="J824" s="205"/>
      <c r="K824" s="205"/>
      <c r="L824" s="210"/>
      <c r="M824" s="211"/>
      <c r="N824" s="212"/>
      <c r="O824" s="212"/>
      <c r="P824" s="212"/>
      <c r="Q824" s="212"/>
      <c r="R824" s="212"/>
      <c r="S824" s="212"/>
      <c r="T824" s="213"/>
      <c r="AT824" s="214" t="s">
        <v>144</v>
      </c>
      <c r="AU824" s="214" t="s">
        <v>84</v>
      </c>
      <c r="AV824" s="11" t="s">
        <v>25</v>
      </c>
      <c r="AW824" s="11" t="s">
        <v>39</v>
      </c>
      <c r="AX824" s="11" t="s">
        <v>75</v>
      </c>
      <c r="AY824" s="214" t="s">
        <v>134</v>
      </c>
    </row>
    <row r="825" spans="2:65" s="11" customFormat="1" ht="13.5">
      <c r="B825" s="204"/>
      <c r="C825" s="205"/>
      <c r="D825" s="206" t="s">
        <v>144</v>
      </c>
      <c r="E825" s="207" t="s">
        <v>32</v>
      </c>
      <c r="F825" s="208" t="s">
        <v>898</v>
      </c>
      <c r="G825" s="205"/>
      <c r="H825" s="207" t="s">
        <v>32</v>
      </c>
      <c r="I825" s="209"/>
      <c r="J825" s="205"/>
      <c r="K825" s="205"/>
      <c r="L825" s="210"/>
      <c r="M825" s="211"/>
      <c r="N825" s="212"/>
      <c r="O825" s="212"/>
      <c r="P825" s="212"/>
      <c r="Q825" s="212"/>
      <c r="R825" s="212"/>
      <c r="S825" s="212"/>
      <c r="T825" s="213"/>
      <c r="AT825" s="214" t="s">
        <v>144</v>
      </c>
      <c r="AU825" s="214" t="s">
        <v>84</v>
      </c>
      <c r="AV825" s="11" t="s">
        <v>25</v>
      </c>
      <c r="AW825" s="11" t="s">
        <v>39</v>
      </c>
      <c r="AX825" s="11" t="s">
        <v>75</v>
      </c>
      <c r="AY825" s="214" t="s">
        <v>134</v>
      </c>
    </row>
    <row r="826" spans="2:65" s="1" customFormat="1" ht="16.5" customHeight="1">
      <c r="B826" s="41"/>
      <c r="C826" s="237" t="s">
        <v>1041</v>
      </c>
      <c r="D826" s="237" t="s">
        <v>207</v>
      </c>
      <c r="E826" s="238" t="s">
        <v>1042</v>
      </c>
      <c r="F826" s="239" t="s">
        <v>1043</v>
      </c>
      <c r="G826" s="240" t="s">
        <v>376</v>
      </c>
      <c r="H826" s="241">
        <v>45</v>
      </c>
      <c r="I826" s="242"/>
      <c r="J826" s="243">
        <f>ROUND(I826*H826,2)</f>
        <v>0</v>
      </c>
      <c r="K826" s="239" t="s">
        <v>141</v>
      </c>
      <c r="L826" s="244"/>
      <c r="M826" s="245" t="s">
        <v>32</v>
      </c>
      <c r="N826" s="246" t="s">
        <v>46</v>
      </c>
      <c r="O826" s="42"/>
      <c r="P826" s="201">
        <f>O826*H826</f>
        <v>0</v>
      </c>
      <c r="Q826" s="201">
        <v>5.9999999999999995E-4</v>
      </c>
      <c r="R826" s="201">
        <f>Q826*H826</f>
        <v>2.6999999999999996E-2</v>
      </c>
      <c r="S826" s="201">
        <v>0</v>
      </c>
      <c r="T826" s="202">
        <f>S826*H826</f>
        <v>0</v>
      </c>
      <c r="AR826" s="24" t="s">
        <v>367</v>
      </c>
      <c r="AT826" s="24" t="s">
        <v>207</v>
      </c>
      <c r="AU826" s="24" t="s">
        <v>84</v>
      </c>
      <c r="AY826" s="24" t="s">
        <v>134</v>
      </c>
      <c r="BE826" s="203">
        <f>IF(N826="základní",J826,0)</f>
        <v>0</v>
      </c>
      <c r="BF826" s="203">
        <f>IF(N826="snížená",J826,0)</f>
        <v>0</v>
      </c>
      <c r="BG826" s="203">
        <f>IF(N826="zákl. přenesená",J826,0)</f>
        <v>0</v>
      </c>
      <c r="BH826" s="203">
        <f>IF(N826="sníž. přenesená",J826,0)</f>
        <v>0</v>
      </c>
      <c r="BI826" s="203">
        <f>IF(N826="nulová",J826,0)</f>
        <v>0</v>
      </c>
      <c r="BJ826" s="24" t="s">
        <v>25</v>
      </c>
      <c r="BK826" s="203">
        <f>ROUND(I826*H826,2)</f>
        <v>0</v>
      </c>
      <c r="BL826" s="24" t="s">
        <v>250</v>
      </c>
      <c r="BM826" s="24" t="s">
        <v>1044</v>
      </c>
    </row>
    <row r="827" spans="2:65" s="11" customFormat="1" ht="13.5">
      <c r="B827" s="204"/>
      <c r="C827" s="205"/>
      <c r="D827" s="206" t="s">
        <v>144</v>
      </c>
      <c r="E827" s="207" t="s">
        <v>32</v>
      </c>
      <c r="F827" s="208" t="s">
        <v>238</v>
      </c>
      <c r="G827" s="205"/>
      <c r="H827" s="207" t="s">
        <v>32</v>
      </c>
      <c r="I827" s="209"/>
      <c r="J827" s="205"/>
      <c r="K827" s="205"/>
      <c r="L827" s="210"/>
      <c r="M827" s="211"/>
      <c r="N827" s="212"/>
      <c r="O827" s="212"/>
      <c r="P827" s="212"/>
      <c r="Q827" s="212"/>
      <c r="R827" s="212"/>
      <c r="S827" s="212"/>
      <c r="T827" s="213"/>
      <c r="AT827" s="214" t="s">
        <v>144</v>
      </c>
      <c r="AU827" s="214" t="s">
        <v>84</v>
      </c>
      <c r="AV827" s="11" t="s">
        <v>25</v>
      </c>
      <c r="AW827" s="11" t="s">
        <v>39</v>
      </c>
      <c r="AX827" s="11" t="s">
        <v>75</v>
      </c>
      <c r="AY827" s="214" t="s">
        <v>134</v>
      </c>
    </row>
    <row r="828" spans="2:65" s="11" customFormat="1" ht="13.5">
      <c r="B828" s="204"/>
      <c r="C828" s="205"/>
      <c r="D828" s="206" t="s">
        <v>144</v>
      </c>
      <c r="E828" s="207" t="s">
        <v>32</v>
      </c>
      <c r="F828" s="208" t="s">
        <v>1045</v>
      </c>
      <c r="G828" s="205"/>
      <c r="H828" s="207" t="s">
        <v>32</v>
      </c>
      <c r="I828" s="209"/>
      <c r="J828" s="205"/>
      <c r="K828" s="205"/>
      <c r="L828" s="210"/>
      <c r="M828" s="211"/>
      <c r="N828" s="212"/>
      <c r="O828" s="212"/>
      <c r="P828" s="212"/>
      <c r="Q828" s="212"/>
      <c r="R828" s="212"/>
      <c r="S828" s="212"/>
      <c r="T828" s="213"/>
      <c r="AT828" s="214" t="s">
        <v>144</v>
      </c>
      <c r="AU828" s="214" t="s">
        <v>84</v>
      </c>
      <c r="AV828" s="11" t="s">
        <v>25</v>
      </c>
      <c r="AW828" s="11" t="s">
        <v>39</v>
      </c>
      <c r="AX828" s="11" t="s">
        <v>75</v>
      </c>
      <c r="AY828" s="214" t="s">
        <v>134</v>
      </c>
    </row>
    <row r="829" spans="2:65" s="12" customFormat="1" ht="13.5">
      <c r="B829" s="215"/>
      <c r="C829" s="216"/>
      <c r="D829" s="206" t="s">
        <v>144</v>
      </c>
      <c r="E829" s="217" t="s">
        <v>32</v>
      </c>
      <c r="F829" s="218" t="s">
        <v>1046</v>
      </c>
      <c r="G829" s="216"/>
      <c r="H829" s="219">
        <v>45</v>
      </c>
      <c r="I829" s="220"/>
      <c r="J829" s="216"/>
      <c r="K829" s="216"/>
      <c r="L829" s="221"/>
      <c r="M829" s="222"/>
      <c r="N829" s="223"/>
      <c r="O829" s="223"/>
      <c r="P829" s="223"/>
      <c r="Q829" s="223"/>
      <c r="R829" s="223"/>
      <c r="S829" s="223"/>
      <c r="T829" s="224"/>
      <c r="AT829" s="225" t="s">
        <v>144</v>
      </c>
      <c r="AU829" s="225" t="s">
        <v>84</v>
      </c>
      <c r="AV829" s="12" t="s">
        <v>84</v>
      </c>
      <c r="AW829" s="12" t="s">
        <v>39</v>
      </c>
      <c r="AX829" s="12" t="s">
        <v>25</v>
      </c>
      <c r="AY829" s="225" t="s">
        <v>134</v>
      </c>
    </row>
    <row r="830" spans="2:65" s="1" customFormat="1" ht="16.5" customHeight="1">
      <c r="B830" s="41"/>
      <c r="C830" s="237" t="s">
        <v>1047</v>
      </c>
      <c r="D830" s="237" t="s">
        <v>207</v>
      </c>
      <c r="E830" s="238" t="s">
        <v>1048</v>
      </c>
      <c r="F830" s="239" t="s">
        <v>1049</v>
      </c>
      <c r="G830" s="240" t="s">
        <v>222</v>
      </c>
      <c r="H830" s="241">
        <v>259</v>
      </c>
      <c r="I830" s="242"/>
      <c r="J830" s="243">
        <f>ROUND(I830*H830,2)</f>
        <v>0</v>
      </c>
      <c r="K830" s="239" t="s">
        <v>32</v>
      </c>
      <c r="L830" s="244"/>
      <c r="M830" s="245" t="s">
        <v>32</v>
      </c>
      <c r="N830" s="246" t="s">
        <v>46</v>
      </c>
      <c r="O830" s="42"/>
      <c r="P830" s="201">
        <f>O830*H830</f>
        <v>0</v>
      </c>
      <c r="Q830" s="201">
        <v>2.9999999999999997E-4</v>
      </c>
      <c r="R830" s="201">
        <f>Q830*H830</f>
        <v>7.7699999999999991E-2</v>
      </c>
      <c r="S830" s="201">
        <v>0</v>
      </c>
      <c r="T830" s="202">
        <f>S830*H830</f>
        <v>0</v>
      </c>
      <c r="AR830" s="24" t="s">
        <v>367</v>
      </c>
      <c r="AT830" s="24" t="s">
        <v>207</v>
      </c>
      <c r="AU830" s="24" t="s">
        <v>84</v>
      </c>
      <c r="AY830" s="24" t="s">
        <v>134</v>
      </c>
      <c r="BE830" s="203">
        <f>IF(N830="základní",J830,0)</f>
        <v>0</v>
      </c>
      <c r="BF830" s="203">
        <f>IF(N830="snížená",J830,0)</f>
        <v>0</v>
      </c>
      <c r="BG830" s="203">
        <f>IF(N830="zákl. přenesená",J830,0)</f>
        <v>0</v>
      </c>
      <c r="BH830" s="203">
        <f>IF(N830="sníž. přenesená",J830,0)</f>
        <v>0</v>
      </c>
      <c r="BI830" s="203">
        <f>IF(N830="nulová",J830,0)</f>
        <v>0</v>
      </c>
      <c r="BJ830" s="24" t="s">
        <v>25</v>
      </c>
      <c r="BK830" s="203">
        <f>ROUND(I830*H830,2)</f>
        <v>0</v>
      </c>
      <c r="BL830" s="24" t="s">
        <v>250</v>
      </c>
      <c r="BM830" s="24" t="s">
        <v>1050</v>
      </c>
    </row>
    <row r="831" spans="2:65" s="11" customFormat="1" ht="13.5">
      <c r="B831" s="204"/>
      <c r="C831" s="205"/>
      <c r="D831" s="206" t="s">
        <v>144</v>
      </c>
      <c r="E831" s="207" t="s">
        <v>32</v>
      </c>
      <c r="F831" s="208" t="s">
        <v>238</v>
      </c>
      <c r="G831" s="205"/>
      <c r="H831" s="207" t="s">
        <v>32</v>
      </c>
      <c r="I831" s="209"/>
      <c r="J831" s="205"/>
      <c r="K831" s="205"/>
      <c r="L831" s="210"/>
      <c r="M831" s="211"/>
      <c r="N831" s="212"/>
      <c r="O831" s="212"/>
      <c r="P831" s="212"/>
      <c r="Q831" s="212"/>
      <c r="R831" s="212"/>
      <c r="S831" s="212"/>
      <c r="T831" s="213"/>
      <c r="AT831" s="214" t="s">
        <v>144</v>
      </c>
      <c r="AU831" s="214" t="s">
        <v>84</v>
      </c>
      <c r="AV831" s="11" t="s">
        <v>25</v>
      </c>
      <c r="AW831" s="11" t="s">
        <v>39</v>
      </c>
      <c r="AX831" s="11" t="s">
        <v>75</v>
      </c>
      <c r="AY831" s="214" t="s">
        <v>134</v>
      </c>
    </row>
    <row r="832" spans="2:65" s="11" customFormat="1" ht="13.5">
      <c r="B832" s="204"/>
      <c r="C832" s="205"/>
      <c r="D832" s="206" t="s">
        <v>144</v>
      </c>
      <c r="E832" s="207" t="s">
        <v>32</v>
      </c>
      <c r="F832" s="208" t="s">
        <v>1051</v>
      </c>
      <c r="G832" s="205"/>
      <c r="H832" s="207" t="s">
        <v>32</v>
      </c>
      <c r="I832" s="209"/>
      <c r="J832" s="205"/>
      <c r="K832" s="205"/>
      <c r="L832" s="210"/>
      <c r="M832" s="211"/>
      <c r="N832" s="212"/>
      <c r="O832" s="212"/>
      <c r="P832" s="212"/>
      <c r="Q832" s="212"/>
      <c r="R832" s="212"/>
      <c r="S832" s="212"/>
      <c r="T832" s="213"/>
      <c r="AT832" s="214" t="s">
        <v>144</v>
      </c>
      <c r="AU832" s="214" t="s">
        <v>84</v>
      </c>
      <c r="AV832" s="11" t="s">
        <v>25</v>
      </c>
      <c r="AW832" s="11" t="s">
        <v>39</v>
      </c>
      <c r="AX832" s="11" t="s">
        <v>75</v>
      </c>
      <c r="AY832" s="214" t="s">
        <v>134</v>
      </c>
    </row>
    <row r="833" spans="2:65" s="12" customFormat="1" ht="13.5">
      <c r="B833" s="215"/>
      <c r="C833" s="216"/>
      <c r="D833" s="206" t="s">
        <v>144</v>
      </c>
      <c r="E833" s="217" t="s">
        <v>32</v>
      </c>
      <c r="F833" s="218" t="s">
        <v>1052</v>
      </c>
      <c r="G833" s="216"/>
      <c r="H833" s="219">
        <v>259</v>
      </c>
      <c r="I833" s="220"/>
      <c r="J833" s="216"/>
      <c r="K833" s="216"/>
      <c r="L833" s="221"/>
      <c r="M833" s="222"/>
      <c r="N833" s="223"/>
      <c r="O833" s="223"/>
      <c r="P833" s="223"/>
      <c r="Q833" s="223"/>
      <c r="R833" s="223"/>
      <c r="S833" s="223"/>
      <c r="T833" s="224"/>
      <c r="AT833" s="225" t="s">
        <v>144</v>
      </c>
      <c r="AU833" s="225" t="s">
        <v>84</v>
      </c>
      <c r="AV833" s="12" t="s">
        <v>84</v>
      </c>
      <c r="AW833" s="12" t="s">
        <v>39</v>
      </c>
      <c r="AX833" s="12" t="s">
        <v>25</v>
      </c>
      <c r="AY833" s="225" t="s">
        <v>134</v>
      </c>
    </row>
    <row r="834" spans="2:65" s="1" customFormat="1" ht="16.5" customHeight="1">
      <c r="B834" s="41"/>
      <c r="C834" s="192" t="s">
        <v>1053</v>
      </c>
      <c r="D834" s="192" t="s">
        <v>137</v>
      </c>
      <c r="E834" s="193" t="s">
        <v>1054</v>
      </c>
      <c r="F834" s="194" t="s">
        <v>1055</v>
      </c>
      <c r="G834" s="195" t="s">
        <v>376</v>
      </c>
      <c r="H834" s="196">
        <v>28</v>
      </c>
      <c r="I834" s="197"/>
      <c r="J834" s="198">
        <f>ROUND(I834*H834,2)</f>
        <v>0</v>
      </c>
      <c r="K834" s="194" t="s">
        <v>32</v>
      </c>
      <c r="L834" s="61"/>
      <c r="M834" s="199" t="s">
        <v>32</v>
      </c>
      <c r="N834" s="200" t="s">
        <v>46</v>
      </c>
      <c r="O834" s="42"/>
      <c r="P834" s="201">
        <f>O834*H834</f>
        <v>0</v>
      </c>
      <c r="Q834" s="201">
        <v>0</v>
      </c>
      <c r="R834" s="201">
        <f>Q834*H834</f>
        <v>0</v>
      </c>
      <c r="S834" s="201">
        <v>0</v>
      </c>
      <c r="T834" s="202">
        <f>S834*H834</f>
        <v>0</v>
      </c>
      <c r="AR834" s="24" t="s">
        <v>250</v>
      </c>
      <c r="AT834" s="24" t="s">
        <v>137</v>
      </c>
      <c r="AU834" s="24" t="s">
        <v>84</v>
      </c>
      <c r="AY834" s="24" t="s">
        <v>134</v>
      </c>
      <c r="BE834" s="203">
        <f>IF(N834="základní",J834,0)</f>
        <v>0</v>
      </c>
      <c r="BF834" s="203">
        <f>IF(N834="snížená",J834,0)</f>
        <v>0</v>
      </c>
      <c r="BG834" s="203">
        <f>IF(N834="zákl. přenesená",J834,0)</f>
        <v>0</v>
      </c>
      <c r="BH834" s="203">
        <f>IF(N834="sníž. přenesená",J834,0)</f>
        <v>0</v>
      </c>
      <c r="BI834" s="203">
        <f>IF(N834="nulová",J834,0)</f>
        <v>0</v>
      </c>
      <c r="BJ834" s="24" t="s">
        <v>25</v>
      </c>
      <c r="BK834" s="203">
        <f>ROUND(I834*H834,2)</f>
        <v>0</v>
      </c>
      <c r="BL834" s="24" t="s">
        <v>250</v>
      </c>
      <c r="BM834" s="24" t="s">
        <v>1056</v>
      </c>
    </row>
    <row r="835" spans="2:65" s="11" customFormat="1" ht="13.5">
      <c r="B835" s="204"/>
      <c r="C835" s="205"/>
      <c r="D835" s="206" t="s">
        <v>144</v>
      </c>
      <c r="E835" s="207" t="s">
        <v>32</v>
      </c>
      <c r="F835" s="208" t="s">
        <v>1057</v>
      </c>
      <c r="G835" s="205"/>
      <c r="H835" s="207" t="s">
        <v>32</v>
      </c>
      <c r="I835" s="209"/>
      <c r="J835" s="205"/>
      <c r="K835" s="205"/>
      <c r="L835" s="210"/>
      <c r="M835" s="211"/>
      <c r="N835" s="212"/>
      <c r="O835" s="212"/>
      <c r="P835" s="212"/>
      <c r="Q835" s="212"/>
      <c r="R835" s="212"/>
      <c r="S835" s="212"/>
      <c r="T835" s="213"/>
      <c r="AT835" s="214" t="s">
        <v>144</v>
      </c>
      <c r="AU835" s="214" t="s">
        <v>84</v>
      </c>
      <c r="AV835" s="11" t="s">
        <v>25</v>
      </c>
      <c r="AW835" s="11" t="s">
        <v>39</v>
      </c>
      <c r="AX835" s="11" t="s">
        <v>75</v>
      </c>
      <c r="AY835" s="214" t="s">
        <v>134</v>
      </c>
    </row>
    <row r="836" spans="2:65" s="12" customFormat="1" ht="13.5">
      <c r="B836" s="215"/>
      <c r="C836" s="216"/>
      <c r="D836" s="206" t="s">
        <v>144</v>
      </c>
      <c r="E836" s="217" t="s">
        <v>32</v>
      </c>
      <c r="F836" s="218" t="s">
        <v>1058</v>
      </c>
      <c r="G836" s="216"/>
      <c r="H836" s="219">
        <v>1</v>
      </c>
      <c r="I836" s="220"/>
      <c r="J836" s="216"/>
      <c r="K836" s="216"/>
      <c r="L836" s="221"/>
      <c r="M836" s="222"/>
      <c r="N836" s="223"/>
      <c r="O836" s="223"/>
      <c r="P836" s="223"/>
      <c r="Q836" s="223"/>
      <c r="R836" s="223"/>
      <c r="S836" s="223"/>
      <c r="T836" s="224"/>
      <c r="AT836" s="225" t="s">
        <v>144</v>
      </c>
      <c r="AU836" s="225" t="s">
        <v>84</v>
      </c>
      <c r="AV836" s="12" t="s">
        <v>84</v>
      </c>
      <c r="AW836" s="12" t="s">
        <v>39</v>
      </c>
      <c r="AX836" s="12" t="s">
        <v>75</v>
      </c>
      <c r="AY836" s="225" t="s">
        <v>134</v>
      </c>
    </row>
    <row r="837" spans="2:65" s="11" customFormat="1" ht="13.5">
      <c r="B837" s="204"/>
      <c r="C837" s="205"/>
      <c r="D837" s="206" t="s">
        <v>144</v>
      </c>
      <c r="E837" s="207" t="s">
        <v>32</v>
      </c>
      <c r="F837" s="208" t="s">
        <v>1059</v>
      </c>
      <c r="G837" s="205"/>
      <c r="H837" s="207" t="s">
        <v>32</v>
      </c>
      <c r="I837" s="209"/>
      <c r="J837" s="205"/>
      <c r="K837" s="205"/>
      <c r="L837" s="210"/>
      <c r="M837" s="211"/>
      <c r="N837" s="212"/>
      <c r="O837" s="212"/>
      <c r="P837" s="212"/>
      <c r="Q837" s="212"/>
      <c r="R837" s="212"/>
      <c r="S837" s="212"/>
      <c r="T837" s="213"/>
      <c r="AT837" s="214" t="s">
        <v>144</v>
      </c>
      <c r="AU837" s="214" t="s">
        <v>84</v>
      </c>
      <c r="AV837" s="11" t="s">
        <v>25</v>
      </c>
      <c r="AW837" s="11" t="s">
        <v>39</v>
      </c>
      <c r="AX837" s="11" t="s">
        <v>75</v>
      </c>
      <c r="AY837" s="214" t="s">
        <v>134</v>
      </c>
    </row>
    <row r="838" spans="2:65" s="12" customFormat="1" ht="13.5">
      <c r="B838" s="215"/>
      <c r="C838" s="216"/>
      <c r="D838" s="206" t="s">
        <v>144</v>
      </c>
      <c r="E838" s="217" t="s">
        <v>32</v>
      </c>
      <c r="F838" s="218" t="s">
        <v>229</v>
      </c>
      <c r="G838" s="216"/>
      <c r="H838" s="219">
        <v>10</v>
      </c>
      <c r="I838" s="220"/>
      <c r="J838" s="216"/>
      <c r="K838" s="216"/>
      <c r="L838" s="221"/>
      <c r="M838" s="222"/>
      <c r="N838" s="223"/>
      <c r="O838" s="223"/>
      <c r="P838" s="223"/>
      <c r="Q838" s="223"/>
      <c r="R838" s="223"/>
      <c r="S838" s="223"/>
      <c r="T838" s="224"/>
      <c r="AT838" s="225" t="s">
        <v>144</v>
      </c>
      <c r="AU838" s="225" t="s">
        <v>84</v>
      </c>
      <c r="AV838" s="12" t="s">
        <v>84</v>
      </c>
      <c r="AW838" s="12" t="s">
        <v>39</v>
      </c>
      <c r="AX838" s="12" t="s">
        <v>75</v>
      </c>
      <c r="AY838" s="225" t="s">
        <v>134</v>
      </c>
    </row>
    <row r="839" spans="2:65" s="11" customFormat="1" ht="13.5">
      <c r="B839" s="204"/>
      <c r="C839" s="205"/>
      <c r="D839" s="206" t="s">
        <v>144</v>
      </c>
      <c r="E839" s="207" t="s">
        <v>32</v>
      </c>
      <c r="F839" s="208" t="s">
        <v>1060</v>
      </c>
      <c r="G839" s="205"/>
      <c r="H839" s="207" t="s">
        <v>32</v>
      </c>
      <c r="I839" s="209"/>
      <c r="J839" s="205"/>
      <c r="K839" s="205"/>
      <c r="L839" s="210"/>
      <c r="M839" s="211"/>
      <c r="N839" s="212"/>
      <c r="O839" s="212"/>
      <c r="P839" s="212"/>
      <c r="Q839" s="212"/>
      <c r="R839" s="212"/>
      <c r="S839" s="212"/>
      <c r="T839" s="213"/>
      <c r="AT839" s="214" t="s">
        <v>144</v>
      </c>
      <c r="AU839" s="214" t="s">
        <v>84</v>
      </c>
      <c r="AV839" s="11" t="s">
        <v>25</v>
      </c>
      <c r="AW839" s="11" t="s">
        <v>39</v>
      </c>
      <c r="AX839" s="11" t="s">
        <v>75</v>
      </c>
      <c r="AY839" s="214" t="s">
        <v>134</v>
      </c>
    </row>
    <row r="840" spans="2:65" s="12" customFormat="1" ht="13.5">
      <c r="B840" s="215"/>
      <c r="C840" s="216"/>
      <c r="D840" s="206" t="s">
        <v>144</v>
      </c>
      <c r="E840" s="217" t="s">
        <v>32</v>
      </c>
      <c r="F840" s="218" t="s">
        <v>1061</v>
      </c>
      <c r="G840" s="216"/>
      <c r="H840" s="219">
        <v>17</v>
      </c>
      <c r="I840" s="220"/>
      <c r="J840" s="216"/>
      <c r="K840" s="216"/>
      <c r="L840" s="221"/>
      <c r="M840" s="222"/>
      <c r="N840" s="223"/>
      <c r="O840" s="223"/>
      <c r="P840" s="223"/>
      <c r="Q840" s="223"/>
      <c r="R840" s="223"/>
      <c r="S840" s="223"/>
      <c r="T840" s="224"/>
      <c r="AT840" s="225" t="s">
        <v>144</v>
      </c>
      <c r="AU840" s="225" t="s">
        <v>84</v>
      </c>
      <c r="AV840" s="12" t="s">
        <v>84</v>
      </c>
      <c r="AW840" s="12" t="s">
        <v>39</v>
      </c>
      <c r="AX840" s="12" t="s">
        <v>75</v>
      </c>
      <c r="AY840" s="225" t="s">
        <v>134</v>
      </c>
    </row>
    <row r="841" spans="2:65" s="13" customFormat="1" ht="13.5">
      <c r="B841" s="226"/>
      <c r="C841" s="227"/>
      <c r="D841" s="206" t="s">
        <v>144</v>
      </c>
      <c r="E841" s="228" t="s">
        <v>32</v>
      </c>
      <c r="F841" s="229" t="s">
        <v>156</v>
      </c>
      <c r="G841" s="227"/>
      <c r="H841" s="230">
        <v>28</v>
      </c>
      <c r="I841" s="231"/>
      <c r="J841" s="227"/>
      <c r="K841" s="227"/>
      <c r="L841" s="232"/>
      <c r="M841" s="233"/>
      <c r="N841" s="234"/>
      <c r="O841" s="234"/>
      <c r="P841" s="234"/>
      <c r="Q841" s="234"/>
      <c r="R841" s="234"/>
      <c r="S841" s="234"/>
      <c r="T841" s="235"/>
      <c r="AT841" s="236" t="s">
        <v>144</v>
      </c>
      <c r="AU841" s="236" t="s">
        <v>84</v>
      </c>
      <c r="AV841" s="13" t="s">
        <v>142</v>
      </c>
      <c r="AW841" s="13" t="s">
        <v>39</v>
      </c>
      <c r="AX841" s="13" t="s">
        <v>25</v>
      </c>
      <c r="AY841" s="236" t="s">
        <v>134</v>
      </c>
    </row>
    <row r="842" spans="2:65" s="11" customFormat="1" ht="13.5">
      <c r="B842" s="204"/>
      <c r="C842" s="205"/>
      <c r="D842" s="206" t="s">
        <v>144</v>
      </c>
      <c r="E842" s="207" t="s">
        <v>32</v>
      </c>
      <c r="F842" s="208" t="s">
        <v>880</v>
      </c>
      <c r="G842" s="205"/>
      <c r="H842" s="207" t="s">
        <v>32</v>
      </c>
      <c r="I842" s="209"/>
      <c r="J842" s="205"/>
      <c r="K842" s="205"/>
      <c r="L842" s="210"/>
      <c r="M842" s="211"/>
      <c r="N842" s="212"/>
      <c r="O842" s="212"/>
      <c r="P842" s="212"/>
      <c r="Q842" s="212"/>
      <c r="R842" s="212"/>
      <c r="S842" s="212"/>
      <c r="T842" s="213"/>
      <c r="AT842" s="214" t="s">
        <v>144</v>
      </c>
      <c r="AU842" s="214" t="s">
        <v>84</v>
      </c>
      <c r="AV842" s="11" t="s">
        <v>25</v>
      </c>
      <c r="AW842" s="11" t="s">
        <v>39</v>
      </c>
      <c r="AX842" s="11" t="s">
        <v>75</v>
      </c>
      <c r="AY842" s="214" t="s">
        <v>134</v>
      </c>
    </row>
    <row r="843" spans="2:65" s="11" customFormat="1" ht="13.5">
      <c r="B843" s="204"/>
      <c r="C843" s="205"/>
      <c r="D843" s="206" t="s">
        <v>144</v>
      </c>
      <c r="E843" s="207" t="s">
        <v>32</v>
      </c>
      <c r="F843" s="208" t="s">
        <v>898</v>
      </c>
      <c r="G843" s="205"/>
      <c r="H843" s="207" t="s">
        <v>32</v>
      </c>
      <c r="I843" s="209"/>
      <c r="J843" s="205"/>
      <c r="K843" s="205"/>
      <c r="L843" s="210"/>
      <c r="M843" s="211"/>
      <c r="N843" s="212"/>
      <c r="O843" s="212"/>
      <c r="P843" s="212"/>
      <c r="Q843" s="212"/>
      <c r="R843" s="212"/>
      <c r="S843" s="212"/>
      <c r="T843" s="213"/>
      <c r="AT843" s="214" t="s">
        <v>144</v>
      </c>
      <c r="AU843" s="214" t="s">
        <v>84</v>
      </c>
      <c r="AV843" s="11" t="s">
        <v>25</v>
      </c>
      <c r="AW843" s="11" t="s">
        <v>39</v>
      </c>
      <c r="AX843" s="11" t="s">
        <v>75</v>
      </c>
      <c r="AY843" s="214" t="s">
        <v>134</v>
      </c>
    </row>
    <row r="844" spans="2:65" s="1" customFormat="1" ht="16.5" customHeight="1">
      <c r="B844" s="41"/>
      <c r="C844" s="237" t="s">
        <v>1062</v>
      </c>
      <c r="D844" s="237" t="s">
        <v>207</v>
      </c>
      <c r="E844" s="238" t="s">
        <v>1063</v>
      </c>
      <c r="F844" s="239" t="s">
        <v>1064</v>
      </c>
      <c r="G844" s="240" t="s">
        <v>376</v>
      </c>
      <c r="H844" s="241">
        <v>10</v>
      </c>
      <c r="I844" s="242"/>
      <c r="J844" s="243">
        <f>ROUND(I844*H844,2)</f>
        <v>0</v>
      </c>
      <c r="K844" s="239" t="s">
        <v>141</v>
      </c>
      <c r="L844" s="244"/>
      <c r="M844" s="245" t="s">
        <v>32</v>
      </c>
      <c r="N844" s="246" t="s">
        <v>46</v>
      </c>
      <c r="O844" s="42"/>
      <c r="P844" s="201">
        <f>O844*H844</f>
        <v>0</v>
      </c>
      <c r="Q844" s="201">
        <v>6.3000000000000003E-4</v>
      </c>
      <c r="R844" s="201">
        <f>Q844*H844</f>
        <v>6.3E-3</v>
      </c>
      <c r="S844" s="201">
        <v>0</v>
      </c>
      <c r="T844" s="202">
        <f>S844*H844</f>
        <v>0</v>
      </c>
      <c r="AR844" s="24" t="s">
        <v>367</v>
      </c>
      <c r="AT844" s="24" t="s">
        <v>207</v>
      </c>
      <c r="AU844" s="24" t="s">
        <v>84</v>
      </c>
      <c r="AY844" s="24" t="s">
        <v>134</v>
      </c>
      <c r="BE844" s="203">
        <f>IF(N844="základní",J844,0)</f>
        <v>0</v>
      </c>
      <c r="BF844" s="203">
        <f>IF(N844="snížená",J844,0)</f>
        <v>0</v>
      </c>
      <c r="BG844" s="203">
        <f>IF(N844="zákl. přenesená",J844,0)</f>
        <v>0</v>
      </c>
      <c r="BH844" s="203">
        <f>IF(N844="sníž. přenesená",J844,0)</f>
        <v>0</v>
      </c>
      <c r="BI844" s="203">
        <f>IF(N844="nulová",J844,0)</f>
        <v>0</v>
      </c>
      <c r="BJ844" s="24" t="s">
        <v>25</v>
      </c>
      <c r="BK844" s="203">
        <f>ROUND(I844*H844,2)</f>
        <v>0</v>
      </c>
      <c r="BL844" s="24" t="s">
        <v>250</v>
      </c>
      <c r="BM844" s="24" t="s">
        <v>1065</v>
      </c>
    </row>
    <row r="845" spans="2:65" s="1" customFormat="1" ht="16.5" customHeight="1">
      <c r="B845" s="41"/>
      <c r="C845" s="237" t="s">
        <v>1066</v>
      </c>
      <c r="D845" s="237" t="s">
        <v>207</v>
      </c>
      <c r="E845" s="238" t="s">
        <v>1067</v>
      </c>
      <c r="F845" s="239" t="s">
        <v>1068</v>
      </c>
      <c r="G845" s="240" t="s">
        <v>376</v>
      </c>
      <c r="H845" s="241">
        <v>1</v>
      </c>
      <c r="I845" s="242"/>
      <c r="J845" s="243">
        <f>ROUND(I845*H845,2)</f>
        <v>0</v>
      </c>
      <c r="K845" s="239" t="s">
        <v>32</v>
      </c>
      <c r="L845" s="244"/>
      <c r="M845" s="245" t="s">
        <v>32</v>
      </c>
      <c r="N845" s="246" t="s">
        <v>46</v>
      </c>
      <c r="O845" s="42"/>
      <c r="P845" s="201">
        <f>O845*H845</f>
        <v>0</v>
      </c>
      <c r="Q845" s="201">
        <v>6.3000000000000003E-4</v>
      </c>
      <c r="R845" s="201">
        <f>Q845*H845</f>
        <v>6.3000000000000003E-4</v>
      </c>
      <c r="S845" s="201">
        <v>0</v>
      </c>
      <c r="T845" s="202">
        <f>S845*H845</f>
        <v>0</v>
      </c>
      <c r="AR845" s="24" t="s">
        <v>367</v>
      </c>
      <c r="AT845" s="24" t="s">
        <v>207</v>
      </c>
      <c r="AU845" s="24" t="s">
        <v>84</v>
      </c>
      <c r="AY845" s="24" t="s">
        <v>134</v>
      </c>
      <c r="BE845" s="203">
        <f>IF(N845="základní",J845,0)</f>
        <v>0</v>
      </c>
      <c r="BF845" s="203">
        <f>IF(N845="snížená",J845,0)</f>
        <v>0</v>
      </c>
      <c r="BG845" s="203">
        <f>IF(N845="zákl. přenesená",J845,0)</f>
        <v>0</v>
      </c>
      <c r="BH845" s="203">
        <f>IF(N845="sníž. přenesená",J845,0)</f>
        <v>0</v>
      </c>
      <c r="BI845" s="203">
        <f>IF(N845="nulová",J845,0)</f>
        <v>0</v>
      </c>
      <c r="BJ845" s="24" t="s">
        <v>25</v>
      </c>
      <c r="BK845" s="203">
        <f>ROUND(I845*H845,2)</f>
        <v>0</v>
      </c>
      <c r="BL845" s="24" t="s">
        <v>250</v>
      </c>
      <c r="BM845" s="24" t="s">
        <v>1069</v>
      </c>
    </row>
    <row r="846" spans="2:65" s="1" customFormat="1" ht="16.5" customHeight="1">
      <c r="B846" s="41"/>
      <c r="C846" s="237" t="s">
        <v>1070</v>
      </c>
      <c r="D846" s="237" t="s">
        <v>207</v>
      </c>
      <c r="E846" s="238" t="s">
        <v>1071</v>
      </c>
      <c r="F846" s="239" t="s">
        <v>1072</v>
      </c>
      <c r="G846" s="240" t="s">
        <v>376</v>
      </c>
      <c r="H846" s="241">
        <v>17</v>
      </c>
      <c r="I846" s="242"/>
      <c r="J846" s="243">
        <f>ROUND(I846*H846,2)</f>
        <v>0</v>
      </c>
      <c r="K846" s="239" t="s">
        <v>32</v>
      </c>
      <c r="L846" s="244"/>
      <c r="M846" s="245" t="s">
        <v>32</v>
      </c>
      <c r="N846" s="246" t="s">
        <v>46</v>
      </c>
      <c r="O846" s="42"/>
      <c r="P846" s="201">
        <f>O846*H846</f>
        <v>0</v>
      </c>
      <c r="Q846" s="201">
        <v>6.3000000000000003E-4</v>
      </c>
      <c r="R846" s="201">
        <f>Q846*H846</f>
        <v>1.0710000000000001E-2</v>
      </c>
      <c r="S846" s="201">
        <v>0</v>
      </c>
      <c r="T846" s="202">
        <f>S846*H846</f>
        <v>0</v>
      </c>
      <c r="AR846" s="24" t="s">
        <v>367</v>
      </c>
      <c r="AT846" s="24" t="s">
        <v>207</v>
      </c>
      <c r="AU846" s="24" t="s">
        <v>84</v>
      </c>
      <c r="AY846" s="24" t="s">
        <v>134</v>
      </c>
      <c r="BE846" s="203">
        <f>IF(N846="základní",J846,0)</f>
        <v>0</v>
      </c>
      <c r="BF846" s="203">
        <f>IF(N846="snížená",J846,0)</f>
        <v>0</v>
      </c>
      <c r="BG846" s="203">
        <f>IF(N846="zákl. přenesená",J846,0)</f>
        <v>0</v>
      </c>
      <c r="BH846" s="203">
        <f>IF(N846="sníž. přenesená",J846,0)</f>
        <v>0</v>
      </c>
      <c r="BI846" s="203">
        <f>IF(N846="nulová",J846,0)</f>
        <v>0</v>
      </c>
      <c r="BJ846" s="24" t="s">
        <v>25</v>
      </c>
      <c r="BK846" s="203">
        <f>ROUND(I846*H846,2)</f>
        <v>0</v>
      </c>
      <c r="BL846" s="24" t="s">
        <v>250</v>
      </c>
      <c r="BM846" s="24" t="s">
        <v>1073</v>
      </c>
    </row>
    <row r="847" spans="2:65" s="1" customFormat="1" ht="16.5" customHeight="1">
      <c r="B847" s="41"/>
      <c r="C847" s="192" t="s">
        <v>1074</v>
      </c>
      <c r="D847" s="192" t="s">
        <v>137</v>
      </c>
      <c r="E847" s="193" t="s">
        <v>1075</v>
      </c>
      <c r="F847" s="194" t="s">
        <v>1076</v>
      </c>
      <c r="G847" s="195" t="s">
        <v>376</v>
      </c>
      <c r="H847" s="196">
        <v>27</v>
      </c>
      <c r="I847" s="197"/>
      <c r="J847" s="198">
        <f>ROUND(I847*H847,2)</f>
        <v>0</v>
      </c>
      <c r="K847" s="194" t="s">
        <v>32</v>
      </c>
      <c r="L847" s="61"/>
      <c r="M847" s="199" t="s">
        <v>32</v>
      </c>
      <c r="N847" s="200" t="s">
        <v>46</v>
      </c>
      <c r="O847" s="42"/>
      <c r="P847" s="201">
        <f>O847*H847</f>
        <v>0</v>
      </c>
      <c r="Q847" s="201">
        <v>0</v>
      </c>
      <c r="R847" s="201">
        <f>Q847*H847</f>
        <v>0</v>
      </c>
      <c r="S847" s="201">
        <v>0</v>
      </c>
      <c r="T847" s="202">
        <f>S847*H847</f>
        <v>0</v>
      </c>
      <c r="AR847" s="24" t="s">
        <v>250</v>
      </c>
      <c r="AT847" s="24" t="s">
        <v>137</v>
      </c>
      <c r="AU847" s="24" t="s">
        <v>84</v>
      </c>
      <c r="AY847" s="24" t="s">
        <v>134</v>
      </c>
      <c r="BE847" s="203">
        <f>IF(N847="základní",J847,0)</f>
        <v>0</v>
      </c>
      <c r="BF847" s="203">
        <f>IF(N847="snížená",J847,0)</f>
        <v>0</v>
      </c>
      <c r="BG847" s="203">
        <f>IF(N847="zákl. přenesená",J847,0)</f>
        <v>0</v>
      </c>
      <c r="BH847" s="203">
        <f>IF(N847="sníž. přenesená",J847,0)</f>
        <v>0</v>
      </c>
      <c r="BI847" s="203">
        <f>IF(N847="nulová",J847,0)</f>
        <v>0</v>
      </c>
      <c r="BJ847" s="24" t="s">
        <v>25</v>
      </c>
      <c r="BK847" s="203">
        <f>ROUND(I847*H847,2)</f>
        <v>0</v>
      </c>
      <c r="BL847" s="24" t="s">
        <v>250</v>
      </c>
      <c r="BM847" s="24" t="s">
        <v>1077</v>
      </c>
    </row>
    <row r="848" spans="2:65" s="11" customFormat="1" ht="13.5">
      <c r="B848" s="204"/>
      <c r="C848" s="205"/>
      <c r="D848" s="206" t="s">
        <v>144</v>
      </c>
      <c r="E848" s="207" t="s">
        <v>32</v>
      </c>
      <c r="F848" s="208" t="s">
        <v>1078</v>
      </c>
      <c r="G848" s="205"/>
      <c r="H848" s="207" t="s">
        <v>32</v>
      </c>
      <c r="I848" s="209"/>
      <c r="J848" s="205"/>
      <c r="K848" s="205"/>
      <c r="L848" s="210"/>
      <c r="M848" s="211"/>
      <c r="N848" s="212"/>
      <c r="O848" s="212"/>
      <c r="P848" s="212"/>
      <c r="Q848" s="212"/>
      <c r="R848" s="212"/>
      <c r="S848" s="212"/>
      <c r="T848" s="213"/>
      <c r="AT848" s="214" t="s">
        <v>144</v>
      </c>
      <c r="AU848" s="214" t="s">
        <v>84</v>
      </c>
      <c r="AV848" s="11" t="s">
        <v>25</v>
      </c>
      <c r="AW848" s="11" t="s">
        <v>39</v>
      </c>
      <c r="AX848" s="11" t="s">
        <v>75</v>
      </c>
      <c r="AY848" s="214" t="s">
        <v>134</v>
      </c>
    </row>
    <row r="849" spans="2:65" s="12" customFormat="1" ht="13.5">
      <c r="B849" s="215"/>
      <c r="C849" s="216"/>
      <c r="D849" s="206" t="s">
        <v>144</v>
      </c>
      <c r="E849" s="217" t="s">
        <v>32</v>
      </c>
      <c r="F849" s="218" t="s">
        <v>229</v>
      </c>
      <c r="G849" s="216"/>
      <c r="H849" s="219">
        <v>10</v>
      </c>
      <c r="I849" s="220"/>
      <c r="J849" s="216"/>
      <c r="K849" s="216"/>
      <c r="L849" s="221"/>
      <c r="M849" s="222"/>
      <c r="N849" s="223"/>
      <c r="O849" s="223"/>
      <c r="P849" s="223"/>
      <c r="Q849" s="223"/>
      <c r="R849" s="223"/>
      <c r="S849" s="223"/>
      <c r="T849" s="224"/>
      <c r="AT849" s="225" t="s">
        <v>144</v>
      </c>
      <c r="AU849" s="225" t="s">
        <v>84</v>
      </c>
      <c r="AV849" s="12" t="s">
        <v>84</v>
      </c>
      <c r="AW849" s="12" t="s">
        <v>39</v>
      </c>
      <c r="AX849" s="12" t="s">
        <v>75</v>
      </c>
      <c r="AY849" s="225" t="s">
        <v>134</v>
      </c>
    </row>
    <row r="850" spans="2:65" s="11" customFormat="1" ht="13.5">
      <c r="B850" s="204"/>
      <c r="C850" s="205"/>
      <c r="D850" s="206" t="s">
        <v>144</v>
      </c>
      <c r="E850" s="207" t="s">
        <v>32</v>
      </c>
      <c r="F850" s="208" t="s">
        <v>1079</v>
      </c>
      <c r="G850" s="205"/>
      <c r="H850" s="207" t="s">
        <v>32</v>
      </c>
      <c r="I850" s="209"/>
      <c r="J850" s="205"/>
      <c r="K850" s="205"/>
      <c r="L850" s="210"/>
      <c r="M850" s="211"/>
      <c r="N850" s="212"/>
      <c r="O850" s="212"/>
      <c r="P850" s="212"/>
      <c r="Q850" s="212"/>
      <c r="R850" s="212"/>
      <c r="S850" s="212"/>
      <c r="T850" s="213"/>
      <c r="AT850" s="214" t="s">
        <v>144</v>
      </c>
      <c r="AU850" s="214" t="s">
        <v>84</v>
      </c>
      <c r="AV850" s="11" t="s">
        <v>25</v>
      </c>
      <c r="AW850" s="11" t="s">
        <v>39</v>
      </c>
      <c r="AX850" s="11" t="s">
        <v>75</v>
      </c>
      <c r="AY850" s="214" t="s">
        <v>134</v>
      </c>
    </row>
    <row r="851" spans="2:65" s="12" customFormat="1" ht="13.5">
      <c r="B851" s="215"/>
      <c r="C851" s="216"/>
      <c r="D851" s="206" t="s">
        <v>144</v>
      </c>
      <c r="E851" s="217" t="s">
        <v>32</v>
      </c>
      <c r="F851" s="218" t="s">
        <v>903</v>
      </c>
      <c r="G851" s="216"/>
      <c r="H851" s="219">
        <v>5</v>
      </c>
      <c r="I851" s="220"/>
      <c r="J851" s="216"/>
      <c r="K851" s="216"/>
      <c r="L851" s="221"/>
      <c r="M851" s="222"/>
      <c r="N851" s="223"/>
      <c r="O851" s="223"/>
      <c r="P851" s="223"/>
      <c r="Q851" s="223"/>
      <c r="R851" s="223"/>
      <c r="S851" s="223"/>
      <c r="T851" s="224"/>
      <c r="AT851" s="225" t="s">
        <v>144</v>
      </c>
      <c r="AU851" s="225" t="s">
        <v>84</v>
      </c>
      <c r="AV851" s="12" t="s">
        <v>84</v>
      </c>
      <c r="AW851" s="12" t="s">
        <v>39</v>
      </c>
      <c r="AX851" s="12" t="s">
        <v>75</v>
      </c>
      <c r="AY851" s="225" t="s">
        <v>134</v>
      </c>
    </row>
    <row r="852" spans="2:65" s="11" customFormat="1" ht="13.5">
      <c r="B852" s="204"/>
      <c r="C852" s="205"/>
      <c r="D852" s="206" t="s">
        <v>144</v>
      </c>
      <c r="E852" s="207" t="s">
        <v>32</v>
      </c>
      <c r="F852" s="208" t="s">
        <v>1080</v>
      </c>
      <c r="G852" s="205"/>
      <c r="H852" s="207" t="s">
        <v>32</v>
      </c>
      <c r="I852" s="209"/>
      <c r="J852" s="205"/>
      <c r="K852" s="205"/>
      <c r="L852" s="210"/>
      <c r="M852" s="211"/>
      <c r="N852" s="212"/>
      <c r="O852" s="212"/>
      <c r="P852" s="212"/>
      <c r="Q852" s="212"/>
      <c r="R852" s="212"/>
      <c r="S852" s="212"/>
      <c r="T852" s="213"/>
      <c r="AT852" s="214" t="s">
        <v>144</v>
      </c>
      <c r="AU852" s="214" t="s">
        <v>84</v>
      </c>
      <c r="AV852" s="11" t="s">
        <v>25</v>
      </c>
      <c r="AW852" s="11" t="s">
        <v>39</v>
      </c>
      <c r="AX852" s="11" t="s">
        <v>75</v>
      </c>
      <c r="AY852" s="214" t="s">
        <v>134</v>
      </c>
    </row>
    <row r="853" spans="2:65" s="12" customFormat="1" ht="13.5">
      <c r="B853" s="215"/>
      <c r="C853" s="216"/>
      <c r="D853" s="206" t="s">
        <v>144</v>
      </c>
      <c r="E853" s="217" t="s">
        <v>32</v>
      </c>
      <c r="F853" s="218" t="s">
        <v>1032</v>
      </c>
      <c r="G853" s="216"/>
      <c r="H853" s="219">
        <v>12</v>
      </c>
      <c r="I853" s="220"/>
      <c r="J853" s="216"/>
      <c r="K853" s="216"/>
      <c r="L853" s="221"/>
      <c r="M853" s="222"/>
      <c r="N853" s="223"/>
      <c r="O853" s="223"/>
      <c r="P853" s="223"/>
      <c r="Q853" s="223"/>
      <c r="R853" s="223"/>
      <c r="S853" s="223"/>
      <c r="T853" s="224"/>
      <c r="AT853" s="225" t="s">
        <v>144</v>
      </c>
      <c r="AU853" s="225" t="s">
        <v>84</v>
      </c>
      <c r="AV853" s="12" t="s">
        <v>84</v>
      </c>
      <c r="AW853" s="12" t="s">
        <v>39</v>
      </c>
      <c r="AX853" s="12" t="s">
        <v>75</v>
      </c>
      <c r="AY853" s="225" t="s">
        <v>134</v>
      </c>
    </row>
    <row r="854" spans="2:65" s="13" customFormat="1" ht="13.5">
      <c r="B854" s="226"/>
      <c r="C854" s="227"/>
      <c r="D854" s="206" t="s">
        <v>144</v>
      </c>
      <c r="E854" s="228" t="s">
        <v>32</v>
      </c>
      <c r="F854" s="229" t="s">
        <v>156</v>
      </c>
      <c r="G854" s="227"/>
      <c r="H854" s="230">
        <v>27</v>
      </c>
      <c r="I854" s="231"/>
      <c r="J854" s="227"/>
      <c r="K854" s="227"/>
      <c r="L854" s="232"/>
      <c r="M854" s="233"/>
      <c r="N854" s="234"/>
      <c r="O854" s="234"/>
      <c r="P854" s="234"/>
      <c r="Q854" s="234"/>
      <c r="R854" s="234"/>
      <c r="S854" s="234"/>
      <c r="T854" s="235"/>
      <c r="AT854" s="236" t="s">
        <v>144</v>
      </c>
      <c r="AU854" s="236" t="s">
        <v>84</v>
      </c>
      <c r="AV854" s="13" t="s">
        <v>142</v>
      </c>
      <c r="AW854" s="13" t="s">
        <v>39</v>
      </c>
      <c r="AX854" s="13" t="s">
        <v>25</v>
      </c>
      <c r="AY854" s="236" t="s">
        <v>134</v>
      </c>
    </row>
    <row r="855" spans="2:65" s="11" customFormat="1" ht="13.5">
      <c r="B855" s="204"/>
      <c r="C855" s="205"/>
      <c r="D855" s="206" t="s">
        <v>144</v>
      </c>
      <c r="E855" s="207" t="s">
        <v>32</v>
      </c>
      <c r="F855" s="208" t="s">
        <v>880</v>
      </c>
      <c r="G855" s="205"/>
      <c r="H855" s="207" t="s">
        <v>32</v>
      </c>
      <c r="I855" s="209"/>
      <c r="J855" s="205"/>
      <c r="K855" s="205"/>
      <c r="L855" s="210"/>
      <c r="M855" s="211"/>
      <c r="N855" s="212"/>
      <c r="O855" s="212"/>
      <c r="P855" s="212"/>
      <c r="Q855" s="212"/>
      <c r="R855" s="212"/>
      <c r="S855" s="212"/>
      <c r="T855" s="213"/>
      <c r="AT855" s="214" t="s">
        <v>144</v>
      </c>
      <c r="AU855" s="214" t="s">
        <v>84</v>
      </c>
      <c r="AV855" s="11" t="s">
        <v>25</v>
      </c>
      <c r="AW855" s="11" t="s">
        <v>39</v>
      </c>
      <c r="AX855" s="11" t="s">
        <v>75</v>
      </c>
      <c r="AY855" s="214" t="s">
        <v>134</v>
      </c>
    </row>
    <row r="856" spans="2:65" s="11" customFormat="1" ht="13.5">
      <c r="B856" s="204"/>
      <c r="C856" s="205"/>
      <c r="D856" s="206" t="s">
        <v>144</v>
      </c>
      <c r="E856" s="207" t="s">
        <v>32</v>
      </c>
      <c r="F856" s="208" t="s">
        <v>898</v>
      </c>
      <c r="G856" s="205"/>
      <c r="H856" s="207" t="s">
        <v>32</v>
      </c>
      <c r="I856" s="209"/>
      <c r="J856" s="205"/>
      <c r="K856" s="205"/>
      <c r="L856" s="210"/>
      <c r="M856" s="211"/>
      <c r="N856" s="212"/>
      <c r="O856" s="212"/>
      <c r="P856" s="212"/>
      <c r="Q856" s="212"/>
      <c r="R856" s="212"/>
      <c r="S856" s="212"/>
      <c r="T856" s="213"/>
      <c r="AT856" s="214" t="s">
        <v>144</v>
      </c>
      <c r="AU856" s="214" t="s">
        <v>84</v>
      </c>
      <c r="AV856" s="11" t="s">
        <v>25</v>
      </c>
      <c r="AW856" s="11" t="s">
        <v>39</v>
      </c>
      <c r="AX856" s="11" t="s">
        <v>75</v>
      </c>
      <c r="AY856" s="214" t="s">
        <v>134</v>
      </c>
    </row>
    <row r="857" spans="2:65" s="1" customFormat="1" ht="16.5" customHeight="1">
      <c r="B857" s="41"/>
      <c r="C857" s="237" t="s">
        <v>1081</v>
      </c>
      <c r="D857" s="237" t="s">
        <v>207</v>
      </c>
      <c r="E857" s="238" t="s">
        <v>1082</v>
      </c>
      <c r="F857" s="239" t="s">
        <v>1083</v>
      </c>
      <c r="G857" s="240" t="s">
        <v>376</v>
      </c>
      <c r="H857" s="241">
        <v>10</v>
      </c>
      <c r="I857" s="242"/>
      <c r="J857" s="243">
        <f>ROUND(I857*H857,2)</f>
        <v>0</v>
      </c>
      <c r="K857" s="239" t="s">
        <v>32</v>
      </c>
      <c r="L857" s="244"/>
      <c r="M857" s="245" t="s">
        <v>32</v>
      </c>
      <c r="N857" s="246" t="s">
        <v>46</v>
      </c>
      <c r="O857" s="42"/>
      <c r="P857" s="201">
        <f>O857*H857</f>
        <v>0</v>
      </c>
      <c r="Q857" s="201">
        <v>4.8999999999999998E-4</v>
      </c>
      <c r="R857" s="201">
        <f>Q857*H857</f>
        <v>4.8999999999999998E-3</v>
      </c>
      <c r="S857" s="201">
        <v>0</v>
      </c>
      <c r="T857" s="202">
        <f>S857*H857</f>
        <v>0</v>
      </c>
      <c r="AR857" s="24" t="s">
        <v>367</v>
      </c>
      <c r="AT857" s="24" t="s">
        <v>207</v>
      </c>
      <c r="AU857" s="24" t="s">
        <v>84</v>
      </c>
      <c r="AY857" s="24" t="s">
        <v>134</v>
      </c>
      <c r="BE857" s="203">
        <f>IF(N857="základní",J857,0)</f>
        <v>0</v>
      </c>
      <c r="BF857" s="203">
        <f>IF(N857="snížená",J857,0)</f>
        <v>0</v>
      </c>
      <c r="BG857" s="203">
        <f>IF(N857="zákl. přenesená",J857,0)</f>
        <v>0</v>
      </c>
      <c r="BH857" s="203">
        <f>IF(N857="sníž. přenesená",J857,0)</f>
        <v>0</v>
      </c>
      <c r="BI857" s="203">
        <f>IF(N857="nulová",J857,0)</f>
        <v>0</v>
      </c>
      <c r="BJ857" s="24" t="s">
        <v>25</v>
      </c>
      <c r="BK857" s="203">
        <f>ROUND(I857*H857,2)</f>
        <v>0</v>
      </c>
      <c r="BL857" s="24" t="s">
        <v>250</v>
      </c>
      <c r="BM857" s="24" t="s">
        <v>1084</v>
      </c>
    </row>
    <row r="858" spans="2:65" s="1" customFormat="1" ht="16.5" customHeight="1">
      <c r="B858" s="41"/>
      <c r="C858" s="237" t="s">
        <v>1085</v>
      </c>
      <c r="D858" s="237" t="s">
        <v>207</v>
      </c>
      <c r="E858" s="238" t="s">
        <v>1086</v>
      </c>
      <c r="F858" s="239" t="s">
        <v>1087</v>
      </c>
      <c r="G858" s="240" t="s">
        <v>376</v>
      </c>
      <c r="H858" s="241">
        <v>5</v>
      </c>
      <c r="I858" s="242"/>
      <c r="J858" s="243">
        <f>ROUND(I858*H858,2)</f>
        <v>0</v>
      </c>
      <c r="K858" s="239" t="s">
        <v>32</v>
      </c>
      <c r="L858" s="244"/>
      <c r="M858" s="245" t="s">
        <v>32</v>
      </c>
      <c r="N858" s="246" t="s">
        <v>46</v>
      </c>
      <c r="O858" s="42"/>
      <c r="P858" s="201">
        <f>O858*H858</f>
        <v>0</v>
      </c>
      <c r="Q858" s="201">
        <v>4.8999999999999998E-4</v>
      </c>
      <c r="R858" s="201">
        <f>Q858*H858</f>
        <v>2.4499999999999999E-3</v>
      </c>
      <c r="S858" s="201">
        <v>0</v>
      </c>
      <c r="T858" s="202">
        <f>S858*H858</f>
        <v>0</v>
      </c>
      <c r="AR858" s="24" t="s">
        <v>367</v>
      </c>
      <c r="AT858" s="24" t="s">
        <v>207</v>
      </c>
      <c r="AU858" s="24" t="s">
        <v>84</v>
      </c>
      <c r="AY858" s="24" t="s">
        <v>134</v>
      </c>
      <c r="BE858" s="203">
        <f>IF(N858="základní",J858,0)</f>
        <v>0</v>
      </c>
      <c r="BF858" s="203">
        <f>IF(N858="snížená",J858,0)</f>
        <v>0</v>
      </c>
      <c r="BG858" s="203">
        <f>IF(N858="zákl. přenesená",J858,0)</f>
        <v>0</v>
      </c>
      <c r="BH858" s="203">
        <f>IF(N858="sníž. přenesená",J858,0)</f>
        <v>0</v>
      </c>
      <c r="BI858" s="203">
        <f>IF(N858="nulová",J858,0)</f>
        <v>0</v>
      </c>
      <c r="BJ858" s="24" t="s">
        <v>25</v>
      </c>
      <c r="BK858" s="203">
        <f>ROUND(I858*H858,2)</f>
        <v>0</v>
      </c>
      <c r="BL858" s="24" t="s">
        <v>250</v>
      </c>
      <c r="BM858" s="24" t="s">
        <v>1088</v>
      </c>
    </row>
    <row r="859" spans="2:65" s="1" customFormat="1" ht="16.5" customHeight="1">
      <c r="B859" s="41"/>
      <c r="C859" s="237" t="s">
        <v>1089</v>
      </c>
      <c r="D859" s="237" t="s">
        <v>207</v>
      </c>
      <c r="E859" s="238" t="s">
        <v>1090</v>
      </c>
      <c r="F859" s="239" t="s">
        <v>1091</v>
      </c>
      <c r="G859" s="240" t="s">
        <v>376</v>
      </c>
      <c r="H859" s="241">
        <v>12</v>
      </c>
      <c r="I859" s="242"/>
      <c r="J859" s="243">
        <f>ROUND(I859*H859,2)</f>
        <v>0</v>
      </c>
      <c r="K859" s="239" t="s">
        <v>32</v>
      </c>
      <c r="L859" s="244"/>
      <c r="M859" s="245" t="s">
        <v>32</v>
      </c>
      <c r="N859" s="246" t="s">
        <v>46</v>
      </c>
      <c r="O859" s="42"/>
      <c r="P859" s="201">
        <f>O859*H859</f>
        <v>0</v>
      </c>
      <c r="Q859" s="201">
        <v>4.8999999999999998E-4</v>
      </c>
      <c r="R859" s="201">
        <f>Q859*H859</f>
        <v>5.8799999999999998E-3</v>
      </c>
      <c r="S859" s="201">
        <v>0</v>
      </c>
      <c r="T859" s="202">
        <f>S859*H859</f>
        <v>0</v>
      </c>
      <c r="AR859" s="24" t="s">
        <v>367</v>
      </c>
      <c r="AT859" s="24" t="s">
        <v>207</v>
      </c>
      <c r="AU859" s="24" t="s">
        <v>84</v>
      </c>
      <c r="AY859" s="24" t="s">
        <v>134</v>
      </c>
      <c r="BE859" s="203">
        <f>IF(N859="základní",J859,0)</f>
        <v>0</v>
      </c>
      <c r="BF859" s="203">
        <f>IF(N859="snížená",J859,0)</f>
        <v>0</v>
      </c>
      <c r="BG859" s="203">
        <f>IF(N859="zákl. přenesená",J859,0)</f>
        <v>0</v>
      </c>
      <c r="BH859" s="203">
        <f>IF(N859="sníž. přenesená",J859,0)</f>
        <v>0</v>
      </c>
      <c r="BI859" s="203">
        <f>IF(N859="nulová",J859,0)</f>
        <v>0</v>
      </c>
      <c r="BJ859" s="24" t="s">
        <v>25</v>
      </c>
      <c r="BK859" s="203">
        <f>ROUND(I859*H859,2)</f>
        <v>0</v>
      </c>
      <c r="BL859" s="24" t="s">
        <v>250</v>
      </c>
      <c r="BM859" s="24" t="s">
        <v>1092</v>
      </c>
    </row>
    <row r="860" spans="2:65" s="1" customFormat="1" ht="16.5" customHeight="1">
      <c r="B860" s="41"/>
      <c r="C860" s="192" t="s">
        <v>1093</v>
      </c>
      <c r="D860" s="192" t="s">
        <v>137</v>
      </c>
      <c r="E860" s="193" t="s">
        <v>1094</v>
      </c>
      <c r="F860" s="194" t="s">
        <v>1095</v>
      </c>
      <c r="G860" s="195" t="s">
        <v>376</v>
      </c>
      <c r="H860" s="196">
        <v>28</v>
      </c>
      <c r="I860" s="197"/>
      <c r="J860" s="198">
        <f>ROUND(I860*H860,2)</f>
        <v>0</v>
      </c>
      <c r="K860" s="194" t="s">
        <v>32</v>
      </c>
      <c r="L860" s="61"/>
      <c r="M860" s="199" t="s">
        <v>32</v>
      </c>
      <c r="N860" s="200" t="s">
        <v>46</v>
      </c>
      <c r="O860" s="42"/>
      <c r="P860" s="201">
        <f>O860*H860</f>
        <v>0</v>
      </c>
      <c r="Q860" s="201">
        <v>0</v>
      </c>
      <c r="R860" s="201">
        <f>Q860*H860</f>
        <v>0</v>
      </c>
      <c r="S860" s="201">
        <v>0</v>
      </c>
      <c r="T860" s="202">
        <f>S860*H860</f>
        <v>0</v>
      </c>
      <c r="AR860" s="24" t="s">
        <v>250</v>
      </c>
      <c r="AT860" s="24" t="s">
        <v>137</v>
      </c>
      <c r="AU860" s="24" t="s">
        <v>84</v>
      </c>
      <c r="AY860" s="24" t="s">
        <v>134</v>
      </c>
      <c r="BE860" s="203">
        <f>IF(N860="základní",J860,0)</f>
        <v>0</v>
      </c>
      <c r="BF860" s="203">
        <f>IF(N860="snížená",J860,0)</f>
        <v>0</v>
      </c>
      <c r="BG860" s="203">
        <f>IF(N860="zákl. přenesená",J860,0)</f>
        <v>0</v>
      </c>
      <c r="BH860" s="203">
        <f>IF(N860="sníž. přenesená",J860,0)</f>
        <v>0</v>
      </c>
      <c r="BI860" s="203">
        <f>IF(N860="nulová",J860,0)</f>
        <v>0</v>
      </c>
      <c r="BJ860" s="24" t="s">
        <v>25</v>
      </c>
      <c r="BK860" s="203">
        <f>ROUND(I860*H860,2)</f>
        <v>0</v>
      </c>
      <c r="BL860" s="24" t="s">
        <v>250</v>
      </c>
      <c r="BM860" s="24" t="s">
        <v>1096</v>
      </c>
    </row>
    <row r="861" spans="2:65" s="11" customFormat="1" ht="13.5">
      <c r="B861" s="204"/>
      <c r="C861" s="205"/>
      <c r="D861" s="206" t="s">
        <v>144</v>
      </c>
      <c r="E861" s="207" t="s">
        <v>32</v>
      </c>
      <c r="F861" s="208" t="s">
        <v>923</v>
      </c>
      <c r="G861" s="205"/>
      <c r="H861" s="207" t="s">
        <v>32</v>
      </c>
      <c r="I861" s="209"/>
      <c r="J861" s="205"/>
      <c r="K861" s="205"/>
      <c r="L861" s="210"/>
      <c r="M861" s="211"/>
      <c r="N861" s="212"/>
      <c r="O861" s="212"/>
      <c r="P861" s="212"/>
      <c r="Q861" s="212"/>
      <c r="R861" s="212"/>
      <c r="S861" s="212"/>
      <c r="T861" s="213"/>
      <c r="AT861" s="214" t="s">
        <v>144</v>
      </c>
      <c r="AU861" s="214" t="s">
        <v>84</v>
      </c>
      <c r="AV861" s="11" t="s">
        <v>25</v>
      </c>
      <c r="AW861" s="11" t="s">
        <v>39</v>
      </c>
      <c r="AX861" s="11" t="s">
        <v>75</v>
      </c>
      <c r="AY861" s="214" t="s">
        <v>134</v>
      </c>
    </row>
    <row r="862" spans="2:65" s="11" customFormat="1" ht="13.5">
      <c r="B862" s="204"/>
      <c r="C862" s="205"/>
      <c r="D862" s="206" t="s">
        <v>144</v>
      </c>
      <c r="E862" s="207" t="s">
        <v>32</v>
      </c>
      <c r="F862" s="208" t="s">
        <v>1097</v>
      </c>
      <c r="G862" s="205"/>
      <c r="H862" s="207" t="s">
        <v>32</v>
      </c>
      <c r="I862" s="209"/>
      <c r="J862" s="205"/>
      <c r="K862" s="205"/>
      <c r="L862" s="210"/>
      <c r="M862" s="211"/>
      <c r="N862" s="212"/>
      <c r="O862" s="212"/>
      <c r="P862" s="212"/>
      <c r="Q862" s="212"/>
      <c r="R862" s="212"/>
      <c r="S862" s="212"/>
      <c r="T862" s="213"/>
      <c r="AT862" s="214" t="s">
        <v>144</v>
      </c>
      <c r="AU862" s="214" t="s">
        <v>84</v>
      </c>
      <c r="AV862" s="11" t="s">
        <v>25</v>
      </c>
      <c r="AW862" s="11" t="s">
        <v>39</v>
      </c>
      <c r="AX862" s="11" t="s">
        <v>75</v>
      </c>
      <c r="AY862" s="214" t="s">
        <v>134</v>
      </c>
    </row>
    <row r="863" spans="2:65" s="12" customFormat="1" ht="13.5">
      <c r="B863" s="215"/>
      <c r="C863" s="216"/>
      <c r="D863" s="206" t="s">
        <v>144</v>
      </c>
      <c r="E863" s="217" t="s">
        <v>32</v>
      </c>
      <c r="F863" s="218" t="s">
        <v>1098</v>
      </c>
      <c r="G863" s="216"/>
      <c r="H863" s="219">
        <v>28</v>
      </c>
      <c r="I863" s="220"/>
      <c r="J863" s="216"/>
      <c r="K863" s="216"/>
      <c r="L863" s="221"/>
      <c r="M863" s="222"/>
      <c r="N863" s="223"/>
      <c r="O863" s="223"/>
      <c r="P863" s="223"/>
      <c r="Q863" s="223"/>
      <c r="R863" s="223"/>
      <c r="S863" s="223"/>
      <c r="T863" s="224"/>
      <c r="AT863" s="225" t="s">
        <v>144</v>
      </c>
      <c r="AU863" s="225" t="s">
        <v>84</v>
      </c>
      <c r="AV863" s="12" t="s">
        <v>84</v>
      </c>
      <c r="AW863" s="12" t="s">
        <v>39</v>
      </c>
      <c r="AX863" s="12" t="s">
        <v>25</v>
      </c>
      <c r="AY863" s="225" t="s">
        <v>134</v>
      </c>
    </row>
    <row r="864" spans="2:65" s="11" customFormat="1" ht="13.5">
      <c r="B864" s="204"/>
      <c r="C864" s="205"/>
      <c r="D864" s="206" t="s">
        <v>144</v>
      </c>
      <c r="E864" s="207" t="s">
        <v>32</v>
      </c>
      <c r="F864" s="208" t="s">
        <v>880</v>
      </c>
      <c r="G864" s="205"/>
      <c r="H864" s="207" t="s">
        <v>32</v>
      </c>
      <c r="I864" s="209"/>
      <c r="J864" s="205"/>
      <c r="K864" s="205"/>
      <c r="L864" s="210"/>
      <c r="M864" s="211"/>
      <c r="N864" s="212"/>
      <c r="O864" s="212"/>
      <c r="P864" s="212"/>
      <c r="Q864" s="212"/>
      <c r="R864" s="212"/>
      <c r="S864" s="212"/>
      <c r="T864" s="213"/>
      <c r="AT864" s="214" t="s">
        <v>144</v>
      </c>
      <c r="AU864" s="214" t="s">
        <v>84</v>
      </c>
      <c r="AV864" s="11" t="s">
        <v>25</v>
      </c>
      <c r="AW864" s="11" t="s">
        <v>39</v>
      </c>
      <c r="AX864" s="11" t="s">
        <v>75</v>
      </c>
      <c r="AY864" s="214" t="s">
        <v>134</v>
      </c>
    </row>
    <row r="865" spans="2:65" s="11" customFormat="1" ht="13.5">
      <c r="B865" s="204"/>
      <c r="C865" s="205"/>
      <c r="D865" s="206" t="s">
        <v>144</v>
      </c>
      <c r="E865" s="207" t="s">
        <v>32</v>
      </c>
      <c r="F865" s="208" t="s">
        <v>898</v>
      </c>
      <c r="G865" s="205"/>
      <c r="H865" s="207" t="s">
        <v>32</v>
      </c>
      <c r="I865" s="209"/>
      <c r="J865" s="205"/>
      <c r="K865" s="205"/>
      <c r="L865" s="210"/>
      <c r="M865" s="211"/>
      <c r="N865" s="212"/>
      <c r="O865" s="212"/>
      <c r="P865" s="212"/>
      <c r="Q865" s="212"/>
      <c r="R865" s="212"/>
      <c r="S865" s="212"/>
      <c r="T865" s="213"/>
      <c r="AT865" s="214" t="s">
        <v>144</v>
      </c>
      <c r="AU865" s="214" t="s">
        <v>84</v>
      </c>
      <c r="AV865" s="11" t="s">
        <v>25</v>
      </c>
      <c r="AW865" s="11" t="s">
        <v>39</v>
      </c>
      <c r="AX865" s="11" t="s">
        <v>75</v>
      </c>
      <c r="AY865" s="214" t="s">
        <v>134</v>
      </c>
    </row>
    <row r="866" spans="2:65" s="1" customFormat="1" ht="38.25" customHeight="1">
      <c r="B866" s="41"/>
      <c r="C866" s="192" t="s">
        <v>1099</v>
      </c>
      <c r="D866" s="192" t="s">
        <v>137</v>
      </c>
      <c r="E866" s="193" t="s">
        <v>1100</v>
      </c>
      <c r="F866" s="194" t="s">
        <v>1101</v>
      </c>
      <c r="G866" s="195" t="s">
        <v>222</v>
      </c>
      <c r="H866" s="196">
        <v>11.5</v>
      </c>
      <c r="I866" s="197"/>
      <c r="J866" s="198">
        <f>ROUND(I866*H866,2)</f>
        <v>0</v>
      </c>
      <c r="K866" s="194" t="s">
        <v>32</v>
      </c>
      <c r="L866" s="61"/>
      <c r="M866" s="199" t="s">
        <v>32</v>
      </c>
      <c r="N866" s="200" t="s">
        <v>46</v>
      </c>
      <c r="O866" s="42"/>
      <c r="P866" s="201">
        <f>O866*H866</f>
        <v>0</v>
      </c>
      <c r="Q866" s="201">
        <v>8.0000000000000004E-4</v>
      </c>
      <c r="R866" s="201">
        <f>Q866*H866</f>
        <v>9.1999999999999998E-3</v>
      </c>
      <c r="S866" s="201">
        <v>0</v>
      </c>
      <c r="T866" s="202">
        <f>S866*H866</f>
        <v>0</v>
      </c>
      <c r="AR866" s="24" t="s">
        <v>250</v>
      </c>
      <c r="AT866" s="24" t="s">
        <v>137</v>
      </c>
      <c r="AU866" s="24" t="s">
        <v>84</v>
      </c>
      <c r="AY866" s="24" t="s">
        <v>134</v>
      </c>
      <c r="BE866" s="203">
        <f>IF(N866="základní",J866,0)</f>
        <v>0</v>
      </c>
      <c r="BF866" s="203">
        <f>IF(N866="snížená",J866,0)</f>
        <v>0</v>
      </c>
      <c r="BG866" s="203">
        <f>IF(N866="zákl. přenesená",J866,0)</f>
        <v>0</v>
      </c>
      <c r="BH866" s="203">
        <f>IF(N866="sníž. přenesená",J866,0)</f>
        <v>0</v>
      </c>
      <c r="BI866" s="203">
        <f>IF(N866="nulová",J866,0)</f>
        <v>0</v>
      </c>
      <c r="BJ866" s="24" t="s">
        <v>25</v>
      </c>
      <c r="BK866" s="203">
        <f>ROUND(I866*H866,2)</f>
        <v>0</v>
      </c>
      <c r="BL866" s="24" t="s">
        <v>250</v>
      </c>
      <c r="BM866" s="24" t="s">
        <v>1102</v>
      </c>
    </row>
    <row r="867" spans="2:65" s="12" customFormat="1" ht="13.5">
      <c r="B867" s="215"/>
      <c r="C867" s="216"/>
      <c r="D867" s="206" t="s">
        <v>144</v>
      </c>
      <c r="E867" s="217" t="s">
        <v>32</v>
      </c>
      <c r="F867" s="218" t="s">
        <v>1103</v>
      </c>
      <c r="G867" s="216"/>
      <c r="H867" s="219">
        <v>11.5</v>
      </c>
      <c r="I867" s="220"/>
      <c r="J867" s="216"/>
      <c r="K867" s="216"/>
      <c r="L867" s="221"/>
      <c r="M867" s="222"/>
      <c r="N867" s="223"/>
      <c r="O867" s="223"/>
      <c r="P867" s="223"/>
      <c r="Q867" s="223"/>
      <c r="R867" s="223"/>
      <c r="S867" s="223"/>
      <c r="T867" s="224"/>
      <c r="AT867" s="225" t="s">
        <v>144</v>
      </c>
      <c r="AU867" s="225" t="s">
        <v>84</v>
      </c>
      <c r="AV867" s="12" t="s">
        <v>84</v>
      </c>
      <c r="AW867" s="12" t="s">
        <v>39</v>
      </c>
      <c r="AX867" s="12" t="s">
        <v>25</v>
      </c>
      <c r="AY867" s="225" t="s">
        <v>134</v>
      </c>
    </row>
    <row r="868" spans="2:65" s="11" customFormat="1" ht="13.5">
      <c r="B868" s="204"/>
      <c r="C868" s="205"/>
      <c r="D868" s="206" t="s">
        <v>144</v>
      </c>
      <c r="E868" s="207" t="s">
        <v>32</v>
      </c>
      <c r="F868" s="208" t="s">
        <v>880</v>
      </c>
      <c r="G868" s="205"/>
      <c r="H868" s="207" t="s">
        <v>32</v>
      </c>
      <c r="I868" s="209"/>
      <c r="J868" s="205"/>
      <c r="K868" s="205"/>
      <c r="L868" s="210"/>
      <c r="M868" s="211"/>
      <c r="N868" s="212"/>
      <c r="O868" s="212"/>
      <c r="P868" s="212"/>
      <c r="Q868" s="212"/>
      <c r="R868" s="212"/>
      <c r="S868" s="212"/>
      <c r="T868" s="213"/>
      <c r="AT868" s="214" t="s">
        <v>144</v>
      </c>
      <c r="AU868" s="214" t="s">
        <v>84</v>
      </c>
      <c r="AV868" s="11" t="s">
        <v>25</v>
      </c>
      <c r="AW868" s="11" t="s">
        <v>39</v>
      </c>
      <c r="AX868" s="11" t="s">
        <v>75</v>
      </c>
      <c r="AY868" s="214" t="s">
        <v>134</v>
      </c>
    </row>
    <row r="869" spans="2:65" s="11" customFormat="1" ht="13.5">
      <c r="B869" s="204"/>
      <c r="C869" s="205"/>
      <c r="D869" s="206" t="s">
        <v>144</v>
      </c>
      <c r="E869" s="207" t="s">
        <v>32</v>
      </c>
      <c r="F869" s="208" t="s">
        <v>898</v>
      </c>
      <c r="G869" s="205"/>
      <c r="H869" s="207" t="s">
        <v>32</v>
      </c>
      <c r="I869" s="209"/>
      <c r="J869" s="205"/>
      <c r="K869" s="205"/>
      <c r="L869" s="210"/>
      <c r="M869" s="211"/>
      <c r="N869" s="212"/>
      <c r="O869" s="212"/>
      <c r="P869" s="212"/>
      <c r="Q869" s="212"/>
      <c r="R869" s="212"/>
      <c r="S869" s="212"/>
      <c r="T869" s="213"/>
      <c r="AT869" s="214" t="s">
        <v>144</v>
      </c>
      <c r="AU869" s="214" t="s">
        <v>84</v>
      </c>
      <c r="AV869" s="11" t="s">
        <v>25</v>
      </c>
      <c r="AW869" s="11" t="s">
        <v>39</v>
      </c>
      <c r="AX869" s="11" t="s">
        <v>75</v>
      </c>
      <c r="AY869" s="214" t="s">
        <v>134</v>
      </c>
    </row>
    <row r="870" spans="2:65" s="1" customFormat="1" ht="25.5" customHeight="1">
      <c r="B870" s="41"/>
      <c r="C870" s="192" t="s">
        <v>1104</v>
      </c>
      <c r="D870" s="192" t="s">
        <v>137</v>
      </c>
      <c r="E870" s="193" t="s">
        <v>1105</v>
      </c>
      <c r="F870" s="194" t="s">
        <v>1106</v>
      </c>
      <c r="G870" s="195" t="s">
        <v>222</v>
      </c>
      <c r="H870" s="196">
        <v>15</v>
      </c>
      <c r="I870" s="197"/>
      <c r="J870" s="198">
        <f>ROUND(I870*H870,2)</f>
        <v>0</v>
      </c>
      <c r="K870" s="194" t="s">
        <v>32</v>
      </c>
      <c r="L870" s="61"/>
      <c r="M870" s="199" t="s">
        <v>32</v>
      </c>
      <c r="N870" s="200" t="s">
        <v>46</v>
      </c>
      <c r="O870" s="42"/>
      <c r="P870" s="201">
        <f>O870*H870</f>
        <v>0</v>
      </c>
      <c r="Q870" s="201">
        <v>5.1999999999999995E-4</v>
      </c>
      <c r="R870" s="201">
        <f>Q870*H870</f>
        <v>7.7999999999999996E-3</v>
      </c>
      <c r="S870" s="201">
        <v>0</v>
      </c>
      <c r="T870" s="202">
        <f>S870*H870</f>
        <v>0</v>
      </c>
      <c r="AR870" s="24" t="s">
        <v>250</v>
      </c>
      <c r="AT870" s="24" t="s">
        <v>137</v>
      </c>
      <c r="AU870" s="24" t="s">
        <v>84</v>
      </c>
      <c r="AY870" s="24" t="s">
        <v>134</v>
      </c>
      <c r="BE870" s="203">
        <f>IF(N870="základní",J870,0)</f>
        <v>0</v>
      </c>
      <c r="BF870" s="203">
        <f>IF(N870="snížená",J870,0)</f>
        <v>0</v>
      </c>
      <c r="BG870" s="203">
        <f>IF(N870="zákl. přenesená",J870,0)</f>
        <v>0</v>
      </c>
      <c r="BH870" s="203">
        <f>IF(N870="sníž. přenesená",J870,0)</f>
        <v>0</v>
      </c>
      <c r="BI870" s="203">
        <f>IF(N870="nulová",J870,0)</f>
        <v>0</v>
      </c>
      <c r="BJ870" s="24" t="s">
        <v>25</v>
      </c>
      <c r="BK870" s="203">
        <f>ROUND(I870*H870,2)</f>
        <v>0</v>
      </c>
      <c r="BL870" s="24" t="s">
        <v>250</v>
      </c>
      <c r="BM870" s="24" t="s">
        <v>1107</v>
      </c>
    </row>
    <row r="871" spans="2:65" s="12" customFormat="1" ht="13.5">
      <c r="B871" s="215"/>
      <c r="C871" s="216"/>
      <c r="D871" s="206" t="s">
        <v>144</v>
      </c>
      <c r="E871" s="217" t="s">
        <v>32</v>
      </c>
      <c r="F871" s="218" t="s">
        <v>10</v>
      </c>
      <c r="G871" s="216"/>
      <c r="H871" s="219">
        <v>15</v>
      </c>
      <c r="I871" s="220"/>
      <c r="J871" s="216"/>
      <c r="K871" s="216"/>
      <c r="L871" s="221"/>
      <c r="M871" s="222"/>
      <c r="N871" s="223"/>
      <c r="O871" s="223"/>
      <c r="P871" s="223"/>
      <c r="Q871" s="223"/>
      <c r="R871" s="223"/>
      <c r="S871" s="223"/>
      <c r="T871" s="224"/>
      <c r="AT871" s="225" t="s">
        <v>144</v>
      </c>
      <c r="AU871" s="225" t="s">
        <v>84</v>
      </c>
      <c r="AV871" s="12" t="s">
        <v>84</v>
      </c>
      <c r="AW871" s="12" t="s">
        <v>39</v>
      </c>
      <c r="AX871" s="12" t="s">
        <v>25</v>
      </c>
      <c r="AY871" s="225" t="s">
        <v>134</v>
      </c>
    </row>
    <row r="872" spans="2:65" s="11" customFormat="1" ht="13.5">
      <c r="B872" s="204"/>
      <c r="C872" s="205"/>
      <c r="D872" s="206" t="s">
        <v>144</v>
      </c>
      <c r="E872" s="207" t="s">
        <v>32</v>
      </c>
      <c r="F872" s="208" t="s">
        <v>880</v>
      </c>
      <c r="G872" s="205"/>
      <c r="H872" s="207" t="s">
        <v>32</v>
      </c>
      <c r="I872" s="209"/>
      <c r="J872" s="205"/>
      <c r="K872" s="205"/>
      <c r="L872" s="210"/>
      <c r="M872" s="211"/>
      <c r="N872" s="212"/>
      <c r="O872" s="212"/>
      <c r="P872" s="212"/>
      <c r="Q872" s="212"/>
      <c r="R872" s="212"/>
      <c r="S872" s="212"/>
      <c r="T872" s="213"/>
      <c r="AT872" s="214" t="s">
        <v>144</v>
      </c>
      <c r="AU872" s="214" t="s">
        <v>84</v>
      </c>
      <c r="AV872" s="11" t="s">
        <v>25</v>
      </c>
      <c r="AW872" s="11" t="s">
        <v>39</v>
      </c>
      <c r="AX872" s="11" t="s">
        <v>75</v>
      </c>
      <c r="AY872" s="214" t="s">
        <v>134</v>
      </c>
    </row>
    <row r="873" spans="2:65" s="11" customFormat="1" ht="13.5">
      <c r="B873" s="204"/>
      <c r="C873" s="205"/>
      <c r="D873" s="206" t="s">
        <v>144</v>
      </c>
      <c r="E873" s="207" t="s">
        <v>32</v>
      </c>
      <c r="F873" s="208" t="s">
        <v>898</v>
      </c>
      <c r="G873" s="205"/>
      <c r="H873" s="207" t="s">
        <v>32</v>
      </c>
      <c r="I873" s="209"/>
      <c r="J873" s="205"/>
      <c r="K873" s="205"/>
      <c r="L873" s="210"/>
      <c r="M873" s="211"/>
      <c r="N873" s="212"/>
      <c r="O873" s="212"/>
      <c r="P873" s="212"/>
      <c r="Q873" s="212"/>
      <c r="R873" s="212"/>
      <c r="S873" s="212"/>
      <c r="T873" s="213"/>
      <c r="AT873" s="214" t="s">
        <v>144</v>
      </c>
      <c r="AU873" s="214" t="s">
        <v>84</v>
      </c>
      <c r="AV873" s="11" t="s">
        <v>25</v>
      </c>
      <c r="AW873" s="11" t="s">
        <v>39</v>
      </c>
      <c r="AX873" s="11" t="s">
        <v>75</v>
      </c>
      <c r="AY873" s="214" t="s">
        <v>134</v>
      </c>
    </row>
    <row r="874" spans="2:65" s="1" customFormat="1" ht="16.5" customHeight="1">
      <c r="B874" s="41"/>
      <c r="C874" s="192" t="s">
        <v>1108</v>
      </c>
      <c r="D874" s="192" t="s">
        <v>137</v>
      </c>
      <c r="E874" s="193" t="s">
        <v>1109</v>
      </c>
      <c r="F874" s="194" t="s">
        <v>1110</v>
      </c>
      <c r="G874" s="195" t="s">
        <v>376</v>
      </c>
      <c r="H874" s="196">
        <v>12</v>
      </c>
      <c r="I874" s="197"/>
      <c r="J874" s="198">
        <f>ROUND(I874*H874,2)</f>
        <v>0</v>
      </c>
      <c r="K874" s="194" t="s">
        <v>141</v>
      </c>
      <c r="L874" s="61"/>
      <c r="M874" s="199" t="s">
        <v>32</v>
      </c>
      <c r="N874" s="200" t="s">
        <v>46</v>
      </c>
      <c r="O874" s="42"/>
      <c r="P874" s="201">
        <f>O874*H874</f>
        <v>0</v>
      </c>
      <c r="Q874" s="201">
        <v>0</v>
      </c>
      <c r="R874" s="201">
        <f>Q874*H874</f>
        <v>0</v>
      </c>
      <c r="S874" s="201">
        <v>0</v>
      </c>
      <c r="T874" s="202">
        <f>S874*H874</f>
        <v>0</v>
      </c>
      <c r="AR874" s="24" t="s">
        <v>250</v>
      </c>
      <c r="AT874" s="24" t="s">
        <v>137</v>
      </c>
      <c r="AU874" s="24" t="s">
        <v>84</v>
      </c>
      <c r="AY874" s="24" t="s">
        <v>134</v>
      </c>
      <c r="BE874" s="203">
        <f>IF(N874="základní",J874,0)</f>
        <v>0</v>
      </c>
      <c r="BF874" s="203">
        <f>IF(N874="snížená",J874,0)</f>
        <v>0</v>
      </c>
      <c r="BG874" s="203">
        <f>IF(N874="zákl. přenesená",J874,0)</f>
        <v>0</v>
      </c>
      <c r="BH874" s="203">
        <f>IF(N874="sníž. přenesená",J874,0)</f>
        <v>0</v>
      </c>
      <c r="BI874" s="203">
        <f>IF(N874="nulová",J874,0)</f>
        <v>0</v>
      </c>
      <c r="BJ874" s="24" t="s">
        <v>25</v>
      </c>
      <c r="BK874" s="203">
        <f>ROUND(I874*H874,2)</f>
        <v>0</v>
      </c>
      <c r="BL874" s="24" t="s">
        <v>250</v>
      </c>
      <c r="BM874" s="24" t="s">
        <v>1111</v>
      </c>
    </row>
    <row r="875" spans="2:65" s="12" customFormat="1" ht="13.5">
      <c r="B875" s="215"/>
      <c r="C875" s="216"/>
      <c r="D875" s="206" t="s">
        <v>144</v>
      </c>
      <c r="E875" s="217" t="s">
        <v>32</v>
      </c>
      <c r="F875" s="218" t="s">
        <v>219</v>
      </c>
      <c r="G875" s="216"/>
      <c r="H875" s="219">
        <v>12</v>
      </c>
      <c r="I875" s="220"/>
      <c r="J875" s="216"/>
      <c r="K875" s="216"/>
      <c r="L875" s="221"/>
      <c r="M875" s="222"/>
      <c r="N875" s="223"/>
      <c r="O875" s="223"/>
      <c r="P875" s="223"/>
      <c r="Q875" s="223"/>
      <c r="R875" s="223"/>
      <c r="S875" s="223"/>
      <c r="T875" s="224"/>
      <c r="AT875" s="225" t="s">
        <v>144</v>
      </c>
      <c r="AU875" s="225" t="s">
        <v>84</v>
      </c>
      <c r="AV875" s="12" t="s">
        <v>84</v>
      </c>
      <c r="AW875" s="12" t="s">
        <v>39</v>
      </c>
      <c r="AX875" s="12" t="s">
        <v>25</v>
      </c>
      <c r="AY875" s="225" t="s">
        <v>134</v>
      </c>
    </row>
    <row r="876" spans="2:65" s="11" customFormat="1" ht="13.5">
      <c r="B876" s="204"/>
      <c r="C876" s="205"/>
      <c r="D876" s="206" t="s">
        <v>144</v>
      </c>
      <c r="E876" s="207" t="s">
        <v>32</v>
      </c>
      <c r="F876" s="208" t="s">
        <v>880</v>
      </c>
      <c r="G876" s="205"/>
      <c r="H876" s="207" t="s">
        <v>32</v>
      </c>
      <c r="I876" s="209"/>
      <c r="J876" s="205"/>
      <c r="K876" s="205"/>
      <c r="L876" s="210"/>
      <c r="M876" s="211"/>
      <c r="N876" s="212"/>
      <c r="O876" s="212"/>
      <c r="P876" s="212"/>
      <c r="Q876" s="212"/>
      <c r="R876" s="212"/>
      <c r="S876" s="212"/>
      <c r="T876" s="213"/>
      <c r="AT876" s="214" t="s">
        <v>144</v>
      </c>
      <c r="AU876" s="214" t="s">
        <v>84</v>
      </c>
      <c r="AV876" s="11" t="s">
        <v>25</v>
      </c>
      <c r="AW876" s="11" t="s">
        <v>39</v>
      </c>
      <c r="AX876" s="11" t="s">
        <v>75</v>
      </c>
      <c r="AY876" s="214" t="s">
        <v>134</v>
      </c>
    </row>
    <row r="877" spans="2:65" s="11" customFormat="1" ht="13.5">
      <c r="B877" s="204"/>
      <c r="C877" s="205"/>
      <c r="D877" s="206" t="s">
        <v>144</v>
      </c>
      <c r="E877" s="207" t="s">
        <v>32</v>
      </c>
      <c r="F877" s="208" t="s">
        <v>898</v>
      </c>
      <c r="G877" s="205"/>
      <c r="H877" s="207" t="s">
        <v>32</v>
      </c>
      <c r="I877" s="209"/>
      <c r="J877" s="205"/>
      <c r="K877" s="205"/>
      <c r="L877" s="210"/>
      <c r="M877" s="211"/>
      <c r="N877" s="212"/>
      <c r="O877" s="212"/>
      <c r="P877" s="212"/>
      <c r="Q877" s="212"/>
      <c r="R877" s="212"/>
      <c r="S877" s="212"/>
      <c r="T877" s="213"/>
      <c r="AT877" s="214" t="s">
        <v>144</v>
      </c>
      <c r="AU877" s="214" t="s">
        <v>84</v>
      </c>
      <c r="AV877" s="11" t="s">
        <v>25</v>
      </c>
      <c r="AW877" s="11" t="s">
        <v>39</v>
      </c>
      <c r="AX877" s="11" t="s">
        <v>75</v>
      </c>
      <c r="AY877" s="214" t="s">
        <v>134</v>
      </c>
    </row>
    <row r="878" spans="2:65" s="1" customFormat="1" ht="25.5" customHeight="1">
      <c r="B878" s="41"/>
      <c r="C878" s="237" t="s">
        <v>1112</v>
      </c>
      <c r="D878" s="237" t="s">
        <v>207</v>
      </c>
      <c r="E878" s="238" t="s">
        <v>1113</v>
      </c>
      <c r="F878" s="239" t="s">
        <v>1114</v>
      </c>
      <c r="G878" s="240" t="s">
        <v>376</v>
      </c>
      <c r="H878" s="241">
        <v>12</v>
      </c>
      <c r="I878" s="242"/>
      <c r="J878" s="243">
        <f>ROUND(I878*H878,2)</f>
        <v>0</v>
      </c>
      <c r="K878" s="239" t="s">
        <v>141</v>
      </c>
      <c r="L878" s="244"/>
      <c r="M878" s="245" t="s">
        <v>32</v>
      </c>
      <c r="N878" s="246" t="s">
        <v>46</v>
      </c>
      <c r="O878" s="42"/>
      <c r="P878" s="201">
        <f>O878*H878</f>
        <v>0</v>
      </c>
      <c r="Q878" s="201">
        <v>8.6999999999999994E-3</v>
      </c>
      <c r="R878" s="201">
        <f>Q878*H878</f>
        <v>0.10439999999999999</v>
      </c>
      <c r="S878" s="201">
        <v>0</v>
      </c>
      <c r="T878" s="202">
        <f>S878*H878</f>
        <v>0</v>
      </c>
      <c r="AR878" s="24" t="s">
        <v>367</v>
      </c>
      <c r="AT878" s="24" t="s">
        <v>207</v>
      </c>
      <c r="AU878" s="24" t="s">
        <v>84</v>
      </c>
      <c r="AY878" s="24" t="s">
        <v>134</v>
      </c>
      <c r="BE878" s="203">
        <f>IF(N878="základní",J878,0)</f>
        <v>0</v>
      </c>
      <c r="BF878" s="203">
        <f>IF(N878="snížená",J878,0)</f>
        <v>0</v>
      </c>
      <c r="BG878" s="203">
        <f>IF(N878="zákl. přenesená",J878,0)</f>
        <v>0</v>
      </c>
      <c r="BH878" s="203">
        <f>IF(N878="sníž. přenesená",J878,0)</f>
        <v>0</v>
      </c>
      <c r="BI878" s="203">
        <f>IF(N878="nulová",J878,0)</f>
        <v>0</v>
      </c>
      <c r="BJ878" s="24" t="s">
        <v>25</v>
      </c>
      <c r="BK878" s="203">
        <f>ROUND(I878*H878,2)</f>
        <v>0</v>
      </c>
      <c r="BL878" s="24" t="s">
        <v>250</v>
      </c>
      <c r="BM878" s="24" t="s">
        <v>1115</v>
      </c>
    </row>
    <row r="879" spans="2:65" s="1" customFormat="1" ht="38.25" customHeight="1">
      <c r="B879" s="41"/>
      <c r="C879" s="192" t="s">
        <v>1116</v>
      </c>
      <c r="D879" s="192" t="s">
        <v>137</v>
      </c>
      <c r="E879" s="193" t="s">
        <v>1117</v>
      </c>
      <c r="F879" s="194" t="s">
        <v>1118</v>
      </c>
      <c r="G879" s="195" t="s">
        <v>376</v>
      </c>
      <c r="H879" s="196">
        <v>12</v>
      </c>
      <c r="I879" s="197"/>
      <c r="J879" s="198">
        <f>ROUND(I879*H879,2)</f>
        <v>0</v>
      </c>
      <c r="K879" s="194" t="s">
        <v>32</v>
      </c>
      <c r="L879" s="61"/>
      <c r="M879" s="199" t="s">
        <v>32</v>
      </c>
      <c r="N879" s="200" t="s">
        <v>46</v>
      </c>
      <c r="O879" s="42"/>
      <c r="P879" s="201">
        <f>O879*H879</f>
        <v>0</v>
      </c>
      <c r="Q879" s="201">
        <v>1.2E-2</v>
      </c>
      <c r="R879" s="201">
        <f>Q879*H879</f>
        <v>0.14400000000000002</v>
      </c>
      <c r="S879" s="201">
        <v>0</v>
      </c>
      <c r="T879" s="202">
        <f>S879*H879</f>
        <v>0</v>
      </c>
      <c r="AR879" s="24" t="s">
        <v>250</v>
      </c>
      <c r="AT879" s="24" t="s">
        <v>137</v>
      </c>
      <c r="AU879" s="24" t="s">
        <v>84</v>
      </c>
      <c r="AY879" s="24" t="s">
        <v>134</v>
      </c>
      <c r="BE879" s="203">
        <f>IF(N879="základní",J879,0)</f>
        <v>0</v>
      </c>
      <c r="BF879" s="203">
        <f>IF(N879="snížená",J879,0)</f>
        <v>0</v>
      </c>
      <c r="BG879" s="203">
        <f>IF(N879="zákl. přenesená",J879,0)</f>
        <v>0</v>
      </c>
      <c r="BH879" s="203">
        <f>IF(N879="sníž. přenesená",J879,0)</f>
        <v>0</v>
      </c>
      <c r="BI879" s="203">
        <f>IF(N879="nulová",J879,0)</f>
        <v>0</v>
      </c>
      <c r="BJ879" s="24" t="s">
        <v>25</v>
      </c>
      <c r="BK879" s="203">
        <f>ROUND(I879*H879,2)</f>
        <v>0</v>
      </c>
      <c r="BL879" s="24" t="s">
        <v>250</v>
      </c>
      <c r="BM879" s="24" t="s">
        <v>1119</v>
      </c>
    </row>
    <row r="880" spans="2:65" s="1" customFormat="1" ht="25.5" customHeight="1">
      <c r="B880" s="41"/>
      <c r="C880" s="192" t="s">
        <v>1120</v>
      </c>
      <c r="D880" s="192" t="s">
        <v>137</v>
      </c>
      <c r="E880" s="193" t="s">
        <v>1121</v>
      </c>
      <c r="F880" s="194" t="s">
        <v>1122</v>
      </c>
      <c r="G880" s="195" t="s">
        <v>222</v>
      </c>
      <c r="H880" s="196">
        <v>51</v>
      </c>
      <c r="I880" s="197"/>
      <c r="J880" s="198">
        <f>ROUND(I880*H880,2)</f>
        <v>0</v>
      </c>
      <c r="K880" s="194" t="s">
        <v>32</v>
      </c>
      <c r="L880" s="61"/>
      <c r="M880" s="199" t="s">
        <v>32</v>
      </c>
      <c r="N880" s="200" t="s">
        <v>46</v>
      </c>
      <c r="O880" s="42"/>
      <c r="P880" s="201">
        <f>O880*H880</f>
        <v>0</v>
      </c>
      <c r="Q880" s="201">
        <v>0</v>
      </c>
      <c r="R880" s="201">
        <f>Q880*H880</f>
        <v>0</v>
      </c>
      <c r="S880" s="201">
        <v>0</v>
      </c>
      <c r="T880" s="202">
        <f>S880*H880</f>
        <v>0</v>
      </c>
      <c r="AR880" s="24" t="s">
        <v>250</v>
      </c>
      <c r="AT880" s="24" t="s">
        <v>137</v>
      </c>
      <c r="AU880" s="24" t="s">
        <v>84</v>
      </c>
      <c r="AY880" s="24" t="s">
        <v>134</v>
      </c>
      <c r="BE880" s="203">
        <f>IF(N880="základní",J880,0)</f>
        <v>0</v>
      </c>
      <c r="BF880" s="203">
        <f>IF(N880="snížená",J880,0)</f>
        <v>0</v>
      </c>
      <c r="BG880" s="203">
        <f>IF(N880="zákl. přenesená",J880,0)</f>
        <v>0</v>
      </c>
      <c r="BH880" s="203">
        <f>IF(N880="sníž. přenesená",J880,0)</f>
        <v>0</v>
      </c>
      <c r="BI880" s="203">
        <f>IF(N880="nulová",J880,0)</f>
        <v>0</v>
      </c>
      <c r="BJ880" s="24" t="s">
        <v>25</v>
      </c>
      <c r="BK880" s="203">
        <f>ROUND(I880*H880,2)</f>
        <v>0</v>
      </c>
      <c r="BL880" s="24" t="s">
        <v>250</v>
      </c>
      <c r="BM880" s="24" t="s">
        <v>1123</v>
      </c>
    </row>
    <row r="881" spans="2:65" s="11" customFormat="1" ht="13.5">
      <c r="B881" s="204"/>
      <c r="C881" s="205"/>
      <c r="D881" s="206" t="s">
        <v>144</v>
      </c>
      <c r="E881" s="207" t="s">
        <v>32</v>
      </c>
      <c r="F881" s="208" t="s">
        <v>1124</v>
      </c>
      <c r="G881" s="205"/>
      <c r="H881" s="207" t="s">
        <v>32</v>
      </c>
      <c r="I881" s="209"/>
      <c r="J881" s="205"/>
      <c r="K881" s="205"/>
      <c r="L881" s="210"/>
      <c r="M881" s="211"/>
      <c r="N881" s="212"/>
      <c r="O881" s="212"/>
      <c r="P881" s="212"/>
      <c r="Q881" s="212"/>
      <c r="R881" s="212"/>
      <c r="S881" s="212"/>
      <c r="T881" s="213"/>
      <c r="AT881" s="214" t="s">
        <v>144</v>
      </c>
      <c r="AU881" s="214" t="s">
        <v>84</v>
      </c>
      <c r="AV881" s="11" t="s">
        <v>25</v>
      </c>
      <c r="AW881" s="11" t="s">
        <v>39</v>
      </c>
      <c r="AX881" s="11" t="s">
        <v>75</v>
      </c>
      <c r="AY881" s="214" t="s">
        <v>134</v>
      </c>
    </row>
    <row r="882" spans="2:65" s="11" customFormat="1" ht="13.5">
      <c r="B882" s="204"/>
      <c r="C882" s="205"/>
      <c r="D882" s="206" t="s">
        <v>144</v>
      </c>
      <c r="E882" s="207" t="s">
        <v>32</v>
      </c>
      <c r="F882" s="208" t="s">
        <v>1125</v>
      </c>
      <c r="G882" s="205"/>
      <c r="H882" s="207" t="s">
        <v>32</v>
      </c>
      <c r="I882" s="209"/>
      <c r="J882" s="205"/>
      <c r="K882" s="205"/>
      <c r="L882" s="210"/>
      <c r="M882" s="211"/>
      <c r="N882" s="212"/>
      <c r="O882" s="212"/>
      <c r="P882" s="212"/>
      <c r="Q882" s="212"/>
      <c r="R882" s="212"/>
      <c r="S882" s="212"/>
      <c r="T882" s="213"/>
      <c r="AT882" s="214" t="s">
        <v>144</v>
      </c>
      <c r="AU882" s="214" t="s">
        <v>84</v>
      </c>
      <c r="AV882" s="11" t="s">
        <v>25</v>
      </c>
      <c r="AW882" s="11" t="s">
        <v>39</v>
      </c>
      <c r="AX882" s="11" t="s">
        <v>75</v>
      </c>
      <c r="AY882" s="214" t="s">
        <v>134</v>
      </c>
    </row>
    <row r="883" spans="2:65" s="12" customFormat="1" ht="13.5">
      <c r="B883" s="215"/>
      <c r="C883" s="216"/>
      <c r="D883" s="206" t="s">
        <v>144</v>
      </c>
      <c r="E883" s="217" t="s">
        <v>32</v>
      </c>
      <c r="F883" s="218" t="s">
        <v>1126</v>
      </c>
      <c r="G883" s="216"/>
      <c r="H883" s="219">
        <v>51</v>
      </c>
      <c r="I883" s="220"/>
      <c r="J883" s="216"/>
      <c r="K883" s="216"/>
      <c r="L883" s="221"/>
      <c r="M883" s="222"/>
      <c r="N883" s="223"/>
      <c r="O883" s="223"/>
      <c r="P883" s="223"/>
      <c r="Q883" s="223"/>
      <c r="R883" s="223"/>
      <c r="S883" s="223"/>
      <c r="T883" s="224"/>
      <c r="AT883" s="225" t="s">
        <v>144</v>
      </c>
      <c r="AU883" s="225" t="s">
        <v>84</v>
      </c>
      <c r="AV883" s="12" t="s">
        <v>84</v>
      </c>
      <c r="AW883" s="12" t="s">
        <v>39</v>
      </c>
      <c r="AX883" s="12" t="s">
        <v>25</v>
      </c>
      <c r="AY883" s="225" t="s">
        <v>134</v>
      </c>
    </row>
    <row r="884" spans="2:65" s="11" customFormat="1" ht="13.5">
      <c r="B884" s="204"/>
      <c r="C884" s="205"/>
      <c r="D884" s="206" t="s">
        <v>144</v>
      </c>
      <c r="E884" s="207" t="s">
        <v>32</v>
      </c>
      <c r="F884" s="208" t="s">
        <v>880</v>
      </c>
      <c r="G884" s="205"/>
      <c r="H884" s="207" t="s">
        <v>32</v>
      </c>
      <c r="I884" s="209"/>
      <c r="J884" s="205"/>
      <c r="K884" s="205"/>
      <c r="L884" s="210"/>
      <c r="M884" s="211"/>
      <c r="N884" s="212"/>
      <c r="O884" s="212"/>
      <c r="P884" s="212"/>
      <c r="Q884" s="212"/>
      <c r="R884" s="212"/>
      <c r="S884" s="212"/>
      <c r="T884" s="213"/>
      <c r="AT884" s="214" t="s">
        <v>144</v>
      </c>
      <c r="AU884" s="214" t="s">
        <v>84</v>
      </c>
      <c r="AV884" s="11" t="s">
        <v>25</v>
      </c>
      <c r="AW884" s="11" t="s">
        <v>39</v>
      </c>
      <c r="AX884" s="11" t="s">
        <v>75</v>
      </c>
      <c r="AY884" s="214" t="s">
        <v>134</v>
      </c>
    </row>
    <row r="885" spans="2:65" s="11" customFormat="1" ht="13.5">
      <c r="B885" s="204"/>
      <c r="C885" s="205"/>
      <c r="D885" s="206" t="s">
        <v>144</v>
      </c>
      <c r="E885" s="207" t="s">
        <v>32</v>
      </c>
      <c r="F885" s="208" t="s">
        <v>898</v>
      </c>
      <c r="G885" s="205"/>
      <c r="H885" s="207" t="s">
        <v>32</v>
      </c>
      <c r="I885" s="209"/>
      <c r="J885" s="205"/>
      <c r="K885" s="205"/>
      <c r="L885" s="210"/>
      <c r="M885" s="211"/>
      <c r="N885" s="212"/>
      <c r="O885" s="212"/>
      <c r="P885" s="212"/>
      <c r="Q885" s="212"/>
      <c r="R885" s="212"/>
      <c r="S885" s="212"/>
      <c r="T885" s="213"/>
      <c r="AT885" s="214" t="s">
        <v>144</v>
      </c>
      <c r="AU885" s="214" t="s">
        <v>84</v>
      </c>
      <c r="AV885" s="11" t="s">
        <v>25</v>
      </c>
      <c r="AW885" s="11" t="s">
        <v>39</v>
      </c>
      <c r="AX885" s="11" t="s">
        <v>75</v>
      </c>
      <c r="AY885" s="214" t="s">
        <v>134</v>
      </c>
    </row>
    <row r="886" spans="2:65" s="1" customFormat="1" ht="25.5" customHeight="1">
      <c r="B886" s="41"/>
      <c r="C886" s="192" t="s">
        <v>1127</v>
      </c>
      <c r="D886" s="192" t="s">
        <v>137</v>
      </c>
      <c r="E886" s="193" t="s">
        <v>1128</v>
      </c>
      <c r="F886" s="194" t="s">
        <v>1129</v>
      </c>
      <c r="G886" s="195" t="s">
        <v>222</v>
      </c>
      <c r="H886" s="196">
        <v>251</v>
      </c>
      <c r="I886" s="197"/>
      <c r="J886" s="198">
        <f>ROUND(I886*H886,2)</f>
        <v>0</v>
      </c>
      <c r="K886" s="194" t="s">
        <v>32</v>
      </c>
      <c r="L886" s="61"/>
      <c r="M886" s="199" t="s">
        <v>32</v>
      </c>
      <c r="N886" s="200" t="s">
        <v>46</v>
      </c>
      <c r="O886" s="42"/>
      <c r="P886" s="201">
        <f>O886*H886</f>
        <v>0</v>
      </c>
      <c r="Q886" s="201">
        <v>0</v>
      </c>
      <c r="R886" s="201">
        <f>Q886*H886</f>
        <v>0</v>
      </c>
      <c r="S886" s="201">
        <v>0</v>
      </c>
      <c r="T886" s="202">
        <f>S886*H886</f>
        <v>0</v>
      </c>
      <c r="AR886" s="24" t="s">
        <v>250</v>
      </c>
      <c r="AT886" s="24" t="s">
        <v>137</v>
      </c>
      <c r="AU886" s="24" t="s">
        <v>84</v>
      </c>
      <c r="AY886" s="24" t="s">
        <v>134</v>
      </c>
      <c r="BE886" s="203">
        <f>IF(N886="základní",J886,0)</f>
        <v>0</v>
      </c>
      <c r="BF886" s="203">
        <f>IF(N886="snížená",J886,0)</f>
        <v>0</v>
      </c>
      <c r="BG886" s="203">
        <f>IF(N886="zákl. přenesená",J886,0)</f>
        <v>0</v>
      </c>
      <c r="BH886" s="203">
        <f>IF(N886="sníž. přenesená",J886,0)</f>
        <v>0</v>
      </c>
      <c r="BI886" s="203">
        <f>IF(N886="nulová",J886,0)</f>
        <v>0</v>
      </c>
      <c r="BJ886" s="24" t="s">
        <v>25</v>
      </c>
      <c r="BK886" s="203">
        <f>ROUND(I886*H886,2)</f>
        <v>0</v>
      </c>
      <c r="BL886" s="24" t="s">
        <v>250</v>
      </c>
      <c r="BM886" s="24" t="s">
        <v>1130</v>
      </c>
    </row>
    <row r="887" spans="2:65" s="11" customFormat="1" ht="13.5">
      <c r="B887" s="204"/>
      <c r="C887" s="205"/>
      <c r="D887" s="206" t="s">
        <v>144</v>
      </c>
      <c r="E887" s="207" t="s">
        <v>32</v>
      </c>
      <c r="F887" s="208" t="s">
        <v>1124</v>
      </c>
      <c r="G887" s="205"/>
      <c r="H887" s="207" t="s">
        <v>32</v>
      </c>
      <c r="I887" s="209"/>
      <c r="J887" s="205"/>
      <c r="K887" s="205"/>
      <c r="L887" s="210"/>
      <c r="M887" s="211"/>
      <c r="N887" s="212"/>
      <c r="O887" s="212"/>
      <c r="P887" s="212"/>
      <c r="Q887" s="212"/>
      <c r="R887" s="212"/>
      <c r="S887" s="212"/>
      <c r="T887" s="213"/>
      <c r="AT887" s="214" t="s">
        <v>144</v>
      </c>
      <c r="AU887" s="214" t="s">
        <v>84</v>
      </c>
      <c r="AV887" s="11" t="s">
        <v>25</v>
      </c>
      <c r="AW887" s="11" t="s">
        <v>39</v>
      </c>
      <c r="AX887" s="11" t="s">
        <v>75</v>
      </c>
      <c r="AY887" s="214" t="s">
        <v>134</v>
      </c>
    </row>
    <row r="888" spans="2:65" s="11" customFormat="1" ht="13.5">
      <c r="B888" s="204"/>
      <c r="C888" s="205"/>
      <c r="D888" s="206" t="s">
        <v>144</v>
      </c>
      <c r="E888" s="207" t="s">
        <v>32</v>
      </c>
      <c r="F888" s="208" t="s">
        <v>1131</v>
      </c>
      <c r="G888" s="205"/>
      <c r="H888" s="207" t="s">
        <v>32</v>
      </c>
      <c r="I888" s="209"/>
      <c r="J888" s="205"/>
      <c r="K888" s="205"/>
      <c r="L888" s="210"/>
      <c r="M888" s="211"/>
      <c r="N888" s="212"/>
      <c r="O888" s="212"/>
      <c r="P888" s="212"/>
      <c r="Q888" s="212"/>
      <c r="R888" s="212"/>
      <c r="S888" s="212"/>
      <c r="T888" s="213"/>
      <c r="AT888" s="214" t="s">
        <v>144</v>
      </c>
      <c r="AU888" s="214" t="s">
        <v>84</v>
      </c>
      <c r="AV888" s="11" t="s">
        <v>25</v>
      </c>
      <c r="AW888" s="11" t="s">
        <v>39</v>
      </c>
      <c r="AX888" s="11" t="s">
        <v>75</v>
      </c>
      <c r="AY888" s="214" t="s">
        <v>134</v>
      </c>
    </row>
    <row r="889" spans="2:65" s="12" customFormat="1" ht="13.5">
      <c r="B889" s="215"/>
      <c r="C889" s="216"/>
      <c r="D889" s="206" t="s">
        <v>144</v>
      </c>
      <c r="E889" s="217" t="s">
        <v>32</v>
      </c>
      <c r="F889" s="218" t="s">
        <v>1132</v>
      </c>
      <c r="G889" s="216"/>
      <c r="H889" s="219">
        <v>251</v>
      </c>
      <c r="I889" s="220"/>
      <c r="J889" s="216"/>
      <c r="K889" s="216"/>
      <c r="L889" s="221"/>
      <c r="M889" s="222"/>
      <c r="N889" s="223"/>
      <c r="O889" s="223"/>
      <c r="P889" s="223"/>
      <c r="Q889" s="223"/>
      <c r="R889" s="223"/>
      <c r="S889" s="223"/>
      <c r="T889" s="224"/>
      <c r="AT889" s="225" t="s">
        <v>144</v>
      </c>
      <c r="AU889" s="225" t="s">
        <v>84</v>
      </c>
      <c r="AV889" s="12" t="s">
        <v>84</v>
      </c>
      <c r="AW889" s="12" t="s">
        <v>39</v>
      </c>
      <c r="AX889" s="12" t="s">
        <v>25</v>
      </c>
      <c r="AY889" s="225" t="s">
        <v>134</v>
      </c>
    </row>
    <row r="890" spans="2:65" s="11" customFormat="1" ht="13.5">
      <c r="B890" s="204"/>
      <c r="C890" s="205"/>
      <c r="D890" s="206" t="s">
        <v>144</v>
      </c>
      <c r="E890" s="207" t="s">
        <v>32</v>
      </c>
      <c r="F890" s="208" t="s">
        <v>880</v>
      </c>
      <c r="G890" s="205"/>
      <c r="H890" s="207" t="s">
        <v>32</v>
      </c>
      <c r="I890" s="209"/>
      <c r="J890" s="205"/>
      <c r="K890" s="205"/>
      <c r="L890" s="210"/>
      <c r="M890" s="211"/>
      <c r="N890" s="212"/>
      <c r="O890" s="212"/>
      <c r="P890" s="212"/>
      <c r="Q890" s="212"/>
      <c r="R890" s="212"/>
      <c r="S890" s="212"/>
      <c r="T890" s="213"/>
      <c r="AT890" s="214" t="s">
        <v>144</v>
      </c>
      <c r="AU890" s="214" t="s">
        <v>84</v>
      </c>
      <c r="AV890" s="11" t="s">
        <v>25</v>
      </c>
      <c r="AW890" s="11" t="s">
        <v>39</v>
      </c>
      <c r="AX890" s="11" t="s">
        <v>75</v>
      </c>
      <c r="AY890" s="214" t="s">
        <v>134</v>
      </c>
    </row>
    <row r="891" spans="2:65" s="11" customFormat="1" ht="13.5">
      <c r="B891" s="204"/>
      <c r="C891" s="205"/>
      <c r="D891" s="206" t="s">
        <v>144</v>
      </c>
      <c r="E891" s="207" t="s">
        <v>32</v>
      </c>
      <c r="F891" s="208" t="s">
        <v>898</v>
      </c>
      <c r="G891" s="205"/>
      <c r="H891" s="207" t="s">
        <v>32</v>
      </c>
      <c r="I891" s="209"/>
      <c r="J891" s="205"/>
      <c r="K891" s="205"/>
      <c r="L891" s="210"/>
      <c r="M891" s="211"/>
      <c r="N891" s="212"/>
      <c r="O891" s="212"/>
      <c r="P891" s="212"/>
      <c r="Q891" s="212"/>
      <c r="R891" s="212"/>
      <c r="S891" s="212"/>
      <c r="T891" s="213"/>
      <c r="AT891" s="214" t="s">
        <v>144</v>
      </c>
      <c r="AU891" s="214" t="s">
        <v>84</v>
      </c>
      <c r="AV891" s="11" t="s">
        <v>25</v>
      </c>
      <c r="AW891" s="11" t="s">
        <v>39</v>
      </c>
      <c r="AX891" s="11" t="s">
        <v>75</v>
      </c>
      <c r="AY891" s="214" t="s">
        <v>134</v>
      </c>
    </row>
    <row r="892" spans="2:65" s="1" customFormat="1" ht="25.5" customHeight="1">
      <c r="B892" s="41"/>
      <c r="C892" s="192" t="s">
        <v>1133</v>
      </c>
      <c r="D892" s="192" t="s">
        <v>137</v>
      </c>
      <c r="E892" s="193" t="s">
        <v>1134</v>
      </c>
      <c r="F892" s="194" t="s">
        <v>1135</v>
      </c>
      <c r="G892" s="195" t="s">
        <v>376</v>
      </c>
      <c r="H892" s="196">
        <v>35</v>
      </c>
      <c r="I892" s="197"/>
      <c r="J892" s="198">
        <f>ROUND(I892*H892,2)</f>
        <v>0</v>
      </c>
      <c r="K892" s="194" t="s">
        <v>32</v>
      </c>
      <c r="L892" s="61"/>
      <c r="M892" s="199" t="s">
        <v>32</v>
      </c>
      <c r="N892" s="200" t="s">
        <v>46</v>
      </c>
      <c r="O892" s="42"/>
      <c r="P892" s="201">
        <f>O892*H892</f>
        <v>0</v>
      </c>
      <c r="Q892" s="201">
        <v>1.2999999999999999E-3</v>
      </c>
      <c r="R892" s="201">
        <f>Q892*H892</f>
        <v>4.5499999999999999E-2</v>
      </c>
      <c r="S892" s="201">
        <v>0</v>
      </c>
      <c r="T892" s="202">
        <f>S892*H892</f>
        <v>0</v>
      </c>
      <c r="AR892" s="24" t="s">
        <v>250</v>
      </c>
      <c r="AT892" s="24" t="s">
        <v>137</v>
      </c>
      <c r="AU892" s="24" t="s">
        <v>84</v>
      </c>
      <c r="AY892" s="24" t="s">
        <v>134</v>
      </c>
      <c r="BE892" s="203">
        <f>IF(N892="základní",J892,0)</f>
        <v>0</v>
      </c>
      <c r="BF892" s="203">
        <f>IF(N892="snížená",J892,0)</f>
        <v>0</v>
      </c>
      <c r="BG892" s="203">
        <f>IF(N892="zákl. přenesená",J892,0)</f>
        <v>0</v>
      </c>
      <c r="BH892" s="203">
        <f>IF(N892="sníž. přenesená",J892,0)</f>
        <v>0</v>
      </c>
      <c r="BI892" s="203">
        <f>IF(N892="nulová",J892,0)</f>
        <v>0</v>
      </c>
      <c r="BJ892" s="24" t="s">
        <v>25</v>
      </c>
      <c r="BK892" s="203">
        <f>ROUND(I892*H892,2)</f>
        <v>0</v>
      </c>
      <c r="BL892" s="24" t="s">
        <v>250</v>
      </c>
      <c r="BM892" s="24" t="s">
        <v>1136</v>
      </c>
    </row>
    <row r="893" spans="2:65" s="1" customFormat="1" ht="38.25" customHeight="1">
      <c r="B893" s="41"/>
      <c r="C893" s="192" t="s">
        <v>1137</v>
      </c>
      <c r="D893" s="192" t="s">
        <v>137</v>
      </c>
      <c r="E893" s="193" t="s">
        <v>1138</v>
      </c>
      <c r="F893" s="194" t="s">
        <v>1139</v>
      </c>
      <c r="G893" s="195" t="s">
        <v>376</v>
      </c>
      <c r="H893" s="196">
        <v>1</v>
      </c>
      <c r="I893" s="197"/>
      <c r="J893" s="198">
        <f>ROUND(I893*H893,2)</f>
        <v>0</v>
      </c>
      <c r="K893" s="194" t="s">
        <v>32</v>
      </c>
      <c r="L893" s="61"/>
      <c r="M893" s="199" t="s">
        <v>32</v>
      </c>
      <c r="N893" s="200" t="s">
        <v>46</v>
      </c>
      <c r="O893" s="42"/>
      <c r="P893" s="201">
        <f>O893*H893</f>
        <v>0</v>
      </c>
      <c r="Q893" s="201">
        <v>0</v>
      </c>
      <c r="R893" s="201">
        <f>Q893*H893</f>
        <v>0</v>
      </c>
      <c r="S893" s="201">
        <v>0</v>
      </c>
      <c r="T893" s="202">
        <f>S893*H893</f>
        <v>0</v>
      </c>
      <c r="AR893" s="24" t="s">
        <v>250</v>
      </c>
      <c r="AT893" s="24" t="s">
        <v>137</v>
      </c>
      <c r="AU893" s="24" t="s">
        <v>84</v>
      </c>
      <c r="AY893" s="24" t="s">
        <v>134</v>
      </c>
      <c r="BE893" s="203">
        <f>IF(N893="základní",J893,0)</f>
        <v>0</v>
      </c>
      <c r="BF893" s="203">
        <f>IF(N893="snížená",J893,0)</f>
        <v>0</v>
      </c>
      <c r="BG893" s="203">
        <f>IF(N893="zákl. přenesená",J893,0)</f>
        <v>0</v>
      </c>
      <c r="BH893" s="203">
        <f>IF(N893="sníž. přenesená",J893,0)</f>
        <v>0</v>
      </c>
      <c r="BI893" s="203">
        <f>IF(N893="nulová",J893,0)</f>
        <v>0</v>
      </c>
      <c r="BJ893" s="24" t="s">
        <v>25</v>
      </c>
      <c r="BK893" s="203">
        <f>ROUND(I893*H893,2)</f>
        <v>0</v>
      </c>
      <c r="BL893" s="24" t="s">
        <v>250</v>
      </c>
      <c r="BM893" s="24" t="s">
        <v>1140</v>
      </c>
    </row>
    <row r="894" spans="2:65" s="11" customFormat="1" ht="13.5">
      <c r="B894" s="204"/>
      <c r="C894" s="205"/>
      <c r="D894" s="206" t="s">
        <v>144</v>
      </c>
      <c r="E894" s="207" t="s">
        <v>32</v>
      </c>
      <c r="F894" s="208" t="s">
        <v>1141</v>
      </c>
      <c r="G894" s="205"/>
      <c r="H894" s="207" t="s">
        <v>32</v>
      </c>
      <c r="I894" s="209"/>
      <c r="J894" s="205"/>
      <c r="K894" s="205"/>
      <c r="L894" s="210"/>
      <c r="M894" s="211"/>
      <c r="N894" s="212"/>
      <c r="O894" s="212"/>
      <c r="P894" s="212"/>
      <c r="Q894" s="212"/>
      <c r="R894" s="212"/>
      <c r="S894" s="212"/>
      <c r="T894" s="213"/>
      <c r="AT894" s="214" t="s">
        <v>144</v>
      </c>
      <c r="AU894" s="214" t="s">
        <v>84</v>
      </c>
      <c r="AV894" s="11" t="s">
        <v>25</v>
      </c>
      <c r="AW894" s="11" t="s">
        <v>39</v>
      </c>
      <c r="AX894" s="11" t="s">
        <v>75</v>
      </c>
      <c r="AY894" s="214" t="s">
        <v>134</v>
      </c>
    </row>
    <row r="895" spans="2:65" s="11" customFormat="1" ht="13.5">
      <c r="B895" s="204"/>
      <c r="C895" s="205"/>
      <c r="D895" s="206" t="s">
        <v>144</v>
      </c>
      <c r="E895" s="207" t="s">
        <v>32</v>
      </c>
      <c r="F895" s="208" t="s">
        <v>1142</v>
      </c>
      <c r="G895" s="205"/>
      <c r="H895" s="207" t="s">
        <v>32</v>
      </c>
      <c r="I895" s="209"/>
      <c r="J895" s="205"/>
      <c r="K895" s="205"/>
      <c r="L895" s="210"/>
      <c r="M895" s="211"/>
      <c r="N895" s="212"/>
      <c r="O895" s="212"/>
      <c r="P895" s="212"/>
      <c r="Q895" s="212"/>
      <c r="R895" s="212"/>
      <c r="S895" s="212"/>
      <c r="T895" s="213"/>
      <c r="AT895" s="214" t="s">
        <v>144</v>
      </c>
      <c r="AU895" s="214" t="s">
        <v>84</v>
      </c>
      <c r="AV895" s="11" t="s">
        <v>25</v>
      </c>
      <c r="AW895" s="11" t="s">
        <v>39</v>
      </c>
      <c r="AX895" s="11" t="s">
        <v>75</v>
      </c>
      <c r="AY895" s="214" t="s">
        <v>134</v>
      </c>
    </row>
    <row r="896" spans="2:65" s="12" customFormat="1" ht="13.5">
      <c r="B896" s="215"/>
      <c r="C896" s="216"/>
      <c r="D896" s="206" t="s">
        <v>144</v>
      </c>
      <c r="E896" s="217" t="s">
        <v>32</v>
      </c>
      <c r="F896" s="218" t="s">
        <v>1058</v>
      </c>
      <c r="G896" s="216"/>
      <c r="H896" s="219">
        <v>1</v>
      </c>
      <c r="I896" s="220"/>
      <c r="J896" s="216"/>
      <c r="K896" s="216"/>
      <c r="L896" s="221"/>
      <c r="M896" s="222"/>
      <c r="N896" s="223"/>
      <c r="O896" s="223"/>
      <c r="P896" s="223"/>
      <c r="Q896" s="223"/>
      <c r="R896" s="223"/>
      <c r="S896" s="223"/>
      <c r="T896" s="224"/>
      <c r="AT896" s="225" t="s">
        <v>144</v>
      </c>
      <c r="AU896" s="225" t="s">
        <v>84</v>
      </c>
      <c r="AV896" s="12" t="s">
        <v>84</v>
      </c>
      <c r="AW896" s="12" t="s">
        <v>39</v>
      </c>
      <c r="AX896" s="12" t="s">
        <v>25</v>
      </c>
      <c r="AY896" s="225" t="s">
        <v>134</v>
      </c>
    </row>
    <row r="897" spans="2:65" s="11" customFormat="1" ht="13.5">
      <c r="B897" s="204"/>
      <c r="C897" s="205"/>
      <c r="D897" s="206" t="s">
        <v>144</v>
      </c>
      <c r="E897" s="207" t="s">
        <v>32</v>
      </c>
      <c r="F897" s="208" t="s">
        <v>40</v>
      </c>
      <c r="G897" s="205"/>
      <c r="H897" s="207" t="s">
        <v>32</v>
      </c>
      <c r="I897" s="209"/>
      <c r="J897" s="205"/>
      <c r="K897" s="205"/>
      <c r="L897" s="210"/>
      <c r="M897" s="211"/>
      <c r="N897" s="212"/>
      <c r="O897" s="212"/>
      <c r="P897" s="212"/>
      <c r="Q897" s="212"/>
      <c r="R897" s="212"/>
      <c r="S897" s="212"/>
      <c r="T897" s="213"/>
      <c r="AT897" s="214" t="s">
        <v>144</v>
      </c>
      <c r="AU897" s="214" t="s">
        <v>84</v>
      </c>
      <c r="AV897" s="11" t="s">
        <v>25</v>
      </c>
      <c r="AW897" s="11" t="s">
        <v>39</v>
      </c>
      <c r="AX897" s="11" t="s">
        <v>75</v>
      </c>
      <c r="AY897" s="214" t="s">
        <v>134</v>
      </c>
    </row>
    <row r="898" spans="2:65" s="11" customFormat="1" ht="13.5">
      <c r="B898" s="204"/>
      <c r="C898" s="205"/>
      <c r="D898" s="206" t="s">
        <v>144</v>
      </c>
      <c r="E898" s="207" t="s">
        <v>32</v>
      </c>
      <c r="F898" s="208" t="s">
        <v>1143</v>
      </c>
      <c r="G898" s="205"/>
      <c r="H898" s="207" t="s">
        <v>32</v>
      </c>
      <c r="I898" s="209"/>
      <c r="J898" s="205"/>
      <c r="K898" s="205"/>
      <c r="L898" s="210"/>
      <c r="M898" s="211"/>
      <c r="N898" s="212"/>
      <c r="O898" s="212"/>
      <c r="P898" s="212"/>
      <c r="Q898" s="212"/>
      <c r="R898" s="212"/>
      <c r="S898" s="212"/>
      <c r="T898" s="213"/>
      <c r="AT898" s="214" t="s">
        <v>144</v>
      </c>
      <c r="AU898" s="214" t="s">
        <v>84</v>
      </c>
      <c r="AV898" s="11" t="s">
        <v>25</v>
      </c>
      <c r="AW898" s="11" t="s">
        <v>39</v>
      </c>
      <c r="AX898" s="11" t="s">
        <v>75</v>
      </c>
      <c r="AY898" s="214" t="s">
        <v>134</v>
      </c>
    </row>
    <row r="899" spans="2:65" s="1" customFormat="1" ht="16.5" customHeight="1">
      <c r="B899" s="41"/>
      <c r="C899" s="192" t="s">
        <v>1144</v>
      </c>
      <c r="D899" s="192" t="s">
        <v>137</v>
      </c>
      <c r="E899" s="193" t="s">
        <v>1145</v>
      </c>
      <c r="F899" s="194" t="s">
        <v>1146</v>
      </c>
      <c r="G899" s="195" t="s">
        <v>383</v>
      </c>
      <c r="H899" s="196">
        <v>6.9219999999999997</v>
      </c>
      <c r="I899" s="197"/>
      <c r="J899" s="198">
        <f>ROUND(I899*H899,2)</f>
        <v>0</v>
      </c>
      <c r="K899" s="194" t="s">
        <v>141</v>
      </c>
      <c r="L899" s="61"/>
      <c r="M899" s="199" t="s">
        <v>32</v>
      </c>
      <c r="N899" s="200" t="s">
        <v>46</v>
      </c>
      <c r="O899" s="42"/>
      <c r="P899" s="201">
        <f>O899*H899</f>
        <v>0</v>
      </c>
      <c r="Q899" s="201">
        <v>0</v>
      </c>
      <c r="R899" s="201">
        <f>Q899*H899</f>
        <v>0</v>
      </c>
      <c r="S899" s="201">
        <v>0</v>
      </c>
      <c r="T899" s="202">
        <f>S899*H899</f>
        <v>0</v>
      </c>
      <c r="AR899" s="24" t="s">
        <v>250</v>
      </c>
      <c r="AT899" s="24" t="s">
        <v>137</v>
      </c>
      <c r="AU899" s="24" t="s">
        <v>84</v>
      </c>
      <c r="AY899" s="24" t="s">
        <v>134</v>
      </c>
      <c r="BE899" s="203">
        <f>IF(N899="základní",J899,0)</f>
        <v>0</v>
      </c>
      <c r="BF899" s="203">
        <f>IF(N899="snížená",J899,0)</f>
        <v>0</v>
      </c>
      <c r="BG899" s="203">
        <f>IF(N899="zákl. přenesená",J899,0)</f>
        <v>0</v>
      </c>
      <c r="BH899" s="203">
        <f>IF(N899="sníž. přenesená",J899,0)</f>
        <v>0</v>
      </c>
      <c r="BI899" s="203">
        <f>IF(N899="nulová",J899,0)</f>
        <v>0</v>
      </c>
      <c r="BJ899" s="24" t="s">
        <v>25</v>
      </c>
      <c r="BK899" s="203">
        <f>ROUND(I899*H899,2)</f>
        <v>0</v>
      </c>
      <c r="BL899" s="24" t="s">
        <v>250</v>
      </c>
      <c r="BM899" s="24" t="s">
        <v>1147</v>
      </c>
    </row>
    <row r="900" spans="2:65" s="10" customFormat="1" ht="29.85" customHeight="1">
      <c r="B900" s="176"/>
      <c r="C900" s="177"/>
      <c r="D900" s="178" t="s">
        <v>74</v>
      </c>
      <c r="E900" s="190" t="s">
        <v>1148</v>
      </c>
      <c r="F900" s="190" t="s">
        <v>1149</v>
      </c>
      <c r="G900" s="177"/>
      <c r="H900" s="177"/>
      <c r="I900" s="180"/>
      <c r="J900" s="191">
        <f>BK900</f>
        <v>0</v>
      </c>
      <c r="K900" s="177"/>
      <c r="L900" s="182"/>
      <c r="M900" s="183"/>
      <c r="N900" s="184"/>
      <c r="O900" s="184"/>
      <c r="P900" s="185">
        <f>SUM(P901:P903)</f>
        <v>0</v>
      </c>
      <c r="Q900" s="184"/>
      <c r="R900" s="185">
        <f>SUM(R901:R903)</f>
        <v>0.8311599999999999</v>
      </c>
      <c r="S900" s="184"/>
      <c r="T900" s="186">
        <f>SUM(T901:T903)</f>
        <v>0</v>
      </c>
      <c r="AR900" s="187" t="s">
        <v>84</v>
      </c>
      <c r="AT900" s="188" t="s">
        <v>74</v>
      </c>
      <c r="AU900" s="188" t="s">
        <v>25</v>
      </c>
      <c r="AY900" s="187" t="s">
        <v>134</v>
      </c>
      <c r="BK900" s="189">
        <f>SUM(BK901:BK903)</f>
        <v>0</v>
      </c>
    </row>
    <row r="901" spans="2:65" s="1" customFormat="1" ht="16.5" customHeight="1">
      <c r="B901" s="41"/>
      <c r="C901" s="192" t="s">
        <v>1150</v>
      </c>
      <c r="D901" s="192" t="s">
        <v>137</v>
      </c>
      <c r="E901" s="193" t="s">
        <v>1151</v>
      </c>
      <c r="F901" s="194" t="s">
        <v>1152</v>
      </c>
      <c r="G901" s="195" t="s">
        <v>140</v>
      </c>
      <c r="H901" s="196">
        <v>1889</v>
      </c>
      <c r="I901" s="197"/>
      <c r="J901" s="198">
        <f>ROUND(I901*H901,2)</f>
        <v>0</v>
      </c>
      <c r="K901" s="194" t="s">
        <v>141</v>
      </c>
      <c r="L901" s="61"/>
      <c r="M901" s="199" t="s">
        <v>32</v>
      </c>
      <c r="N901" s="200" t="s">
        <v>46</v>
      </c>
      <c r="O901" s="42"/>
      <c r="P901" s="201">
        <f>O901*H901</f>
        <v>0</v>
      </c>
      <c r="Q901" s="201">
        <v>1.3999999999999999E-4</v>
      </c>
      <c r="R901" s="201">
        <f>Q901*H901</f>
        <v>0.26445999999999997</v>
      </c>
      <c r="S901" s="201">
        <v>0</v>
      </c>
      <c r="T901" s="202">
        <f>S901*H901</f>
        <v>0</v>
      </c>
      <c r="AR901" s="24" t="s">
        <v>250</v>
      </c>
      <c r="AT901" s="24" t="s">
        <v>137</v>
      </c>
      <c r="AU901" s="24" t="s">
        <v>84</v>
      </c>
      <c r="AY901" s="24" t="s">
        <v>134</v>
      </c>
      <c r="BE901" s="203">
        <f>IF(N901="základní",J901,0)</f>
        <v>0</v>
      </c>
      <c r="BF901" s="203">
        <f>IF(N901="snížená",J901,0)</f>
        <v>0</v>
      </c>
      <c r="BG901" s="203">
        <f>IF(N901="zákl. přenesená",J901,0)</f>
        <v>0</v>
      </c>
      <c r="BH901" s="203">
        <f>IF(N901="sníž. přenesená",J901,0)</f>
        <v>0</v>
      </c>
      <c r="BI901" s="203">
        <f>IF(N901="nulová",J901,0)</f>
        <v>0</v>
      </c>
      <c r="BJ901" s="24" t="s">
        <v>25</v>
      </c>
      <c r="BK901" s="203">
        <f>ROUND(I901*H901,2)</f>
        <v>0</v>
      </c>
      <c r="BL901" s="24" t="s">
        <v>250</v>
      </c>
      <c r="BM901" s="24" t="s">
        <v>1153</v>
      </c>
    </row>
    <row r="902" spans="2:65" s="1" customFormat="1" ht="25.5" customHeight="1">
      <c r="B902" s="41"/>
      <c r="C902" s="192" t="s">
        <v>1154</v>
      </c>
      <c r="D902" s="192" t="s">
        <v>137</v>
      </c>
      <c r="E902" s="193" t="s">
        <v>1155</v>
      </c>
      <c r="F902" s="194" t="s">
        <v>1156</v>
      </c>
      <c r="G902" s="195" t="s">
        <v>140</v>
      </c>
      <c r="H902" s="196">
        <v>1889</v>
      </c>
      <c r="I902" s="197"/>
      <c r="J902" s="198">
        <f>ROUND(I902*H902,2)</f>
        <v>0</v>
      </c>
      <c r="K902" s="194" t="s">
        <v>32</v>
      </c>
      <c r="L902" s="61"/>
      <c r="M902" s="199" t="s">
        <v>32</v>
      </c>
      <c r="N902" s="200" t="s">
        <v>46</v>
      </c>
      <c r="O902" s="42"/>
      <c r="P902" s="201">
        <f>O902*H902</f>
        <v>0</v>
      </c>
      <c r="Q902" s="201">
        <v>2.9999999999999997E-4</v>
      </c>
      <c r="R902" s="201">
        <f>Q902*H902</f>
        <v>0.56669999999999998</v>
      </c>
      <c r="S902" s="201">
        <v>0</v>
      </c>
      <c r="T902" s="202">
        <f>S902*H902</f>
        <v>0</v>
      </c>
      <c r="AR902" s="24" t="s">
        <v>142</v>
      </c>
      <c r="AT902" s="24" t="s">
        <v>137</v>
      </c>
      <c r="AU902" s="24" t="s">
        <v>84</v>
      </c>
      <c r="AY902" s="24" t="s">
        <v>134</v>
      </c>
      <c r="BE902" s="203">
        <f>IF(N902="základní",J902,0)</f>
        <v>0</v>
      </c>
      <c r="BF902" s="203">
        <f>IF(N902="snížená",J902,0)</f>
        <v>0</v>
      </c>
      <c r="BG902" s="203">
        <f>IF(N902="zákl. přenesená",J902,0)</f>
        <v>0</v>
      </c>
      <c r="BH902" s="203">
        <f>IF(N902="sníž. přenesená",J902,0)</f>
        <v>0</v>
      </c>
      <c r="BI902" s="203">
        <f>IF(N902="nulová",J902,0)</f>
        <v>0</v>
      </c>
      <c r="BJ902" s="24" t="s">
        <v>25</v>
      </c>
      <c r="BK902" s="203">
        <f>ROUND(I902*H902,2)</f>
        <v>0</v>
      </c>
      <c r="BL902" s="24" t="s">
        <v>142</v>
      </c>
      <c r="BM902" s="24" t="s">
        <v>1157</v>
      </c>
    </row>
    <row r="903" spans="2:65" s="1" customFormat="1" ht="16.5" customHeight="1">
      <c r="B903" s="41"/>
      <c r="C903" s="192" t="s">
        <v>1158</v>
      </c>
      <c r="D903" s="192" t="s">
        <v>137</v>
      </c>
      <c r="E903" s="193" t="s">
        <v>1159</v>
      </c>
      <c r="F903" s="194" t="s">
        <v>1160</v>
      </c>
      <c r="G903" s="195" t="s">
        <v>383</v>
      </c>
      <c r="H903" s="196">
        <v>0.83099999999999996</v>
      </c>
      <c r="I903" s="197"/>
      <c r="J903" s="198">
        <f>ROUND(I903*H903,2)</f>
        <v>0</v>
      </c>
      <c r="K903" s="194" t="s">
        <v>141</v>
      </c>
      <c r="L903" s="61"/>
      <c r="M903" s="199" t="s">
        <v>32</v>
      </c>
      <c r="N903" s="200" t="s">
        <v>46</v>
      </c>
      <c r="O903" s="42"/>
      <c r="P903" s="201">
        <f>O903*H903</f>
        <v>0</v>
      </c>
      <c r="Q903" s="201">
        <v>0</v>
      </c>
      <c r="R903" s="201">
        <f>Q903*H903</f>
        <v>0</v>
      </c>
      <c r="S903" s="201">
        <v>0</v>
      </c>
      <c r="T903" s="202">
        <f>S903*H903</f>
        <v>0</v>
      </c>
      <c r="AR903" s="24" t="s">
        <v>142</v>
      </c>
      <c r="AT903" s="24" t="s">
        <v>137</v>
      </c>
      <c r="AU903" s="24" t="s">
        <v>84</v>
      </c>
      <c r="AY903" s="24" t="s">
        <v>134</v>
      </c>
      <c r="BE903" s="203">
        <f>IF(N903="základní",J903,0)</f>
        <v>0</v>
      </c>
      <c r="BF903" s="203">
        <f>IF(N903="snížená",J903,0)</f>
        <v>0</v>
      </c>
      <c r="BG903" s="203">
        <f>IF(N903="zákl. přenesená",J903,0)</f>
        <v>0</v>
      </c>
      <c r="BH903" s="203">
        <f>IF(N903="sníž. přenesená",J903,0)</f>
        <v>0</v>
      </c>
      <c r="BI903" s="203">
        <f>IF(N903="nulová",J903,0)</f>
        <v>0</v>
      </c>
      <c r="BJ903" s="24" t="s">
        <v>25</v>
      </c>
      <c r="BK903" s="203">
        <f>ROUND(I903*H903,2)</f>
        <v>0</v>
      </c>
      <c r="BL903" s="24" t="s">
        <v>142</v>
      </c>
      <c r="BM903" s="24" t="s">
        <v>1161</v>
      </c>
    </row>
    <row r="904" spans="2:65" s="10" customFormat="1" ht="29.85" customHeight="1">
      <c r="B904" s="176"/>
      <c r="C904" s="177"/>
      <c r="D904" s="178" t="s">
        <v>74</v>
      </c>
      <c r="E904" s="190" t="s">
        <v>1162</v>
      </c>
      <c r="F904" s="190" t="s">
        <v>1163</v>
      </c>
      <c r="G904" s="177"/>
      <c r="H904" s="177"/>
      <c r="I904" s="180"/>
      <c r="J904" s="191">
        <f>BK904</f>
        <v>0</v>
      </c>
      <c r="K904" s="177"/>
      <c r="L904" s="182"/>
      <c r="M904" s="183"/>
      <c r="N904" s="184"/>
      <c r="O904" s="184"/>
      <c r="P904" s="185">
        <f>SUM(P905:P906)</f>
        <v>0</v>
      </c>
      <c r="Q904" s="184"/>
      <c r="R904" s="185">
        <f>SUM(R905:R906)</f>
        <v>0.08</v>
      </c>
      <c r="S904" s="184"/>
      <c r="T904" s="186">
        <f>SUM(T905:T906)</f>
        <v>0</v>
      </c>
      <c r="AR904" s="187" t="s">
        <v>84</v>
      </c>
      <c r="AT904" s="188" t="s">
        <v>74</v>
      </c>
      <c r="AU904" s="188" t="s">
        <v>25</v>
      </c>
      <c r="AY904" s="187" t="s">
        <v>134</v>
      </c>
      <c r="BK904" s="189">
        <f>SUM(BK905:BK906)</f>
        <v>0</v>
      </c>
    </row>
    <row r="905" spans="2:65" s="1" customFormat="1" ht="16.5" customHeight="1">
      <c r="B905" s="41"/>
      <c r="C905" s="192" t="s">
        <v>1164</v>
      </c>
      <c r="D905" s="192" t="s">
        <v>137</v>
      </c>
      <c r="E905" s="193" t="s">
        <v>1165</v>
      </c>
      <c r="F905" s="194" t="s">
        <v>1166</v>
      </c>
      <c r="G905" s="195" t="s">
        <v>376</v>
      </c>
      <c r="H905" s="196">
        <v>1</v>
      </c>
      <c r="I905" s="197"/>
      <c r="J905" s="198">
        <f>ROUND(I905*H905,2)</f>
        <v>0</v>
      </c>
      <c r="K905" s="194" t="s">
        <v>32</v>
      </c>
      <c r="L905" s="61"/>
      <c r="M905" s="199" t="s">
        <v>32</v>
      </c>
      <c r="N905" s="200" t="s">
        <v>46</v>
      </c>
      <c r="O905" s="42"/>
      <c r="P905" s="201">
        <f>O905*H905</f>
        <v>0</v>
      </c>
      <c r="Q905" s="201">
        <v>0.08</v>
      </c>
      <c r="R905" s="201">
        <f>Q905*H905</f>
        <v>0.08</v>
      </c>
      <c r="S905" s="201">
        <v>0</v>
      </c>
      <c r="T905" s="202">
        <f>S905*H905</f>
        <v>0</v>
      </c>
      <c r="AR905" s="24" t="s">
        <v>250</v>
      </c>
      <c r="AT905" s="24" t="s">
        <v>137</v>
      </c>
      <c r="AU905" s="24" t="s">
        <v>84</v>
      </c>
      <c r="AY905" s="24" t="s">
        <v>134</v>
      </c>
      <c r="BE905" s="203">
        <f>IF(N905="základní",J905,0)</f>
        <v>0</v>
      </c>
      <c r="BF905" s="203">
        <f>IF(N905="snížená",J905,0)</f>
        <v>0</v>
      </c>
      <c r="BG905" s="203">
        <f>IF(N905="zákl. přenesená",J905,0)</f>
        <v>0</v>
      </c>
      <c r="BH905" s="203">
        <f>IF(N905="sníž. přenesená",J905,0)</f>
        <v>0</v>
      </c>
      <c r="BI905" s="203">
        <f>IF(N905="nulová",J905,0)</f>
        <v>0</v>
      </c>
      <c r="BJ905" s="24" t="s">
        <v>25</v>
      </c>
      <c r="BK905" s="203">
        <f>ROUND(I905*H905,2)</f>
        <v>0</v>
      </c>
      <c r="BL905" s="24" t="s">
        <v>250</v>
      </c>
      <c r="BM905" s="24" t="s">
        <v>1167</v>
      </c>
    </row>
    <row r="906" spans="2:65" s="1" customFormat="1" ht="16.5" customHeight="1">
      <c r="B906" s="41"/>
      <c r="C906" s="192" t="s">
        <v>1168</v>
      </c>
      <c r="D906" s="192" t="s">
        <v>137</v>
      </c>
      <c r="E906" s="193" t="s">
        <v>1169</v>
      </c>
      <c r="F906" s="194" t="s">
        <v>1170</v>
      </c>
      <c r="G906" s="195" t="s">
        <v>383</v>
      </c>
      <c r="H906" s="196">
        <v>0.08</v>
      </c>
      <c r="I906" s="197"/>
      <c r="J906" s="198">
        <f>ROUND(I906*H906,2)</f>
        <v>0</v>
      </c>
      <c r="K906" s="194" t="s">
        <v>141</v>
      </c>
      <c r="L906" s="61"/>
      <c r="M906" s="199" t="s">
        <v>32</v>
      </c>
      <c r="N906" s="200" t="s">
        <v>46</v>
      </c>
      <c r="O906" s="42"/>
      <c r="P906" s="201">
        <f>O906*H906</f>
        <v>0</v>
      </c>
      <c r="Q906" s="201">
        <v>0</v>
      </c>
      <c r="R906" s="201">
        <f>Q906*H906</f>
        <v>0</v>
      </c>
      <c r="S906" s="201">
        <v>0</v>
      </c>
      <c r="T906" s="202">
        <f>S906*H906</f>
        <v>0</v>
      </c>
      <c r="AR906" s="24" t="s">
        <v>250</v>
      </c>
      <c r="AT906" s="24" t="s">
        <v>137</v>
      </c>
      <c r="AU906" s="24" t="s">
        <v>84</v>
      </c>
      <c r="AY906" s="24" t="s">
        <v>134</v>
      </c>
      <c r="BE906" s="203">
        <f>IF(N906="základní",J906,0)</f>
        <v>0</v>
      </c>
      <c r="BF906" s="203">
        <f>IF(N906="snížená",J906,0)</f>
        <v>0</v>
      </c>
      <c r="BG906" s="203">
        <f>IF(N906="zákl. přenesená",J906,0)</f>
        <v>0</v>
      </c>
      <c r="BH906" s="203">
        <f>IF(N906="sníž. přenesená",J906,0)</f>
        <v>0</v>
      </c>
      <c r="BI906" s="203">
        <f>IF(N906="nulová",J906,0)</f>
        <v>0</v>
      </c>
      <c r="BJ906" s="24" t="s">
        <v>25</v>
      </c>
      <c r="BK906" s="203">
        <f>ROUND(I906*H906,2)</f>
        <v>0</v>
      </c>
      <c r="BL906" s="24" t="s">
        <v>250</v>
      </c>
      <c r="BM906" s="24" t="s">
        <v>1171</v>
      </c>
    </row>
    <row r="907" spans="2:65" s="10" customFormat="1" ht="29.85" customHeight="1">
      <c r="B907" s="176"/>
      <c r="C907" s="177"/>
      <c r="D907" s="178" t="s">
        <v>74</v>
      </c>
      <c r="E907" s="190" t="s">
        <v>1172</v>
      </c>
      <c r="F907" s="190" t="s">
        <v>1173</v>
      </c>
      <c r="G907" s="177"/>
      <c r="H907" s="177"/>
      <c r="I907" s="180"/>
      <c r="J907" s="191">
        <f>BK907</f>
        <v>0</v>
      </c>
      <c r="K907" s="177"/>
      <c r="L907" s="182"/>
      <c r="M907" s="183"/>
      <c r="N907" s="184"/>
      <c r="O907" s="184"/>
      <c r="P907" s="185">
        <f>SUM(P908:P958)</f>
        <v>0</v>
      </c>
      <c r="Q907" s="184"/>
      <c r="R907" s="185">
        <f>SUM(R908:R958)</f>
        <v>0.18622</v>
      </c>
      <c r="S907" s="184"/>
      <c r="T907" s="186">
        <f>SUM(T908:T958)</f>
        <v>0</v>
      </c>
      <c r="AR907" s="187" t="s">
        <v>84</v>
      </c>
      <c r="AT907" s="188" t="s">
        <v>74</v>
      </c>
      <c r="AU907" s="188" t="s">
        <v>25</v>
      </c>
      <c r="AY907" s="187" t="s">
        <v>134</v>
      </c>
      <c r="BK907" s="189">
        <f>SUM(BK908:BK958)</f>
        <v>0</v>
      </c>
    </row>
    <row r="908" spans="2:65" s="1" customFormat="1" ht="25.5" customHeight="1">
      <c r="B908" s="41"/>
      <c r="C908" s="192" t="s">
        <v>1174</v>
      </c>
      <c r="D908" s="192" t="s">
        <v>137</v>
      </c>
      <c r="E908" s="193" t="s">
        <v>1175</v>
      </c>
      <c r="F908" s="194" t="s">
        <v>1176</v>
      </c>
      <c r="G908" s="195" t="s">
        <v>140</v>
      </c>
      <c r="H908" s="196">
        <v>3</v>
      </c>
      <c r="I908" s="197"/>
      <c r="J908" s="198">
        <f>ROUND(I908*H908,2)</f>
        <v>0</v>
      </c>
      <c r="K908" s="194" t="s">
        <v>32</v>
      </c>
      <c r="L908" s="61"/>
      <c r="M908" s="199" t="s">
        <v>32</v>
      </c>
      <c r="N908" s="200" t="s">
        <v>46</v>
      </c>
      <c r="O908" s="42"/>
      <c r="P908" s="201">
        <f>O908*H908</f>
        <v>0</v>
      </c>
      <c r="Q908" s="201">
        <v>0</v>
      </c>
      <c r="R908" s="201">
        <f>Q908*H908</f>
        <v>0</v>
      </c>
      <c r="S908" s="201">
        <v>0</v>
      </c>
      <c r="T908" s="202">
        <f>S908*H908</f>
        <v>0</v>
      </c>
      <c r="AR908" s="24" t="s">
        <v>250</v>
      </c>
      <c r="AT908" s="24" t="s">
        <v>137</v>
      </c>
      <c r="AU908" s="24" t="s">
        <v>84</v>
      </c>
      <c r="AY908" s="24" t="s">
        <v>134</v>
      </c>
      <c r="BE908" s="203">
        <f>IF(N908="základní",J908,0)</f>
        <v>0</v>
      </c>
      <c r="BF908" s="203">
        <f>IF(N908="snížená",J908,0)</f>
        <v>0</v>
      </c>
      <c r="BG908" s="203">
        <f>IF(N908="zákl. přenesená",J908,0)</f>
        <v>0</v>
      </c>
      <c r="BH908" s="203">
        <f>IF(N908="sníž. přenesená",J908,0)</f>
        <v>0</v>
      </c>
      <c r="BI908" s="203">
        <f>IF(N908="nulová",J908,0)</f>
        <v>0</v>
      </c>
      <c r="BJ908" s="24" t="s">
        <v>25</v>
      </c>
      <c r="BK908" s="203">
        <f>ROUND(I908*H908,2)</f>
        <v>0</v>
      </c>
      <c r="BL908" s="24" t="s">
        <v>250</v>
      </c>
      <c r="BM908" s="24" t="s">
        <v>1177</v>
      </c>
    </row>
    <row r="909" spans="2:65" s="11" customFormat="1" ht="13.5">
      <c r="B909" s="204"/>
      <c r="C909" s="205"/>
      <c r="D909" s="206" t="s">
        <v>144</v>
      </c>
      <c r="E909" s="207" t="s">
        <v>32</v>
      </c>
      <c r="F909" s="208" t="s">
        <v>1178</v>
      </c>
      <c r="G909" s="205"/>
      <c r="H909" s="207" t="s">
        <v>32</v>
      </c>
      <c r="I909" s="209"/>
      <c r="J909" s="205"/>
      <c r="K909" s="205"/>
      <c r="L909" s="210"/>
      <c r="M909" s="211"/>
      <c r="N909" s="212"/>
      <c r="O909" s="212"/>
      <c r="P909" s="212"/>
      <c r="Q909" s="212"/>
      <c r="R909" s="212"/>
      <c r="S909" s="212"/>
      <c r="T909" s="213"/>
      <c r="AT909" s="214" t="s">
        <v>144</v>
      </c>
      <c r="AU909" s="214" t="s">
        <v>84</v>
      </c>
      <c r="AV909" s="11" t="s">
        <v>25</v>
      </c>
      <c r="AW909" s="11" t="s">
        <v>39</v>
      </c>
      <c r="AX909" s="11" t="s">
        <v>75</v>
      </c>
      <c r="AY909" s="214" t="s">
        <v>134</v>
      </c>
    </row>
    <row r="910" spans="2:65" s="12" customFormat="1" ht="13.5">
      <c r="B910" s="215"/>
      <c r="C910" s="216"/>
      <c r="D910" s="206" t="s">
        <v>144</v>
      </c>
      <c r="E910" s="217" t="s">
        <v>32</v>
      </c>
      <c r="F910" s="218" t="s">
        <v>813</v>
      </c>
      <c r="G910" s="216"/>
      <c r="H910" s="219">
        <v>3</v>
      </c>
      <c r="I910" s="220"/>
      <c r="J910" s="216"/>
      <c r="K910" s="216"/>
      <c r="L910" s="221"/>
      <c r="M910" s="222"/>
      <c r="N910" s="223"/>
      <c r="O910" s="223"/>
      <c r="P910" s="223"/>
      <c r="Q910" s="223"/>
      <c r="R910" s="223"/>
      <c r="S910" s="223"/>
      <c r="T910" s="224"/>
      <c r="AT910" s="225" t="s">
        <v>144</v>
      </c>
      <c r="AU910" s="225" t="s">
        <v>84</v>
      </c>
      <c r="AV910" s="12" t="s">
        <v>84</v>
      </c>
      <c r="AW910" s="12" t="s">
        <v>39</v>
      </c>
      <c r="AX910" s="12" t="s">
        <v>25</v>
      </c>
      <c r="AY910" s="225" t="s">
        <v>134</v>
      </c>
    </row>
    <row r="911" spans="2:65" s="1" customFormat="1" ht="38.25" customHeight="1">
      <c r="B911" s="41"/>
      <c r="C911" s="192" t="s">
        <v>1179</v>
      </c>
      <c r="D911" s="192" t="s">
        <v>137</v>
      </c>
      <c r="E911" s="193" t="s">
        <v>1180</v>
      </c>
      <c r="F911" s="194" t="s">
        <v>1181</v>
      </c>
      <c r="G911" s="195" t="s">
        <v>140</v>
      </c>
      <c r="H911" s="196">
        <v>2</v>
      </c>
      <c r="I911" s="197"/>
      <c r="J911" s="198">
        <f>ROUND(I911*H911,2)</f>
        <v>0</v>
      </c>
      <c r="K911" s="194" t="s">
        <v>32</v>
      </c>
      <c r="L911" s="61"/>
      <c r="M911" s="199" t="s">
        <v>32</v>
      </c>
      <c r="N911" s="200" t="s">
        <v>46</v>
      </c>
      <c r="O911" s="42"/>
      <c r="P911" s="201">
        <f>O911*H911</f>
        <v>0</v>
      </c>
      <c r="Q911" s="201">
        <v>0</v>
      </c>
      <c r="R911" s="201">
        <f>Q911*H911</f>
        <v>0</v>
      </c>
      <c r="S911" s="201">
        <v>0</v>
      </c>
      <c r="T911" s="202">
        <f>S911*H911</f>
        <v>0</v>
      </c>
      <c r="AR911" s="24" t="s">
        <v>250</v>
      </c>
      <c r="AT911" s="24" t="s">
        <v>137</v>
      </c>
      <c r="AU911" s="24" t="s">
        <v>84</v>
      </c>
      <c r="AY911" s="24" t="s">
        <v>134</v>
      </c>
      <c r="BE911" s="203">
        <f>IF(N911="základní",J911,0)</f>
        <v>0</v>
      </c>
      <c r="BF911" s="203">
        <f>IF(N911="snížená",J911,0)</f>
        <v>0</v>
      </c>
      <c r="BG911" s="203">
        <f>IF(N911="zákl. přenesená",J911,0)</f>
        <v>0</v>
      </c>
      <c r="BH911" s="203">
        <f>IF(N911="sníž. přenesená",J911,0)</f>
        <v>0</v>
      </c>
      <c r="BI911" s="203">
        <f>IF(N911="nulová",J911,0)</f>
        <v>0</v>
      </c>
      <c r="BJ911" s="24" t="s">
        <v>25</v>
      </c>
      <c r="BK911" s="203">
        <f>ROUND(I911*H911,2)</f>
        <v>0</v>
      </c>
      <c r="BL911" s="24" t="s">
        <v>250</v>
      </c>
      <c r="BM911" s="24" t="s">
        <v>1182</v>
      </c>
    </row>
    <row r="912" spans="2:65" s="11" customFormat="1" ht="13.5">
      <c r="B912" s="204"/>
      <c r="C912" s="205"/>
      <c r="D912" s="206" t="s">
        <v>144</v>
      </c>
      <c r="E912" s="207" t="s">
        <v>32</v>
      </c>
      <c r="F912" s="208" t="s">
        <v>1183</v>
      </c>
      <c r="G912" s="205"/>
      <c r="H912" s="207" t="s">
        <v>32</v>
      </c>
      <c r="I912" s="209"/>
      <c r="J912" s="205"/>
      <c r="K912" s="205"/>
      <c r="L912" s="210"/>
      <c r="M912" s="211"/>
      <c r="N912" s="212"/>
      <c r="O912" s="212"/>
      <c r="P912" s="212"/>
      <c r="Q912" s="212"/>
      <c r="R912" s="212"/>
      <c r="S912" s="212"/>
      <c r="T912" s="213"/>
      <c r="AT912" s="214" t="s">
        <v>144</v>
      </c>
      <c r="AU912" s="214" t="s">
        <v>84</v>
      </c>
      <c r="AV912" s="11" t="s">
        <v>25</v>
      </c>
      <c r="AW912" s="11" t="s">
        <v>39</v>
      </c>
      <c r="AX912" s="11" t="s">
        <v>75</v>
      </c>
      <c r="AY912" s="214" t="s">
        <v>134</v>
      </c>
    </row>
    <row r="913" spans="2:65" s="12" customFormat="1" ht="13.5">
      <c r="B913" s="215"/>
      <c r="C913" s="216"/>
      <c r="D913" s="206" t="s">
        <v>144</v>
      </c>
      <c r="E913" s="217" t="s">
        <v>32</v>
      </c>
      <c r="F913" s="218" t="s">
        <v>1184</v>
      </c>
      <c r="G913" s="216"/>
      <c r="H913" s="219">
        <v>2</v>
      </c>
      <c r="I913" s="220"/>
      <c r="J913" s="216"/>
      <c r="K913" s="216"/>
      <c r="L913" s="221"/>
      <c r="M913" s="222"/>
      <c r="N913" s="223"/>
      <c r="O913" s="223"/>
      <c r="P913" s="223"/>
      <c r="Q913" s="223"/>
      <c r="R913" s="223"/>
      <c r="S913" s="223"/>
      <c r="T913" s="224"/>
      <c r="AT913" s="225" t="s">
        <v>144</v>
      </c>
      <c r="AU913" s="225" t="s">
        <v>84</v>
      </c>
      <c r="AV913" s="12" t="s">
        <v>84</v>
      </c>
      <c r="AW913" s="12" t="s">
        <v>39</v>
      </c>
      <c r="AX913" s="12" t="s">
        <v>25</v>
      </c>
      <c r="AY913" s="225" t="s">
        <v>134</v>
      </c>
    </row>
    <row r="914" spans="2:65" s="1" customFormat="1" ht="38.25" customHeight="1">
      <c r="B914" s="41"/>
      <c r="C914" s="192" t="s">
        <v>1185</v>
      </c>
      <c r="D914" s="192" t="s">
        <v>137</v>
      </c>
      <c r="E914" s="193" t="s">
        <v>1186</v>
      </c>
      <c r="F914" s="194" t="s">
        <v>1187</v>
      </c>
      <c r="G914" s="195" t="s">
        <v>140</v>
      </c>
      <c r="H914" s="196">
        <v>1.5</v>
      </c>
      <c r="I914" s="197"/>
      <c r="J914" s="198">
        <f>ROUND(I914*H914,2)</f>
        <v>0</v>
      </c>
      <c r="K914" s="194" t="s">
        <v>32</v>
      </c>
      <c r="L914" s="61"/>
      <c r="M914" s="199" t="s">
        <v>32</v>
      </c>
      <c r="N914" s="200" t="s">
        <v>46</v>
      </c>
      <c r="O914" s="42"/>
      <c r="P914" s="201">
        <f>O914*H914</f>
        <v>0</v>
      </c>
      <c r="Q914" s="201">
        <v>0</v>
      </c>
      <c r="R914" s="201">
        <f>Q914*H914</f>
        <v>0</v>
      </c>
      <c r="S914" s="201">
        <v>0</v>
      </c>
      <c r="T914" s="202">
        <f>S914*H914</f>
        <v>0</v>
      </c>
      <c r="AR914" s="24" t="s">
        <v>250</v>
      </c>
      <c r="AT914" s="24" t="s">
        <v>137</v>
      </c>
      <c r="AU914" s="24" t="s">
        <v>84</v>
      </c>
      <c r="AY914" s="24" t="s">
        <v>134</v>
      </c>
      <c r="BE914" s="203">
        <f>IF(N914="základní",J914,0)</f>
        <v>0</v>
      </c>
      <c r="BF914" s="203">
        <f>IF(N914="snížená",J914,0)</f>
        <v>0</v>
      </c>
      <c r="BG914" s="203">
        <f>IF(N914="zákl. přenesená",J914,0)</f>
        <v>0</v>
      </c>
      <c r="BH914" s="203">
        <f>IF(N914="sníž. přenesená",J914,0)</f>
        <v>0</v>
      </c>
      <c r="BI914" s="203">
        <f>IF(N914="nulová",J914,0)</f>
        <v>0</v>
      </c>
      <c r="BJ914" s="24" t="s">
        <v>25</v>
      </c>
      <c r="BK914" s="203">
        <f>ROUND(I914*H914,2)</f>
        <v>0</v>
      </c>
      <c r="BL914" s="24" t="s">
        <v>250</v>
      </c>
      <c r="BM914" s="24" t="s">
        <v>1188</v>
      </c>
    </row>
    <row r="915" spans="2:65" s="11" customFormat="1" ht="13.5">
      <c r="B915" s="204"/>
      <c r="C915" s="205"/>
      <c r="D915" s="206" t="s">
        <v>144</v>
      </c>
      <c r="E915" s="207" t="s">
        <v>32</v>
      </c>
      <c r="F915" s="208" t="s">
        <v>1189</v>
      </c>
      <c r="G915" s="205"/>
      <c r="H915" s="207" t="s">
        <v>32</v>
      </c>
      <c r="I915" s="209"/>
      <c r="J915" s="205"/>
      <c r="K915" s="205"/>
      <c r="L915" s="210"/>
      <c r="M915" s="211"/>
      <c r="N915" s="212"/>
      <c r="O915" s="212"/>
      <c r="P915" s="212"/>
      <c r="Q915" s="212"/>
      <c r="R915" s="212"/>
      <c r="S915" s="212"/>
      <c r="T915" s="213"/>
      <c r="AT915" s="214" t="s">
        <v>144</v>
      </c>
      <c r="AU915" s="214" t="s">
        <v>84</v>
      </c>
      <c r="AV915" s="11" t="s">
        <v>25</v>
      </c>
      <c r="AW915" s="11" t="s">
        <v>39</v>
      </c>
      <c r="AX915" s="11" t="s">
        <v>75</v>
      </c>
      <c r="AY915" s="214" t="s">
        <v>134</v>
      </c>
    </row>
    <row r="916" spans="2:65" s="12" customFormat="1" ht="13.5">
      <c r="B916" s="215"/>
      <c r="C916" s="216"/>
      <c r="D916" s="206" t="s">
        <v>144</v>
      </c>
      <c r="E916" s="217" t="s">
        <v>32</v>
      </c>
      <c r="F916" s="218" t="s">
        <v>257</v>
      </c>
      <c r="G916" s="216"/>
      <c r="H916" s="219">
        <v>1.5</v>
      </c>
      <c r="I916" s="220"/>
      <c r="J916" s="216"/>
      <c r="K916" s="216"/>
      <c r="L916" s="221"/>
      <c r="M916" s="222"/>
      <c r="N916" s="223"/>
      <c r="O916" s="223"/>
      <c r="P916" s="223"/>
      <c r="Q916" s="223"/>
      <c r="R916" s="223"/>
      <c r="S916" s="223"/>
      <c r="T916" s="224"/>
      <c r="AT916" s="225" t="s">
        <v>144</v>
      </c>
      <c r="AU916" s="225" t="s">
        <v>84</v>
      </c>
      <c r="AV916" s="12" t="s">
        <v>84</v>
      </c>
      <c r="AW916" s="12" t="s">
        <v>39</v>
      </c>
      <c r="AX916" s="12" t="s">
        <v>25</v>
      </c>
      <c r="AY916" s="225" t="s">
        <v>134</v>
      </c>
    </row>
    <row r="917" spans="2:65" s="1" customFormat="1" ht="25.5" customHeight="1">
      <c r="B917" s="41"/>
      <c r="C917" s="192" t="s">
        <v>1190</v>
      </c>
      <c r="D917" s="192" t="s">
        <v>137</v>
      </c>
      <c r="E917" s="193" t="s">
        <v>1191</v>
      </c>
      <c r="F917" s="194" t="s">
        <v>1192</v>
      </c>
      <c r="G917" s="195" t="s">
        <v>140</v>
      </c>
      <c r="H917" s="196">
        <v>2384</v>
      </c>
      <c r="I917" s="197"/>
      <c r="J917" s="198">
        <f>ROUND(I917*H917,2)</f>
        <v>0</v>
      </c>
      <c r="K917" s="194" t="s">
        <v>32</v>
      </c>
      <c r="L917" s="61"/>
      <c r="M917" s="199" t="s">
        <v>32</v>
      </c>
      <c r="N917" s="200" t="s">
        <v>46</v>
      </c>
      <c r="O917" s="42"/>
      <c r="P917" s="201">
        <f>O917*H917</f>
        <v>0</v>
      </c>
      <c r="Q917" s="201">
        <v>5.0000000000000002E-5</v>
      </c>
      <c r="R917" s="201">
        <f>Q917*H917</f>
        <v>0.1192</v>
      </c>
      <c r="S917" s="201">
        <v>0</v>
      </c>
      <c r="T917" s="202">
        <f>S917*H917</f>
        <v>0</v>
      </c>
      <c r="AR917" s="24" t="s">
        <v>250</v>
      </c>
      <c r="AT917" s="24" t="s">
        <v>137</v>
      </c>
      <c r="AU917" s="24" t="s">
        <v>84</v>
      </c>
      <c r="AY917" s="24" t="s">
        <v>134</v>
      </c>
      <c r="BE917" s="203">
        <f>IF(N917="základní",J917,0)</f>
        <v>0</v>
      </c>
      <c r="BF917" s="203">
        <f>IF(N917="snížená",J917,0)</f>
        <v>0</v>
      </c>
      <c r="BG917" s="203">
        <f>IF(N917="zákl. přenesená",J917,0)</f>
        <v>0</v>
      </c>
      <c r="BH917" s="203">
        <f>IF(N917="sníž. přenesená",J917,0)</f>
        <v>0</v>
      </c>
      <c r="BI917" s="203">
        <f>IF(N917="nulová",J917,0)</f>
        <v>0</v>
      </c>
      <c r="BJ917" s="24" t="s">
        <v>25</v>
      </c>
      <c r="BK917" s="203">
        <f>ROUND(I917*H917,2)</f>
        <v>0</v>
      </c>
      <c r="BL917" s="24" t="s">
        <v>250</v>
      </c>
      <c r="BM917" s="24" t="s">
        <v>1193</v>
      </c>
    </row>
    <row r="918" spans="2:65" s="11" customFormat="1" ht="13.5">
      <c r="B918" s="204"/>
      <c r="C918" s="205"/>
      <c r="D918" s="206" t="s">
        <v>144</v>
      </c>
      <c r="E918" s="207" t="s">
        <v>32</v>
      </c>
      <c r="F918" s="208" t="s">
        <v>1194</v>
      </c>
      <c r="G918" s="205"/>
      <c r="H918" s="207" t="s">
        <v>32</v>
      </c>
      <c r="I918" s="209"/>
      <c r="J918" s="205"/>
      <c r="K918" s="205"/>
      <c r="L918" s="210"/>
      <c r="M918" s="211"/>
      <c r="N918" s="212"/>
      <c r="O918" s="212"/>
      <c r="P918" s="212"/>
      <c r="Q918" s="212"/>
      <c r="R918" s="212"/>
      <c r="S918" s="212"/>
      <c r="T918" s="213"/>
      <c r="AT918" s="214" t="s">
        <v>144</v>
      </c>
      <c r="AU918" s="214" t="s">
        <v>84</v>
      </c>
      <c r="AV918" s="11" t="s">
        <v>25</v>
      </c>
      <c r="AW918" s="11" t="s">
        <v>39</v>
      </c>
      <c r="AX918" s="11" t="s">
        <v>75</v>
      </c>
      <c r="AY918" s="214" t="s">
        <v>134</v>
      </c>
    </row>
    <row r="919" spans="2:65" s="11" customFormat="1" ht="13.5">
      <c r="B919" s="204"/>
      <c r="C919" s="205"/>
      <c r="D919" s="206" t="s">
        <v>144</v>
      </c>
      <c r="E919" s="207" t="s">
        <v>32</v>
      </c>
      <c r="F919" s="208" t="s">
        <v>1195</v>
      </c>
      <c r="G919" s="205"/>
      <c r="H919" s="207" t="s">
        <v>32</v>
      </c>
      <c r="I919" s="209"/>
      <c r="J919" s="205"/>
      <c r="K919" s="205"/>
      <c r="L919" s="210"/>
      <c r="M919" s="211"/>
      <c r="N919" s="212"/>
      <c r="O919" s="212"/>
      <c r="P919" s="212"/>
      <c r="Q919" s="212"/>
      <c r="R919" s="212"/>
      <c r="S919" s="212"/>
      <c r="T919" s="213"/>
      <c r="AT919" s="214" t="s">
        <v>144</v>
      </c>
      <c r="AU919" s="214" t="s">
        <v>84</v>
      </c>
      <c r="AV919" s="11" t="s">
        <v>25</v>
      </c>
      <c r="AW919" s="11" t="s">
        <v>39</v>
      </c>
      <c r="AX919" s="11" t="s">
        <v>75</v>
      </c>
      <c r="AY919" s="214" t="s">
        <v>134</v>
      </c>
    </row>
    <row r="920" spans="2:65" s="11" customFormat="1" ht="13.5">
      <c r="B920" s="204"/>
      <c r="C920" s="205"/>
      <c r="D920" s="206" t="s">
        <v>144</v>
      </c>
      <c r="E920" s="207" t="s">
        <v>32</v>
      </c>
      <c r="F920" s="208" t="s">
        <v>1196</v>
      </c>
      <c r="G920" s="205"/>
      <c r="H920" s="207" t="s">
        <v>32</v>
      </c>
      <c r="I920" s="209"/>
      <c r="J920" s="205"/>
      <c r="K920" s="205"/>
      <c r="L920" s="210"/>
      <c r="M920" s="211"/>
      <c r="N920" s="212"/>
      <c r="O920" s="212"/>
      <c r="P920" s="212"/>
      <c r="Q920" s="212"/>
      <c r="R920" s="212"/>
      <c r="S920" s="212"/>
      <c r="T920" s="213"/>
      <c r="AT920" s="214" t="s">
        <v>144</v>
      </c>
      <c r="AU920" s="214" t="s">
        <v>84</v>
      </c>
      <c r="AV920" s="11" t="s">
        <v>25</v>
      </c>
      <c r="AW920" s="11" t="s">
        <v>39</v>
      </c>
      <c r="AX920" s="11" t="s">
        <v>75</v>
      </c>
      <c r="AY920" s="214" t="s">
        <v>134</v>
      </c>
    </row>
    <row r="921" spans="2:65" s="11" customFormat="1" ht="13.5">
      <c r="B921" s="204"/>
      <c r="C921" s="205"/>
      <c r="D921" s="206" t="s">
        <v>144</v>
      </c>
      <c r="E921" s="207" t="s">
        <v>32</v>
      </c>
      <c r="F921" s="208" t="s">
        <v>1197</v>
      </c>
      <c r="G921" s="205"/>
      <c r="H921" s="207" t="s">
        <v>32</v>
      </c>
      <c r="I921" s="209"/>
      <c r="J921" s="205"/>
      <c r="K921" s="205"/>
      <c r="L921" s="210"/>
      <c r="M921" s="211"/>
      <c r="N921" s="212"/>
      <c r="O921" s="212"/>
      <c r="P921" s="212"/>
      <c r="Q921" s="212"/>
      <c r="R921" s="212"/>
      <c r="S921" s="212"/>
      <c r="T921" s="213"/>
      <c r="AT921" s="214" t="s">
        <v>144</v>
      </c>
      <c r="AU921" s="214" t="s">
        <v>84</v>
      </c>
      <c r="AV921" s="11" t="s">
        <v>25</v>
      </c>
      <c r="AW921" s="11" t="s">
        <v>39</v>
      </c>
      <c r="AX921" s="11" t="s">
        <v>75</v>
      </c>
      <c r="AY921" s="214" t="s">
        <v>134</v>
      </c>
    </row>
    <row r="922" spans="2:65" s="11" customFormat="1" ht="13.5">
      <c r="B922" s="204"/>
      <c r="C922" s="205"/>
      <c r="D922" s="206" t="s">
        <v>144</v>
      </c>
      <c r="E922" s="207" t="s">
        <v>32</v>
      </c>
      <c r="F922" s="208" t="s">
        <v>1198</v>
      </c>
      <c r="G922" s="205"/>
      <c r="H922" s="207" t="s">
        <v>32</v>
      </c>
      <c r="I922" s="209"/>
      <c r="J922" s="205"/>
      <c r="K922" s="205"/>
      <c r="L922" s="210"/>
      <c r="M922" s="211"/>
      <c r="N922" s="212"/>
      <c r="O922" s="212"/>
      <c r="P922" s="212"/>
      <c r="Q922" s="212"/>
      <c r="R922" s="212"/>
      <c r="S922" s="212"/>
      <c r="T922" s="213"/>
      <c r="AT922" s="214" t="s">
        <v>144</v>
      </c>
      <c r="AU922" s="214" t="s">
        <v>84</v>
      </c>
      <c r="AV922" s="11" t="s">
        <v>25</v>
      </c>
      <c r="AW922" s="11" t="s">
        <v>39</v>
      </c>
      <c r="AX922" s="11" t="s">
        <v>75</v>
      </c>
      <c r="AY922" s="214" t="s">
        <v>134</v>
      </c>
    </row>
    <row r="923" spans="2:65" s="11" customFormat="1" ht="13.5">
      <c r="B923" s="204"/>
      <c r="C923" s="205"/>
      <c r="D923" s="206" t="s">
        <v>144</v>
      </c>
      <c r="E923" s="207" t="s">
        <v>32</v>
      </c>
      <c r="F923" s="208" t="s">
        <v>1199</v>
      </c>
      <c r="G923" s="205"/>
      <c r="H923" s="207" t="s">
        <v>32</v>
      </c>
      <c r="I923" s="209"/>
      <c r="J923" s="205"/>
      <c r="K923" s="205"/>
      <c r="L923" s="210"/>
      <c r="M923" s="211"/>
      <c r="N923" s="212"/>
      <c r="O923" s="212"/>
      <c r="P923" s="212"/>
      <c r="Q923" s="212"/>
      <c r="R923" s="212"/>
      <c r="S923" s="212"/>
      <c r="T923" s="213"/>
      <c r="AT923" s="214" t="s">
        <v>144</v>
      </c>
      <c r="AU923" s="214" t="s">
        <v>84</v>
      </c>
      <c r="AV923" s="11" t="s">
        <v>25</v>
      </c>
      <c r="AW923" s="11" t="s">
        <v>39</v>
      </c>
      <c r="AX923" s="11" t="s">
        <v>75</v>
      </c>
      <c r="AY923" s="214" t="s">
        <v>134</v>
      </c>
    </row>
    <row r="924" spans="2:65" s="11" customFormat="1" ht="13.5">
      <c r="B924" s="204"/>
      <c r="C924" s="205"/>
      <c r="D924" s="206" t="s">
        <v>144</v>
      </c>
      <c r="E924" s="207" t="s">
        <v>32</v>
      </c>
      <c r="F924" s="208" t="s">
        <v>1200</v>
      </c>
      <c r="G924" s="205"/>
      <c r="H924" s="207" t="s">
        <v>32</v>
      </c>
      <c r="I924" s="209"/>
      <c r="J924" s="205"/>
      <c r="K924" s="205"/>
      <c r="L924" s="210"/>
      <c r="M924" s="211"/>
      <c r="N924" s="212"/>
      <c r="O924" s="212"/>
      <c r="P924" s="212"/>
      <c r="Q924" s="212"/>
      <c r="R924" s="212"/>
      <c r="S924" s="212"/>
      <c r="T924" s="213"/>
      <c r="AT924" s="214" t="s">
        <v>144</v>
      </c>
      <c r="AU924" s="214" t="s">
        <v>84</v>
      </c>
      <c r="AV924" s="11" t="s">
        <v>25</v>
      </c>
      <c r="AW924" s="11" t="s">
        <v>39</v>
      </c>
      <c r="AX924" s="11" t="s">
        <v>75</v>
      </c>
      <c r="AY924" s="214" t="s">
        <v>134</v>
      </c>
    </row>
    <row r="925" spans="2:65" s="11" customFormat="1" ht="13.5">
      <c r="B925" s="204"/>
      <c r="C925" s="205"/>
      <c r="D925" s="206" t="s">
        <v>144</v>
      </c>
      <c r="E925" s="207" t="s">
        <v>32</v>
      </c>
      <c r="F925" s="208" t="s">
        <v>1201</v>
      </c>
      <c r="G925" s="205"/>
      <c r="H925" s="207" t="s">
        <v>32</v>
      </c>
      <c r="I925" s="209"/>
      <c r="J925" s="205"/>
      <c r="K925" s="205"/>
      <c r="L925" s="210"/>
      <c r="M925" s="211"/>
      <c r="N925" s="212"/>
      <c r="O925" s="212"/>
      <c r="P925" s="212"/>
      <c r="Q925" s="212"/>
      <c r="R925" s="212"/>
      <c r="S925" s="212"/>
      <c r="T925" s="213"/>
      <c r="AT925" s="214" t="s">
        <v>144</v>
      </c>
      <c r="AU925" s="214" t="s">
        <v>84</v>
      </c>
      <c r="AV925" s="11" t="s">
        <v>25</v>
      </c>
      <c r="AW925" s="11" t="s">
        <v>39</v>
      </c>
      <c r="AX925" s="11" t="s">
        <v>75</v>
      </c>
      <c r="AY925" s="214" t="s">
        <v>134</v>
      </c>
    </row>
    <row r="926" spans="2:65" s="12" customFormat="1" ht="13.5">
      <c r="B926" s="215"/>
      <c r="C926" s="216"/>
      <c r="D926" s="206" t="s">
        <v>144</v>
      </c>
      <c r="E926" s="217" t="s">
        <v>32</v>
      </c>
      <c r="F926" s="218" t="s">
        <v>1202</v>
      </c>
      <c r="G926" s="216"/>
      <c r="H926" s="219">
        <v>2384</v>
      </c>
      <c r="I926" s="220"/>
      <c r="J926" s="216"/>
      <c r="K926" s="216"/>
      <c r="L926" s="221"/>
      <c r="M926" s="222"/>
      <c r="N926" s="223"/>
      <c r="O926" s="223"/>
      <c r="P926" s="223"/>
      <c r="Q926" s="223"/>
      <c r="R926" s="223"/>
      <c r="S926" s="223"/>
      <c r="T926" s="224"/>
      <c r="AT926" s="225" t="s">
        <v>144</v>
      </c>
      <c r="AU926" s="225" t="s">
        <v>84</v>
      </c>
      <c r="AV926" s="12" t="s">
        <v>84</v>
      </c>
      <c r="AW926" s="12" t="s">
        <v>39</v>
      </c>
      <c r="AX926" s="12" t="s">
        <v>25</v>
      </c>
      <c r="AY926" s="225" t="s">
        <v>134</v>
      </c>
    </row>
    <row r="927" spans="2:65" s="1" customFormat="1" ht="51" customHeight="1">
      <c r="B927" s="41"/>
      <c r="C927" s="192" t="s">
        <v>1203</v>
      </c>
      <c r="D927" s="192" t="s">
        <v>137</v>
      </c>
      <c r="E927" s="193" t="s">
        <v>1204</v>
      </c>
      <c r="F927" s="194" t="s">
        <v>1205</v>
      </c>
      <c r="G927" s="195" t="s">
        <v>518</v>
      </c>
      <c r="H927" s="196">
        <v>6.5</v>
      </c>
      <c r="I927" s="197"/>
      <c r="J927" s="198">
        <f>ROUND(I927*H927,2)</f>
        <v>0</v>
      </c>
      <c r="K927" s="194" t="s">
        <v>32</v>
      </c>
      <c r="L927" s="61"/>
      <c r="M927" s="199" t="s">
        <v>32</v>
      </c>
      <c r="N927" s="200" t="s">
        <v>46</v>
      </c>
      <c r="O927" s="42"/>
      <c r="P927" s="201">
        <f>O927*H927</f>
        <v>0</v>
      </c>
      <c r="Q927" s="201">
        <v>0</v>
      </c>
      <c r="R927" s="201">
        <f>Q927*H927</f>
        <v>0</v>
      </c>
      <c r="S927" s="201">
        <v>0</v>
      </c>
      <c r="T927" s="202">
        <f>S927*H927</f>
        <v>0</v>
      </c>
      <c r="AR927" s="24" t="s">
        <v>250</v>
      </c>
      <c r="AT927" s="24" t="s">
        <v>137</v>
      </c>
      <c r="AU927" s="24" t="s">
        <v>84</v>
      </c>
      <c r="AY927" s="24" t="s">
        <v>134</v>
      </c>
      <c r="BE927" s="203">
        <f>IF(N927="základní",J927,0)</f>
        <v>0</v>
      </c>
      <c r="BF927" s="203">
        <f>IF(N927="snížená",J927,0)</f>
        <v>0</v>
      </c>
      <c r="BG927" s="203">
        <f>IF(N927="zákl. přenesená",J927,0)</f>
        <v>0</v>
      </c>
      <c r="BH927" s="203">
        <f>IF(N927="sníž. přenesená",J927,0)</f>
        <v>0</v>
      </c>
      <c r="BI927" s="203">
        <f>IF(N927="nulová",J927,0)</f>
        <v>0</v>
      </c>
      <c r="BJ927" s="24" t="s">
        <v>25</v>
      </c>
      <c r="BK927" s="203">
        <f>ROUND(I927*H927,2)</f>
        <v>0</v>
      </c>
      <c r="BL927" s="24" t="s">
        <v>250</v>
      </c>
      <c r="BM927" s="24" t="s">
        <v>1206</v>
      </c>
    </row>
    <row r="928" spans="2:65" s="11" customFormat="1" ht="13.5">
      <c r="B928" s="204"/>
      <c r="C928" s="205"/>
      <c r="D928" s="206" t="s">
        <v>144</v>
      </c>
      <c r="E928" s="207" t="s">
        <v>32</v>
      </c>
      <c r="F928" s="208" t="s">
        <v>1207</v>
      </c>
      <c r="G928" s="205"/>
      <c r="H928" s="207" t="s">
        <v>32</v>
      </c>
      <c r="I928" s="209"/>
      <c r="J928" s="205"/>
      <c r="K928" s="205"/>
      <c r="L928" s="210"/>
      <c r="M928" s="211"/>
      <c r="N928" s="212"/>
      <c r="O928" s="212"/>
      <c r="P928" s="212"/>
      <c r="Q928" s="212"/>
      <c r="R928" s="212"/>
      <c r="S928" s="212"/>
      <c r="T928" s="213"/>
      <c r="AT928" s="214" t="s">
        <v>144</v>
      </c>
      <c r="AU928" s="214" t="s">
        <v>84</v>
      </c>
      <c r="AV928" s="11" t="s">
        <v>25</v>
      </c>
      <c r="AW928" s="11" t="s">
        <v>39</v>
      </c>
      <c r="AX928" s="11" t="s">
        <v>75</v>
      </c>
      <c r="AY928" s="214" t="s">
        <v>134</v>
      </c>
    </row>
    <row r="929" spans="2:65" s="11" customFormat="1" ht="13.5">
      <c r="B929" s="204"/>
      <c r="C929" s="205"/>
      <c r="D929" s="206" t="s">
        <v>144</v>
      </c>
      <c r="E929" s="207" t="s">
        <v>32</v>
      </c>
      <c r="F929" s="208" t="s">
        <v>1208</v>
      </c>
      <c r="G929" s="205"/>
      <c r="H929" s="207" t="s">
        <v>32</v>
      </c>
      <c r="I929" s="209"/>
      <c r="J929" s="205"/>
      <c r="K929" s="205"/>
      <c r="L929" s="210"/>
      <c r="M929" s="211"/>
      <c r="N929" s="212"/>
      <c r="O929" s="212"/>
      <c r="P929" s="212"/>
      <c r="Q929" s="212"/>
      <c r="R929" s="212"/>
      <c r="S929" s="212"/>
      <c r="T929" s="213"/>
      <c r="AT929" s="214" t="s">
        <v>144</v>
      </c>
      <c r="AU929" s="214" t="s">
        <v>84</v>
      </c>
      <c r="AV929" s="11" t="s">
        <v>25</v>
      </c>
      <c r="AW929" s="11" t="s">
        <v>39</v>
      </c>
      <c r="AX929" s="11" t="s">
        <v>75</v>
      </c>
      <c r="AY929" s="214" t="s">
        <v>134</v>
      </c>
    </row>
    <row r="930" spans="2:65" s="11" customFormat="1" ht="13.5">
      <c r="B930" s="204"/>
      <c r="C930" s="205"/>
      <c r="D930" s="206" t="s">
        <v>144</v>
      </c>
      <c r="E930" s="207" t="s">
        <v>32</v>
      </c>
      <c r="F930" s="208" t="s">
        <v>1209</v>
      </c>
      <c r="G930" s="205"/>
      <c r="H930" s="207" t="s">
        <v>32</v>
      </c>
      <c r="I930" s="209"/>
      <c r="J930" s="205"/>
      <c r="K930" s="205"/>
      <c r="L930" s="210"/>
      <c r="M930" s="211"/>
      <c r="N930" s="212"/>
      <c r="O930" s="212"/>
      <c r="P930" s="212"/>
      <c r="Q930" s="212"/>
      <c r="R930" s="212"/>
      <c r="S930" s="212"/>
      <c r="T930" s="213"/>
      <c r="AT930" s="214" t="s">
        <v>144</v>
      </c>
      <c r="AU930" s="214" t="s">
        <v>84</v>
      </c>
      <c r="AV930" s="11" t="s">
        <v>25</v>
      </c>
      <c r="AW930" s="11" t="s">
        <v>39</v>
      </c>
      <c r="AX930" s="11" t="s">
        <v>75</v>
      </c>
      <c r="AY930" s="214" t="s">
        <v>134</v>
      </c>
    </row>
    <row r="931" spans="2:65" s="12" customFormat="1" ht="13.5">
      <c r="B931" s="215"/>
      <c r="C931" s="216"/>
      <c r="D931" s="206" t="s">
        <v>144</v>
      </c>
      <c r="E931" s="217" t="s">
        <v>32</v>
      </c>
      <c r="F931" s="218" t="s">
        <v>1210</v>
      </c>
      <c r="G931" s="216"/>
      <c r="H931" s="219">
        <v>6.5</v>
      </c>
      <c r="I931" s="220"/>
      <c r="J931" s="216"/>
      <c r="K931" s="216"/>
      <c r="L931" s="221"/>
      <c r="M931" s="222"/>
      <c r="N931" s="223"/>
      <c r="O931" s="223"/>
      <c r="P931" s="223"/>
      <c r="Q931" s="223"/>
      <c r="R931" s="223"/>
      <c r="S931" s="223"/>
      <c r="T931" s="224"/>
      <c r="AT931" s="225" t="s">
        <v>144</v>
      </c>
      <c r="AU931" s="225" t="s">
        <v>84</v>
      </c>
      <c r="AV931" s="12" t="s">
        <v>84</v>
      </c>
      <c r="AW931" s="12" t="s">
        <v>39</v>
      </c>
      <c r="AX931" s="12" t="s">
        <v>25</v>
      </c>
      <c r="AY931" s="225" t="s">
        <v>134</v>
      </c>
    </row>
    <row r="932" spans="2:65" s="1" customFormat="1" ht="25.5" customHeight="1">
      <c r="B932" s="41"/>
      <c r="C932" s="192" t="s">
        <v>1211</v>
      </c>
      <c r="D932" s="192" t="s">
        <v>137</v>
      </c>
      <c r="E932" s="193" t="s">
        <v>1212</v>
      </c>
      <c r="F932" s="194" t="s">
        <v>1213</v>
      </c>
      <c r="G932" s="195" t="s">
        <v>140</v>
      </c>
      <c r="H932" s="196">
        <v>2384</v>
      </c>
      <c r="I932" s="197"/>
      <c r="J932" s="198">
        <f>ROUND(I932*H932,2)</f>
        <v>0</v>
      </c>
      <c r="K932" s="194" t="s">
        <v>32</v>
      </c>
      <c r="L932" s="61"/>
      <c r="M932" s="199" t="s">
        <v>32</v>
      </c>
      <c r="N932" s="200" t="s">
        <v>46</v>
      </c>
      <c r="O932" s="42"/>
      <c r="P932" s="201">
        <f>O932*H932</f>
        <v>0</v>
      </c>
      <c r="Q932" s="201">
        <v>0</v>
      </c>
      <c r="R932" s="201">
        <f>Q932*H932</f>
        <v>0</v>
      </c>
      <c r="S932" s="201">
        <v>0</v>
      </c>
      <c r="T932" s="202">
        <f>S932*H932</f>
        <v>0</v>
      </c>
      <c r="AR932" s="24" t="s">
        <v>250</v>
      </c>
      <c r="AT932" s="24" t="s">
        <v>137</v>
      </c>
      <c r="AU932" s="24" t="s">
        <v>84</v>
      </c>
      <c r="AY932" s="24" t="s">
        <v>134</v>
      </c>
      <c r="BE932" s="203">
        <f>IF(N932="základní",J932,0)</f>
        <v>0</v>
      </c>
      <c r="BF932" s="203">
        <f>IF(N932="snížená",J932,0)</f>
        <v>0</v>
      </c>
      <c r="BG932" s="203">
        <f>IF(N932="zákl. přenesená",J932,0)</f>
        <v>0</v>
      </c>
      <c r="BH932" s="203">
        <f>IF(N932="sníž. přenesená",J932,0)</f>
        <v>0</v>
      </c>
      <c r="BI932" s="203">
        <f>IF(N932="nulová",J932,0)</f>
        <v>0</v>
      </c>
      <c r="BJ932" s="24" t="s">
        <v>25</v>
      </c>
      <c r="BK932" s="203">
        <f>ROUND(I932*H932,2)</f>
        <v>0</v>
      </c>
      <c r="BL932" s="24" t="s">
        <v>250</v>
      </c>
      <c r="BM932" s="24" t="s">
        <v>1214</v>
      </c>
    </row>
    <row r="933" spans="2:65" s="11" customFormat="1" ht="13.5">
      <c r="B933" s="204"/>
      <c r="C933" s="205"/>
      <c r="D933" s="206" t="s">
        <v>144</v>
      </c>
      <c r="E933" s="207" t="s">
        <v>32</v>
      </c>
      <c r="F933" s="208" t="s">
        <v>1215</v>
      </c>
      <c r="G933" s="205"/>
      <c r="H933" s="207" t="s">
        <v>32</v>
      </c>
      <c r="I933" s="209"/>
      <c r="J933" s="205"/>
      <c r="K933" s="205"/>
      <c r="L933" s="210"/>
      <c r="M933" s="211"/>
      <c r="N933" s="212"/>
      <c r="O933" s="212"/>
      <c r="P933" s="212"/>
      <c r="Q933" s="212"/>
      <c r="R933" s="212"/>
      <c r="S933" s="212"/>
      <c r="T933" s="213"/>
      <c r="AT933" s="214" t="s">
        <v>144</v>
      </c>
      <c r="AU933" s="214" t="s">
        <v>84</v>
      </c>
      <c r="AV933" s="11" t="s">
        <v>25</v>
      </c>
      <c r="AW933" s="11" t="s">
        <v>39</v>
      </c>
      <c r="AX933" s="11" t="s">
        <v>75</v>
      </c>
      <c r="AY933" s="214" t="s">
        <v>134</v>
      </c>
    </row>
    <row r="934" spans="2:65" s="11" customFormat="1" ht="13.5">
      <c r="B934" s="204"/>
      <c r="C934" s="205"/>
      <c r="D934" s="206" t="s">
        <v>144</v>
      </c>
      <c r="E934" s="207" t="s">
        <v>32</v>
      </c>
      <c r="F934" s="208" t="s">
        <v>1216</v>
      </c>
      <c r="G934" s="205"/>
      <c r="H934" s="207" t="s">
        <v>32</v>
      </c>
      <c r="I934" s="209"/>
      <c r="J934" s="205"/>
      <c r="K934" s="205"/>
      <c r="L934" s="210"/>
      <c r="M934" s="211"/>
      <c r="N934" s="212"/>
      <c r="O934" s="212"/>
      <c r="P934" s="212"/>
      <c r="Q934" s="212"/>
      <c r="R934" s="212"/>
      <c r="S934" s="212"/>
      <c r="T934" s="213"/>
      <c r="AT934" s="214" t="s">
        <v>144</v>
      </c>
      <c r="AU934" s="214" t="s">
        <v>84</v>
      </c>
      <c r="AV934" s="11" t="s">
        <v>25</v>
      </c>
      <c r="AW934" s="11" t="s">
        <v>39</v>
      </c>
      <c r="AX934" s="11" t="s">
        <v>75</v>
      </c>
      <c r="AY934" s="214" t="s">
        <v>134</v>
      </c>
    </row>
    <row r="935" spans="2:65" s="12" customFormat="1" ht="13.5">
      <c r="B935" s="215"/>
      <c r="C935" s="216"/>
      <c r="D935" s="206" t="s">
        <v>144</v>
      </c>
      <c r="E935" s="217" t="s">
        <v>32</v>
      </c>
      <c r="F935" s="218" t="s">
        <v>1217</v>
      </c>
      <c r="G935" s="216"/>
      <c r="H935" s="219">
        <v>1562</v>
      </c>
      <c r="I935" s="220"/>
      <c r="J935" s="216"/>
      <c r="K935" s="216"/>
      <c r="L935" s="221"/>
      <c r="M935" s="222"/>
      <c r="N935" s="223"/>
      <c r="O935" s="223"/>
      <c r="P935" s="223"/>
      <c r="Q935" s="223"/>
      <c r="R935" s="223"/>
      <c r="S935" s="223"/>
      <c r="T935" s="224"/>
      <c r="AT935" s="225" t="s">
        <v>144</v>
      </c>
      <c r="AU935" s="225" t="s">
        <v>84</v>
      </c>
      <c r="AV935" s="12" t="s">
        <v>84</v>
      </c>
      <c r="AW935" s="12" t="s">
        <v>39</v>
      </c>
      <c r="AX935" s="12" t="s">
        <v>75</v>
      </c>
      <c r="AY935" s="225" t="s">
        <v>134</v>
      </c>
    </row>
    <row r="936" spans="2:65" s="11" customFormat="1" ht="13.5">
      <c r="B936" s="204"/>
      <c r="C936" s="205"/>
      <c r="D936" s="206" t="s">
        <v>144</v>
      </c>
      <c r="E936" s="207" t="s">
        <v>32</v>
      </c>
      <c r="F936" s="208" t="s">
        <v>1218</v>
      </c>
      <c r="G936" s="205"/>
      <c r="H936" s="207" t="s">
        <v>32</v>
      </c>
      <c r="I936" s="209"/>
      <c r="J936" s="205"/>
      <c r="K936" s="205"/>
      <c r="L936" s="210"/>
      <c r="M936" s="211"/>
      <c r="N936" s="212"/>
      <c r="O936" s="212"/>
      <c r="P936" s="212"/>
      <c r="Q936" s="212"/>
      <c r="R936" s="212"/>
      <c r="S936" s="212"/>
      <c r="T936" s="213"/>
      <c r="AT936" s="214" t="s">
        <v>144</v>
      </c>
      <c r="AU936" s="214" t="s">
        <v>84</v>
      </c>
      <c r="AV936" s="11" t="s">
        <v>25</v>
      </c>
      <c r="AW936" s="11" t="s">
        <v>39</v>
      </c>
      <c r="AX936" s="11" t="s">
        <v>75</v>
      </c>
      <c r="AY936" s="214" t="s">
        <v>134</v>
      </c>
    </row>
    <row r="937" spans="2:65" s="11" customFormat="1" ht="13.5">
      <c r="B937" s="204"/>
      <c r="C937" s="205"/>
      <c r="D937" s="206" t="s">
        <v>144</v>
      </c>
      <c r="E937" s="207" t="s">
        <v>32</v>
      </c>
      <c r="F937" s="208" t="s">
        <v>1219</v>
      </c>
      <c r="G937" s="205"/>
      <c r="H937" s="207" t="s">
        <v>32</v>
      </c>
      <c r="I937" s="209"/>
      <c r="J937" s="205"/>
      <c r="K937" s="205"/>
      <c r="L937" s="210"/>
      <c r="M937" s="211"/>
      <c r="N937" s="212"/>
      <c r="O937" s="212"/>
      <c r="P937" s="212"/>
      <c r="Q937" s="212"/>
      <c r="R937" s="212"/>
      <c r="S937" s="212"/>
      <c r="T937" s="213"/>
      <c r="AT937" s="214" t="s">
        <v>144</v>
      </c>
      <c r="AU937" s="214" t="s">
        <v>84</v>
      </c>
      <c r="AV937" s="11" t="s">
        <v>25</v>
      </c>
      <c r="AW937" s="11" t="s">
        <v>39</v>
      </c>
      <c r="AX937" s="11" t="s">
        <v>75</v>
      </c>
      <c r="AY937" s="214" t="s">
        <v>134</v>
      </c>
    </row>
    <row r="938" spans="2:65" s="12" customFormat="1" ht="13.5">
      <c r="B938" s="215"/>
      <c r="C938" s="216"/>
      <c r="D938" s="206" t="s">
        <v>144</v>
      </c>
      <c r="E938" s="217" t="s">
        <v>32</v>
      </c>
      <c r="F938" s="218" t="s">
        <v>1220</v>
      </c>
      <c r="G938" s="216"/>
      <c r="H938" s="219">
        <v>364</v>
      </c>
      <c r="I938" s="220"/>
      <c r="J938" s="216"/>
      <c r="K938" s="216"/>
      <c r="L938" s="221"/>
      <c r="M938" s="222"/>
      <c r="N938" s="223"/>
      <c r="O938" s="223"/>
      <c r="P938" s="223"/>
      <c r="Q938" s="223"/>
      <c r="R938" s="223"/>
      <c r="S938" s="223"/>
      <c r="T938" s="224"/>
      <c r="AT938" s="225" t="s">
        <v>144</v>
      </c>
      <c r="AU938" s="225" t="s">
        <v>84</v>
      </c>
      <c r="AV938" s="12" t="s">
        <v>84</v>
      </c>
      <c r="AW938" s="12" t="s">
        <v>39</v>
      </c>
      <c r="AX938" s="12" t="s">
        <v>75</v>
      </c>
      <c r="AY938" s="225" t="s">
        <v>134</v>
      </c>
    </row>
    <row r="939" spans="2:65" s="11" customFormat="1" ht="13.5">
      <c r="B939" s="204"/>
      <c r="C939" s="205"/>
      <c r="D939" s="206" t="s">
        <v>144</v>
      </c>
      <c r="E939" s="207" t="s">
        <v>32</v>
      </c>
      <c r="F939" s="208" t="s">
        <v>1221</v>
      </c>
      <c r="G939" s="205"/>
      <c r="H939" s="207" t="s">
        <v>32</v>
      </c>
      <c r="I939" s="209"/>
      <c r="J939" s="205"/>
      <c r="K939" s="205"/>
      <c r="L939" s="210"/>
      <c r="M939" s="211"/>
      <c r="N939" s="212"/>
      <c r="O939" s="212"/>
      <c r="P939" s="212"/>
      <c r="Q939" s="212"/>
      <c r="R939" s="212"/>
      <c r="S939" s="212"/>
      <c r="T939" s="213"/>
      <c r="AT939" s="214" t="s">
        <v>144</v>
      </c>
      <c r="AU939" s="214" t="s">
        <v>84</v>
      </c>
      <c r="AV939" s="11" t="s">
        <v>25</v>
      </c>
      <c r="AW939" s="11" t="s">
        <v>39</v>
      </c>
      <c r="AX939" s="11" t="s">
        <v>75</v>
      </c>
      <c r="AY939" s="214" t="s">
        <v>134</v>
      </c>
    </row>
    <row r="940" spans="2:65" s="11" customFormat="1" ht="13.5">
      <c r="B940" s="204"/>
      <c r="C940" s="205"/>
      <c r="D940" s="206" t="s">
        <v>144</v>
      </c>
      <c r="E940" s="207" t="s">
        <v>32</v>
      </c>
      <c r="F940" s="208" t="s">
        <v>1222</v>
      </c>
      <c r="G940" s="205"/>
      <c r="H940" s="207" t="s">
        <v>32</v>
      </c>
      <c r="I940" s="209"/>
      <c r="J940" s="205"/>
      <c r="K940" s="205"/>
      <c r="L940" s="210"/>
      <c r="M940" s="211"/>
      <c r="N940" s="212"/>
      <c r="O940" s="212"/>
      <c r="P940" s="212"/>
      <c r="Q940" s="212"/>
      <c r="R940" s="212"/>
      <c r="S940" s="212"/>
      <c r="T940" s="213"/>
      <c r="AT940" s="214" t="s">
        <v>144</v>
      </c>
      <c r="AU940" s="214" t="s">
        <v>84</v>
      </c>
      <c r="AV940" s="11" t="s">
        <v>25</v>
      </c>
      <c r="AW940" s="11" t="s">
        <v>39</v>
      </c>
      <c r="AX940" s="11" t="s">
        <v>75</v>
      </c>
      <c r="AY940" s="214" t="s">
        <v>134</v>
      </c>
    </row>
    <row r="941" spans="2:65" s="11" customFormat="1" ht="13.5">
      <c r="B941" s="204"/>
      <c r="C941" s="205"/>
      <c r="D941" s="206" t="s">
        <v>144</v>
      </c>
      <c r="E941" s="207" t="s">
        <v>32</v>
      </c>
      <c r="F941" s="208" t="s">
        <v>1223</v>
      </c>
      <c r="G941" s="205"/>
      <c r="H941" s="207" t="s">
        <v>32</v>
      </c>
      <c r="I941" s="209"/>
      <c r="J941" s="205"/>
      <c r="K941" s="205"/>
      <c r="L941" s="210"/>
      <c r="M941" s="211"/>
      <c r="N941" s="212"/>
      <c r="O941" s="212"/>
      <c r="P941" s="212"/>
      <c r="Q941" s="212"/>
      <c r="R941" s="212"/>
      <c r="S941" s="212"/>
      <c r="T941" s="213"/>
      <c r="AT941" s="214" t="s">
        <v>144</v>
      </c>
      <c r="AU941" s="214" t="s">
        <v>84</v>
      </c>
      <c r="AV941" s="11" t="s">
        <v>25</v>
      </c>
      <c r="AW941" s="11" t="s">
        <v>39</v>
      </c>
      <c r="AX941" s="11" t="s">
        <v>75</v>
      </c>
      <c r="AY941" s="214" t="s">
        <v>134</v>
      </c>
    </row>
    <row r="942" spans="2:65" s="12" customFormat="1" ht="13.5">
      <c r="B942" s="215"/>
      <c r="C942" s="216"/>
      <c r="D942" s="206" t="s">
        <v>144</v>
      </c>
      <c r="E942" s="217" t="s">
        <v>32</v>
      </c>
      <c r="F942" s="218" t="s">
        <v>1224</v>
      </c>
      <c r="G942" s="216"/>
      <c r="H942" s="219">
        <v>43.5</v>
      </c>
      <c r="I942" s="220"/>
      <c r="J942" s="216"/>
      <c r="K942" s="216"/>
      <c r="L942" s="221"/>
      <c r="M942" s="222"/>
      <c r="N942" s="223"/>
      <c r="O942" s="223"/>
      <c r="P942" s="223"/>
      <c r="Q942" s="223"/>
      <c r="R942" s="223"/>
      <c r="S942" s="223"/>
      <c r="T942" s="224"/>
      <c r="AT942" s="225" t="s">
        <v>144</v>
      </c>
      <c r="AU942" s="225" t="s">
        <v>84</v>
      </c>
      <c r="AV942" s="12" t="s">
        <v>84</v>
      </c>
      <c r="AW942" s="12" t="s">
        <v>39</v>
      </c>
      <c r="AX942" s="12" t="s">
        <v>75</v>
      </c>
      <c r="AY942" s="225" t="s">
        <v>134</v>
      </c>
    </row>
    <row r="943" spans="2:65" s="11" customFormat="1" ht="13.5">
      <c r="B943" s="204"/>
      <c r="C943" s="205"/>
      <c r="D943" s="206" t="s">
        <v>144</v>
      </c>
      <c r="E943" s="207" t="s">
        <v>32</v>
      </c>
      <c r="F943" s="208" t="s">
        <v>1225</v>
      </c>
      <c r="G943" s="205"/>
      <c r="H943" s="207" t="s">
        <v>32</v>
      </c>
      <c r="I943" s="209"/>
      <c r="J943" s="205"/>
      <c r="K943" s="205"/>
      <c r="L943" s="210"/>
      <c r="M943" s="211"/>
      <c r="N943" s="212"/>
      <c r="O943" s="212"/>
      <c r="P943" s="212"/>
      <c r="Q943" s="212"/>
      <c r="R943" s="212"/>
      <c r="S943" s="212"/>
      <c r="T943" s="213"/>
      <c r="AT943" s="214" t="s">
        <v>144</v>
      </c>
      <c r="AU943" s="214" t="s">
        <v>84</v>
      </c>
      <c r="AV943" s="11" t="s">
        <v>25</v>
      </c>
      <c r="AW943" s="11" t="s">
        <v>39</v>
      </c>
      <c r="AX943" s="11" t="s">
        <v>75</v>
      </c>
      <c r="AY943" s="214" t="s">
        <v>134</v>
      </c>
    </row>
    <row r="944" spans="2:65" s="12" customFormat="1" ht="13.5">
      <c r="B944" s="215"/>
      <c r="C944" s="216"/>
      <c r="D944" s="206" t="s">
        <v>144</v>
      </c>
      <c r="E944" s="217" t="s">
        <v>32</v>
      </c>
      <c r="F944" s="218" t="s">
        <v>1226</v>
      </c>
      <c r="G944" s="216"/>
      <c r="H944" s="219">
        <v>195.21</v>
      </c>
      <c r="I944" s="220"/>
      <c r="J944" s="216"/>
      <c r="K944" s="216"/>
      <c r="L944" s="221"/>
      <c r="M944" s="222"/>
      <c r="N944" s="223"/>
      <c r="O944" s="223"/>
      <c r="P944" s="223"/>
      <c r="Q944" s="223"/>
      <c r="R944" s="223"/>
      <c r="S944" s="223"/>
      <c r="T944" s="224"/>
      <c r="AT944" s="225" t="s">
        <v>144</v>
      </c>
      <c r="AU944" s="225" t="s">
        <v>84</v>
      </c>
      <c r="AV944" s="12" t="s">
        <v>84</v>
      </c>
      <c r="AW944" s="12" t="s">
        <v>39</v>
      </c>
      <c r="AX944" s="12" t="s">
        <v>75</v>
      </c>
      <c r="AY944" s="225" t="s">
        <v>134</v>
      </c>
    </row>
    <row r="945" spans="2:65" s="11" customFormat="1" ht="13.5">
      <c r="B945" s="204"/>
      <c r="C945" s="205"/>
      <c r="D945" s="206" t="s">
        <v>144</v>
      </c>
      <c r="E945" s="207" t="s">
        <v>32</v>
      </c>
      <c r="F945" s="208" t="s">
        <v>1227</v>
      </c>
      <c r="G945" s="205"/>
      <c r="H945" s="207" t="s">
        <v>32</v>
      </c>
      <c r="I945" s="209"/>
      <c r="J945" s="205"/>
      <c r="K945" s="205"/>
      <c r="L945" s="210"/>
      <c r="M945" s="211"/>
      <c r="N945" s="212"/>
      <c r="O945" s="212"/>
      <c r="P945" s="212"/>
      <c r="Q945" s="212"/>
      <c r="R945" s="212"/>
      <c r="S945" s="212"/>
      <c r="T945" s="213"/>
      <c r="AT945" s="214" t="s">
        <v>144</v>
      </c>
      <c r="AU945" s="214" t="s">
        <v>84</v>
      </c>
      <c r="AV945" s="11" t="s">
        <v>25</v>
      </c>
      <c r="AW945" s="11" t="s">
        <v>39</v>
      </c>
      <c r="AX945" s="11" t="s">
        <v>75</v>
      </c>
      <c r="AY945" s="214" t="s">
        <v>134</v>
      </c>
    </row>
    <row r="946" spans="2:65" s="12" customFormat="1" ht="13.5">
      <c r="B946" s="215"/>
      <c r="C946" s="216"/>
      <c r="D946" s="206" t="s">
        <v>144</v>
      </c>
      <c r="E946" s="217" t="s">
        <v>32</v>
      </c>
      <c r="F946" s="218" t="s">
        <v>1228</v>
      </c>
      <c r="G946" s="216"/>
      <c r="H946" s="219">
        <v>195</v>
      </c>
      <c r="I946" s="220"/>
      <c r="J946" s="216"/>
      <c r="K946" s="216"/>
      <c r="L946" s="221"/>
      <c r="M946" s="222"/>
      <c r="N946" s="223"/>
      <c r="O946" s="223"/>
      <c r="P946" s="223"/>
      <c r="Q946" s="223"/>
      <c r="R946" s="223"/>
      <c r="S946" s="223"/>
      <c r="T946" s="224"/>
      <c r="AT946" s="225" t="s">
        <v>144</v>
      </c>
      <c r="AU946" s="225" t="s">
        <v>84</v>
      </c>
      <c r="AV946" s="12" t="s">
        <v>84</v>
      </c>
      <c r="AW946" s="12" t="s">
        <v>39</v>
      </c>
      <c r="AX946" s="12" t="s">
        <v>75</v>
      </c>
      <c r="AY946" s="225" t="s">
        <v>134</v>
      </c>
    </row>
    <row r="947" spans="2:65" s="12" customFormat="1" ht="13.5">
      <c r="B947" s="215"/>
      <c r="C947" s="216"/>
      <c r="D947" s="206" t="s">
        <v>144</v>
      </c>
      <c r="E947" s="217" t="s">
        <v>32</v>
      </c>
      <c r="F947" s="218" t="s">
        <v>1229</v>
      </c>
      <c r="G947" s="216"/>
      <c r="H947" s="219">
        <v>24.29</v>
      </c>
      <c r="I947" s="220"/>
      <c r="J947" s="216"/>
      <c r="K947" s="216"/>
      <c r="L947" s="221"/>
      <c r="M947" s="222"/>
      <c r="N947" s="223"/>
      <c r="O947" s="223"/>
      <c r="P947" s="223"/>
      <c r="Q947" s="223"/>
      <c r="R947" s="223"/>
      <c r="S947" s="223"/>
      <c r="T947" s="224"/>
      <c r="AT947" s="225" t="s">
        <v>144</v>
      </c>
      <c r="AU947" s="225" t="s">
        <v>84</v>
      </c>
      <c r="AV947" s="12" t="s">
        <v>84</v>
      </c>
      <c r="AW947" s="12" t="s">
        <v>39</v>
      </c>
      <c r="AX947" s="12" t="s">
        <v>75</v>
      </c>
      <c r="AY947" s="225" t="s">
        <v>134</v>
      </c>
    </row>
    <row r="948" spans="2:65" s="13" customFormat="1" ht="13.5">
      <c r="B948" s="226"/>
      <c r="C948" s="227"/>
      <c r="D948" s="206" t="s">
        <v>144</v>
      </c>
      <c r="E948" s="228" t="s">
        <v>32</v>
      </c>
      <c r="F948" s="229" t="s">
        <v>156</v>
      </c>
      <c r="G948" s="227"/>
      <c r="H948" s="230">
        <v>2384</v>
      </c>
      <c r="I948" s="231"/>
      <c r="J948" s="227"/>
      <c r="K948" s="227"/>
      <c r="L948" s="232"/>
      <c r="M948" s="233"/>
      <c r="N948" s="234"/>
      <c r="O948" s="234"/>
      <c r="P948" s="234"/>
      <c r="Q948" s="234"/>
      <c r="R948" s="234"/>
      <c r="S948" s="234"/>
      <c r="T948" s="235"/>
      <c r="AT948" s="236" t="s">
        <v>144</v>
      </c>
      <c r="AU948" s="236" t="s">
        <v>84</v>
      </c>
      <c r="AV948" s="13" t="s">
        <v>142</v>
      </c>
      <c r="AW948" s="13" t="s">
        <v>39</v>
      </c>
      <c r="AX948" s="13" t="s">
        <v>25</v>
      </c>
      <c r="AY948" s="236" t="s">
        <v>134</v>
      </c>
    </row>
    <row r="949" spans="2:65" s="1" customFormat="1" ht="16.5" customHeight="1">
      <c r="B949" s="41"/>
      <c r="C949" s="192" t="s">
        <v>1230</v>
      </c>
      <c r="D949" s="192" t="s">
        <v>137</v>
      </c>
      <c r="E949" s="193" t="s">
        <v>1231</v>
      </c>
      <c r="F949" s="194" t="s">
        <v>1232</v>
      </c>
      <c r="G949" s="195" t="s">
        <v>140</v>
      </c>
      <c r="H949" s="196">
        <v>238</v>
      </c>
      <c r="I949" s="197"/>
      <c r="J949" s="198">
        <f>ROUND(I949*H949,2)</f>
        <v>0</v>
      </c>
      <c r="K949" s="194" t="s">
        <v>141</v>
      </c>
      <c r="L949" s="61"/>
      <c r="M949" s="199" t="s">
        <v>32</v>
      </c>
      <c r="N949" s="200" t="s">
        <v>46</v>
      </c>
      <c r="O949" s="42"/>
      <c r="P949" s="201">
        <f>O949*H949</f>
        <v>0</v>
      </c>
      <c r="Q949" s="201">
        <v>1.4999999999999999E-4</v>
      </c>
      <c r="R949" s="201">
        <f>Q949*H949</f>
        <v>3.5699999999999996E-2</v>
      </c>
      <c r="S949" s="201">
        <v>0</v>
      </c>
      <c r="T949" s="202">
        <f>S949*H949</f>
        <v>0</v>
      </c>
      <c r="AR949" s="24" t="s">
        <v>250</v>
      </c>
      <c r="AT949" s="24" t="s">
        <v>137</v>
      </c>
      <c r="AU949" s="24" t="s">
        <v>84</v>
      </c>
      <c r="AY949" s="24" t="s">
        <v>134</v>
      </c>
      <c r="BE949" s="203">
        <f>IF(N949="základní",J949,0)</f>
        <v>0</v>
      </c>
      <c r="BF949" s="203">
        <f>IF(N949="snížená",J949,0)</f>
        <v>0</v>
      </c>
      <c r="BG949" s="203">
        <f>IF(N949="zákl. přenesená",J949,0)</f>
        <v>0</v>
      </c>
      <c r="BH949" s="203">
        <f>IF(N949="sníž. přenesená",J949,0)</f>
        <v>0</v>
      </c>
      <c r="BI949" s="203">
        <f>IF(N949="nulová",J949,0)</f>
        <v>0</v>
      </c>
      <c r="BJ949" s="24" t="s">
        <v>25</v>
      </c>
      <c r="BK949" s="203">
        <f>ROUND(I949*H949,2)</f>
        <v>0</v>
      </c>
      <c r="BL949" s="24" t="s">
        <v>250</v>
      </c>
      <c r="BM949" s="24" t="s">
        <v>1233</v>
      </c>
    </row>
    <row r="950" spans="2:65" s="11" customFormat="1" ht="13.5">
      <c r="B950" s="204"/>
      <c r="C950" s="205"/>
      <c r="D950" s="206" t="s">
        <v>144</v>
      </c>
      <c r="E950" s="207" t="s">
        <v>32</v>
      </c>
      <c r="F950" s="208" t="s">
        <v>1234</v>
      </c>
      <c r="G950" s="205"/>
      <c r="H950" s="207" t="s">
        <v>32</v>
      </c>
      <c r="I950" s="209"/>
      <c r="J950" s="205"/>
      <c r="K950" s="205"/>
      <c r="L950" s="210"/>
      <c r="M950" s="211"/>
      <c r="N950" s="212"/>
      <c r="O950" s="212"/>
      <c r="P950" s="212"/>
      <c r="Q950" s="212"/>
      <c r="R950" s="212"/>
      <c r="S950" s="212"/>
      <c r="T950" s="213"/>
      <c r="AT950" s="214" t="s">
        <v>144</v>
      </c>
      <c r="AU950" s="214" t="s">
        <v>84</v>
      </c>
      <c r="AV950" s="11" t="s">
        <v>25</v>
      </c>
      <c r="AW950" s="11" t="s">
        <v>39</v>
      </c>
      <c r="AX950" s="11" t="s">
        <v>75</v>
      </c>
      <c r="AY950" s="214" t="s">
        <v>134</v>
      </c>
    </row>
    <row r="951" spans="2:65" s="12" customFormat="1" ht="13.5">
      <c r="B951" s="215"/>
      <c r="C951" s="216"/>
      <c r="D951" s="206" t="s">
        <v>144</v>
      </c>
      <c r="E951" s="217" t="s">
        <v>32</v>
      </c>
      <c r="F951" s="218" t="s">
        <v>372</v>
      </c>
      <c r="G951" s="216"/>
      <c r="H951" s="219">
        <v>238</v>
      </c>
      <c r="I951" s="220"/>
      <c r="J951" s="216"/>
      <c r="K951" s="216"/>
      <c r="L951" s="221"/>
      <c r="M951" s="222"/>
      <c r="N951" s="223"/>
      <c r="O951" s="223"/>
      <c r="P951" s="223"/>
      <c r="Q951" s="223"/>
      <c r="R951" s="223"/>
      <c r="S951" s="223"/>
      <c r="T951" s="224"/>
      <c r="AT951" s="225" t="s">
        <v>144</v>
      </c>
      <c r="AU951" s="225" t="s">
        <v>84</v>
      </c>
      <c r="AV951" s="12" t="s">
        <v>84</v>
      </c>
      <c r="AW951" s="12" t="s">
        <v>39</v>
      </c>
      <c r="AX951" s="12" t="s">
        <v>25</v>
      </c>
      <c r="AY951" s="225" t="s">
        <v>134</v>
      </c>
    </row>
    <row r="952" spans="2:65" s="1" customFormat="1" ht="16.5" customHeight="1">
      <c r="B952" s="41"/>
      <c r="C952" s="192" t="s">
        <v>1235</v>
      </c>
      <c r="D952" s="192" t="s">
        <v>137</v>
      </c>
      <c r="E952" s="193" t="s">
        <v>1236</v>
      </c>
      <c r="F952" s="194" t="s">
        <v>1237</v>
      </c>
      <c r="G952" s="195" t="s">
        <v>140</v>
      </c>
      <c r="H952" s="196">
        <v>43.5</v>
      </c>
      <c r="I952" s="197"/>
      <c r="J952" s="198">
        <f>ROUND(I952*H952,2)</f>
        <v>0</v>
      </c>
      <c r="K952" s="194" t="s">
        <v>141</v>
      </c>
      <c r="L952" s="61"/>
      <c r="M952" s="199" t="s">
        <v>32</v>
      </c>
      <c r="N952" s="200" t="s">
        <v>46</v>
      </c>
      <c r="O952" s="42"/>
      <c r="P952" s="201">
        <f>O952*H952</f>
        <v>0</v>
      </c>
      <c r="Q952" s="201">
        <v>7.2000000000000005E-4</v>
      </c>
      <c r="R952" s="201">
        <f>Q952*H952</f>
        <v>3.1320000000000001E-2</v>
      </c>
      <c r="S952" s="201">
        <v>0</v>
      </c>
      <c r="T952" s="202">
        <f>S952*H952</f>
        <v>0</v>
      </c>
      <c r="AR952" s="24" t="s">
        <v>250</v>
      </c>
      <c r="AT952" s="24" t="s">
        <v>137</v>
      </c>
      <c r="AU952" s="24" t="s">
        <v>84</v>
      </c>
      <c r="AY952" s="24" t="s">
        <v>134</v>
      </c>
      <c r="BE952" s="203">
        <f>IF(N952="základní",J952,0)</f>
        <v>0</v>
      </c>
      <c r="BF952" s="203">
        <f>IF(N952="snížená",J952,0)</f>
        <v>0</v>
      </c>
      <c r="BG952" s="203">
        <f>IF(N952="zákl. přenesená",J952,0)</f>
        <v>0</v>
      </c>
      <c r="BH952" s="203">
        <f>IF(N952="sníž. přenesená",J952,0)</f>
        <v>0</v>
      </c>
      <c r="BI952" s="203">
        <f>IF(N952="nulová",J952,0)</f>
        <v>0</v>
      </c>
      <c r="BJ952" s="24" t="s">
        <v>25</v>
      </c>
      <c r="BK952" s="203">
        <f>ROUND(I952*H952,2)</f>
        <v>0</v>
      </c>
      <c r="BL952" s="24" t="s">
        <v>250</v>
      </c>
      <c r="BM952" s="24" t="s">
        <v>1238</v>
      </c>
    </row>
    <row r="953" spans="2:65" s="11" customFormat="1" ht="13.5">
      <c r="B953" s="204"/>
      <c r="C953" s="205"/>
      <c r="D953" s="206" t="s">
        <v>144</v>
      </c>
      <c r="E953" s="207" t="s">
        <v>32</v>
      </c>
      <c r="F953" s="208" t="s">
        <v>151</v>
      </c>
      <c r="G953" s="205"/>
      <c r="H953" s="207" t="s">
        <v>32</v>
      </c>
      <c r="I953" s="209"/>
      <c r="J953" s="205"/>
      <c r="K953" s="205"/>
      <c r="L953" s="210"/>
      <c r="M953" s="211"/>
      <c r="N953" s="212"/>
      <c r="O953" s="212"/>
      <c r="P953" s="212"/>
      <c r="Q953" s="212"/>
      <c r="R953" s="212"/>
      <c r="S953" s="212"/>
      <c r="T953" s="213"/>
      <c r="AT953" s="214" t="s">
        <v>144</v>
      </c>
      <c r="AU953" s="214" t="s">
        <v>84</v>
      </c>
      <c r="AV953" s="11" t="s">
        <v>25</v>
      </c>
      <c r="AW953" s="11" t="s">
        <v>39</v>
      </c>
      <c r="AX953" s="11" t="s">
        <v>75</v>
      </c>
      <c r="AY953" s="214" t="s">
        <v>134</v>
      </c>
    </row>
    <row r="954" spans="2:65" s="12" customFormat="1" ht="13.5">
      <c r="B954" s="215"/>
      <c r="C954" s="216"/>
      <c r="D954" s="206" t="s">
        <v>144</v>
      </c>
      <c r="E954" s="217" t="s">
        <v>32</v>
      </c>
      <c r="F954" s="218" t="s">
        <v>152</v>
      </c>
      <c r="G954" s="216"/>
      <c r="H954" s="219">
        <v>11.6</v>
      </c>
      <c r="I954" s="220"/>
      <c r="J954" s="216"/>
      <c r="K954" s="216"/>
      <c r="L954" s="221"/>
      <c r="M954" s="222"/>
      <c r="N954" s="223"/>
      <c r="O954" s="223"/>
      <c r="P954" s="223"/>
      <c r="Q954" s="223"/>
      <c r="R954" s="223"/>
      <c r="S954" s="223"/>
      <c r="T954" s="224"/>
      <c r="AT954" s="225" t="s">
        <v>144</v>
      </c>
      <c r="AU954" s="225" t="s">
        <v>84</v>
      </c>
      <c r="AV954" s="12" t="s">
        <v>84</v>
      </c>
      <c r="AW954" s="12" t="s">
        <v>39</v>
      </c>
      <c r="AX954" s="12" t="s">
        <v>75</v>
      </c>
      <c r="AY954" s="225" t="s">
        <v>134</v>
      </c>
    </row>
    <row r="955" spans="2:65" s="12" customFormat="1" ht="13.5">
      <c r="B955" s="215"/>
      <c r="C955" s="216"/>
      <c r="D955" s="206" t="s">
        <v>144</v>
      </c>
      <c r="E955" s="217" t="s">
        <v>32</v>
      </c>
      <c r="F955" s="218" t="s">
        <v>153</v>
      </c>
      <c r="G955" s="216"/>
      <c r="H955" s="219">
        <v>4.2</v>
      </c>
      <c r="I955" s="220"/>
      <c r="J955" s="216"/>
      <c r="K955" s="216"/>
      <c r="L955" s="221"/>
      <c r="M955" s="222"/>
      <c r="N955" s="223"/>
      <c r="O955" s="223"/>
      <c r="P955" s="223"/>
      <c r="Q955" s="223"/>
      <c r="R955" s="223"/>
      <c r="S955" s="223"/>
      <c r="T955" s="224"/>
      <c r="AT955" s="225" t="s">
        <v>144</v>
      </c>
      <c r="AU955" s="225" t="s">
        <v>84</v>
      </c>
      <c r="AV955" s="12" t="s">
        <v>84</v>
      </c>
      <c r="AW955" s="12" t="s">
        <v>39</v>
      </c>
      <c r="AX955" s="12" t="s">
        <v>75</v>
      </c>
      <c r="AY955" s="225" t="s">
        <v>134</v>
      </c>
    </row>
    <row r="956" spans="2:65" s="12" customFormat="1" ht="13.5">
      <c r="B956" s="215"/>
      <c r="C956" s="216"/>
      <c r="D956" s="206" t="s">
        <v>144</v>
      </c>
      <c r="E956" s="217" t="s">
        <v>32</v>
      </c>
      <c r="F956" s="218" t="s">
        <v>154</v>
      </c>
      <c r="G956" s="216"/>
      <c r="H956" s="219">
        <v>4.8</v>
      </c>
      <c r="I956" s="220"/>
      <c r="J956" s="216"/>
      <c r="K956" s="216"/>
      <c r="L956" s="221"/>
      <c r="M956" s="222"/>
      <c r="N956" s="223"/>
      <c r="O956" s="223"/>
      <c r="P956" s="223"/>
      <c r="Q956" s="223"/>
      <c r="R956" s="223"/>
      <c r="S956" s="223"/>
      <c r="T956" s="224"/>
      <c r="AT956" s="225" t="s">
        <v>144</v>
      </c>
      <c r="AU956" s="225" t="s">
        <v>84</v>
      </c>
      <c r="AV956" s="12" t="s">
        <v>84</v>
      </c>
      <c r="AW956" s="12" t="s">
        <v>39</v>
      </c>
      <c r="AX956" s="12" t="s">
        <v>75</v>
      </c>
      <c r="AY956" s="225" t="s">
        <v>134</v>
      </c>
    </row>
    <row r="957" spans="2:65" s="12" customFormat="1" ht="13.5">
      <c r="B957" s="215"/>
      <c r="C957" s="216"/>
      <c r="D957" s="206" t="s">
        <v>144</v>
      </c>
      <c r="E957" s="217" t="s">
        <v>32</v>
      </c>
      <c r="F957" s="218" t="s">
        <v>155</v>
      </c>
      <c r="G957" s="216"/>
      <c r="H957" s="219">
        <v>22.9</v>
      </c>
      <c r="I957" s="220"/>
      <c r="J957" s="216"/>
      <c r="K957" s="216"/>
      <c r="L957" s="221"/>
      <c r="M957" s="222"/>
      <c r="N957" s="223"/>
      <c r="O957" s="223"/>
      <c r="P957" s="223"/>
      <c r="Q957" s="223"/>
      <c r="R957" s="223"/>
      <c r="S957" s="223"/>
      <c r="T957" s="224"/>
      <c r="AT957" s="225" t="s">
        <v>144</v>
      </c>
      <c r="AU957" s="225" t="s">
        <v>84</v>
      </c>
      <c r="AV957" s="12" t="s">
        <v>84</v>
      </c>
      <c r="AW957" s="12" t="s">
        <v>39</v>
      </c>
      <c r="AX957" s="12" t="s">
        <v>75</v>
      </c>
      <c r="AY957" s="225" t="s">
        <v>134</v>
      </c>
    </row>
    <row r="958" spans="2:65" s="13" customFormat="1" ht="13.5">
      <c r="B958" s="226"/>
      <c r="C958" s="227"/>
      <c r="D958" s="206" t="s">
        <v>144</v>
      </c>
      <c r="E958" s="228" t="s">
        <v>32</v>
      </c>
      <c r="F958" s="229" t="s">
        <v>156</v>
      </c>
      <c r="G958" s="227"/>
      <c r="H958" s="230">
        <v>43.5</v>
      </c>
      <c r="I958" s="231"/>
      <c r="J958" s="227"/>
      <c r="K958" s="227"/>
      <c r="L958" s="232"/>
      <c r="M958" s="258"/>
      <c r="N958" s="259"/>
      <c r="O958" s="259"/>
      <c r="P958" s="259"/>
      <c r="Q958" s="259"/>
      <c r="R958" s="259"/>
      <c r="S958" s="259"/>
      <c r="T958" s="260"/>
      <c r="AT958" s="236" t="s">
        <v>144</v>
      </c>
      <c r="AU958" s="236" t="s">
        <v>84</v>
      </c>
      <c r="AV958" s="13" t="s">
        <v>142</v>
      </c>
      <c r="AW958" s="13" t="s">
        <v>39</v>
      </c>
      <c r="AX958" s="13" t="s">
        <v>25</v>
      </c>
      <c r="AY958" s="236" t="s">
        <v>134</v>
      </c>
    </row>
    <row r="959" spans="2:65" s="1" customFormat="1" ht="6.95" customHeight="1">
      <c r="B959" s="56"/>
      <c r="C959" s="57"/>
      <c r="D959" s="57"/>
      <c r="E959" s="57"/>
      <c r="F959" s="57"/>
      <c r="G959" s="57"/>
      <c r="H959" s="57"/>
      <c r="I959" s="139"/>
      <c r="J959" s="57"/>
      <c r="K959" s="57"/>
      <c r="L959" s="61"/>
    </row>
  </sheetData>
  <sheetProtection algorithmName="SHA-512" hashValue="IahHttRc6tVM6oaFrNIqaPfLJsmCcljKMqbhH0HyYFLyc2KVwSz2HphiKmH+aeCSkW8aJrdpMOpYEqn6afUW7g==" saltValue="QxVF5Oy1RbtRzxUTEpff7uksIqEleE63khIU4AXF28UM0wWecxNkxxs4abrIwueJLHuFC3MmAURfeqsQHkG0ZA==" spinCount="100000" sheet="1" objects="1" scenarios="1" formatColumns="0" formatRows="0" autoFilter="0"/>
  <autoFilter ref="C92:K958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9" t="s">
        <v>89</v>
      </c>
      <c r="H1" s="389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4" t="s">
        <v>87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16.5" customHeight="1">
      <c r="B7" s="28"/>
      <c r="C7" s="29"/>
      <c r="D7" s="29"/>
      <c r="E7" s="381" t="str">
        <f>'Rekapitulace stavby'!K6</f>
        <v>ZŠ Truhlářská, budova Školní, odstranění havarijního stavu</v>
      </c>
      <c r="F7" s="382"/>
      <c r="G7" s="382"/>
      <c r="H7" s="382"/>
      <c r="I7" s="117"/>
      <c r="J7" s="29"/>
      <c r="K7" s="31"/>
    </row>
    <row r="8" spans="1:70" s="1" customFormat="1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83" t="s">
        <v>1239</v>
      </c>
      <c r="F9" s="384"/>
      <c r="G9" s="384"/>
      <c r="H9" s="38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26. 3. 2018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30</v>
      </c>
      <c r="E14" s="42"/>
      <c r="F14" s="42"/>
      <c r="G14" s="42"/>
      <c r="H14" s="42"/>
      <c r="I14" s="119" t="s">
        <v>31</v>
      </c>
      <c r="J14" s="35" t="s">
        <v>32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32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31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31</v>
      </c>
      <c r="J20" s="35" t="s">
        <v>32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32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0" t="s">
        <v>32</v>
      </c>
      <c r="F24" s="350"/>
      <c r="G24" s="350"/>
      <c r="H24" s="35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ROUND(SUM(BE78:BE93), 2)</f>
        <v>0</v>
      </c>
      <c r="G30" s="42"/>
      <c r="H30" s="42"/>
      <c r="I30" s="131">
        <v>0.21</v>
      </c>
      <c r="J30" s="130">
        <f>ROUND(ROUND((SUM(BE78:BE93)),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ROUND(SUM(BF78:BF93), 2)</f>
        <v>0</v>
      </c>
      <c r="G31" s="42"/>
      <c r="H31" s="42"/>
      <c r="I31" s="131">
        <v>0.15</v>
      </c>
      <c r="J31" s="130">
        <f>ROUND(ROUND((SUM(BF78:BF93)),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30">
        <f>ROUND(SUM(BG78:BG93),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30">
        <f>ROUND(SUM(BH78:BH93),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0">
        <f>ROUND(SUM(BI78:BI93),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96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ZŠ Truhlářská, budova Školní, odstranění havarijního stavu</v>
      </c>
      <c r="F45" s="382"/>
      <c r="G45" s="382"/>
      <c r="H45" s="382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B - VRN + VON stavby</v>
      </c>
      <c r="F47" s="384"/>
      <c r="G47" s="384"/>
      <c r="H47" s="38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Karlovy Vary</v>
      </c>
      <c r="G49" s="42"/>
      <c r="H49" s="42"/>
      <c r="I49" s="119" t="s">
        <v>28</v>
      </c>
      <c r="J49" s="120" t="str">
        <f>IF(J12="","",J12)</f>
        <v>26. 3. 2018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30</v>
      </c>
      <c r="D51" s="42"/>
      <c r="E51" s="42"/>
      <c r="F51" s="35" t="str">
        <f>E15</f>
        <v>Statutární město Karlovy Vary</v>
      </c>
      <c r="G51" s="42"/>
      <c r="H51" s="42"/>
      <c r="I51" s="119" t="s">
        <v>37</v>
      </c>
      <c r="J51" s="350" t="str">
        <f>E21</f>
        <v>BPO spol. s r.o.,Lidická 1239,36317 OSTROV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385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99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100</v>
      </c>
    </row>
    <row r="57" spans="2:47" s="7" customFormat="1" ht="24.95" customHeight="1">
      <c r="B57" s="149"/>
      <c r="C57" s="150"/>
      <c r="D57" s="151" t="s">
        <v>1240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47" s="7" customFormat="1" ht="24.95" customHeight="1">
      <c r="B58" s="149"/>
      <c r="C58" s="150"/>
      <c r="D58" s="151" t="s">
        <v>1241</v>
      </c>
      <c r="E58" s="152"/>
      <c r="F58" s="152"/>
      <c r="G58" s="152"/>
      <c r="H58" s="152"/>
      <c r="I58" s="153"/>
      <c r="J58" s="154">
        <f>J82</f>
        <v>0</v>
      </c>
      <c r="K58" s="155"/>
    </row>
    <row r="59" spans="2:47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47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47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65" s="1" customFormat="1" ht="36.950000000000003" customHeight="1">
      <c r="B65" s="41"/>
      <c r="C65" s="62" t="s">
        <v>118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65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65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5" s="1" customFormat="1" ht="16.5" customHeight="1">
      <c r="B68" s="41"/>
      <c r="C68" s="63"/>
      <c r="D68" s="63"/>
      <c r="E68" s="386" t="str">
        <f>E7</f>
        <v>ZŠ Truhlářská, budova Školní, odstranění havarijního stavu</v>
      </c>
      <c r="F68" s="387"/>
      <c r="G68" s="387"/>
      <c r="H68" s="387"/>
      <c r="I68" s="163"/>
      <c r="J68" s="63"/>
      <c r="K68" s="63"/>
      <c r="L68" s="61"/>
    </row>
    <row r="69" spans="2:65" s="1" customFormat="1" ht="14.45" customHeight="1">
      <c r="B69" s="41"/>
      <c r="C69" s="65" t="s">
        <v>94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5" s="1" customFormat="1" ht="17.25" customHeight="1">
      <c r="B70" s="41"/>
      <c r="C70" s="63"/>
      <c r="D70" s="63"/>
      <c r="E70" s="361" t="str">
        <f>E9</f>
        <v>B - VRN + VON stavby</v>
      </c>
      <c r="F70" s="388"/>
      <c r="G70" s="388"/>
      <c r="H70" s="388"/>
      <c r="I70" s="163"/>
      <c r="J70" s="63"/>
      <c r="K70" s="63"/>
      <c r="L70" s="61"/>
    </row>
    <row r="71" spans="2:65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65" s="1" customFormat="1" ht="18" customHeight="1">
      <c r="B72" s="41"/>
      <c r="C72" s="65" t="s">
        <v>26</v>
      </c>
      <c r="D72" s="63"/>
      <c r="E72" s="63"/>
      <c r="F72" s="164" t="str">
        <f>F12</f>
        <v>Karlovy Vary</v>
      </c>
      <c r="G72" s="63"/>
      <c r="H72" s="63"/>
      <c r="I72" s="165" t="s">
        <v>28</v>
      </c>
      <c r="J72" s="73" t="str">
        <f>IF(J12="","",J12)</f>
        <v>26. 3. 2018</v>
      </c>
      <c r="K72" s="63"/>
      <c r="L72" s="61"/>
    </row>
    <row r="73" spans="2:65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5" s="1" customFormat="1">
      <c r="B74" s="41"/>
      <c r="C74" s="65" t="s">
        <v>30</v>
      </c>
      <c r="D74" s="63"/>
      <c r="E74" s="63"/>
      <c r="F74" s="164" t="str">
        <f>E15</f>
        <v>Statutární město Karlovy Vary</v>
      </c>
      <c r="G74" s="63"/>
      <c r="H74" s="63"/>
      <c r="I74" s="165" t="s">
        <v>37</v>
      </c>
      <c r="J74" s="164" t="str">
        <f>E21</f>
        <v>BPO spol. s r.o.,Lidická 1239,36317 OSTROV</v>
      </c>
      <c r="K74" s="63"/>
      <c r="L74" s="61"/>
    </row>
    <row r="75" spans="2:65" s="1" customFormat="1" ht="14.45" customHeight="1">
      <c r="B75" s="41"/>
      <c r="C75" s="65" t="s">
        <v>35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65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65" s="9" customFormat="1" ht="29.25" customHeight="1">
      <c r="B77" s="166"/>
      <c r="C77" s="167" t="s">
        <v>119</v>
      </c>
      <c r="D77" s="168" t="s">
        <v>60</v>
      </c>
      <c r="E77" s="168" t="s">
        <v>56</v>
      </c>
      <c r="F77" s="168" t="s">
        <v>120</v>
      </c>
      <c r="G77" s="168" t="s">
        <v>121</v>
      </c>
      <c r="H77" s="168" t="s">
        <v>122</v>
      </c>
      <c r="I77" s="169" t="s">
        <v>123</v>
      </c>
      <c r="J77" s="168" t="s">
        <v>98</v>
      </c>
      <c r="K77" s="170" t="s">
        <v>124</v>
      </c>
      <c r="L77" s="171"/>
      <c r="M77" s="81" t="s">
        <v>125</v>
      </c>
      <c r="N77" s="82" t="s">
        <v>45</v>
      </c>
      <c r="O77" s="82" t="s">
        <v>126</v>
      </c>
      <c r="P77" s="82" t="s">
        <v>127</v>
      </c>
      <c r="Q77" s="82" t="s">
        <v>128</v>
      </c>
      <c r="R77" s="82" t="s">
        <v>129</v>
      </c>
      <c r="S77" s="82" t="s">
        <v>130</v>
      </c>
      <c r="T77" s="83" t="s">
        <v>131</v>
      </c>
    </row>
    <row r="78" spans="2:65" s="1" customFormat="1" ht="29.25" customHeight="1">
      <c r="B78" s="41"/>
      <c r="C78" s="87" t="s">
        <v>99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P79+P82</f>
        <v>0</v>
      </c>
      <c r="Q78" s="85"/>
      <c r="R78" s="173">
        <f>R79+R82</f>
        <v>0</v>
      </c>
      <c r="S78" s="85"/>
      <c r="T78" s="174">
        <f>T79+T82</f>
        <v>0</v>
      </c>
      <c r="AT78" s="24" t="s">
        <v>74</v>
      </c>
      <c r="AU78" s="24" t="s">
        <v>100</v>
      </c>
      <c r="BK78" s="175">
        <f>BK79+BK82</f>
        <v>0</v>
      </c>
    </row>
    <row r="79" spans="2:65" s="10" customFormat="1" ht="37.35" customHeight="1">
      <c r="B79" s="176"/>
      <c r="C79" s="177"/>
      <c r="D79" s="178" t="s">
        <v>74</v>
      </c>
      <c r="E79" s="179" t="s">
        <v>1242</v>
      </c>
      <c r="F79" s="179" t="s">
        <v>1243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SUM(P80:P81)</f>
        <v>0</v>
      </c>
      <c r="Q79" s="184"/>
      <c r="R79" s="185">
        <f>SUM(R80:R81)</f>
        <v>0</v>
      </c>
      <c r="S79" s="184"/>
      <c r="T79" s="186">
        <f>SUM(T80:T81)</f>
        <v>0</v>
      </c>
      <c r="AR79" s="187" t="s">
        <v>170</v>
      </c>
      <c r="AT79" s="188" t="s">
        <v>74</v>
      </c>
      <c r="AU79" s="188" t="s">
        <v>75</v>
      </c>
      <c r="AY79" s="187" t="s">
        <v>134</v>
      </c>
      <c r="BK79" s="189">
        <f>SUM(BK80:BK81)</f>
        <v>0</v>
      </c>
    </row>
    <row r="80" spans="2:65" s="1" customFormat="1" ht="16.5" customHeight="1">
      <c r="B80" s="41"/>
      <c r="C80" s="192" t="s">
        <v>25</v>
      </c>
      <c r="D80" s="192" t="s">
        <v>137</v>
      </c>
      <c r="E80" s="193" t="s">
        <v>1244</v>
      </c>
      <c r="F80" s="194" t="s">
        <v>1245</v>
      </c>
      <c r="G80" s="195" t="s">
        <v>1246</v>
      </c>
      <c r="H80" s="196">
        <v>1</v>
      </c>
      <c r="I80" s="197"/>
      <c r="J80" s="198">
        <f>ROUND(I80*H80,2)</f>
        <v>0</v>
      </c>
      <c r="K80" s="194" t="s">
        <v>32</v>
      </c>
      <c r="L80" s="61"/>
      <c r="M80" s="199" t="s">
        <v>32</v>
      </c>
      <c r="N80" s="200" t="s">
        <v>46</v>
      </c>
      <c r="O80" s="42"/>
      <c r="P80" s="201">
        <f>O80*H80</f>
        <v>0</v>
      </c>
      <c r="Q80" s="201">
        <v>0</v>
      </c>
      <c r="R80" s="201">
        <f>Q80*H80</f>
        <v>0</v>
      </c>
      <c r="S80" s="201">
        <v>0</v>
      </c>
      <c r="T80" s="202">
        <f>S80*H80</f>
        <v>0</v>
      </c>
      <c r="AR80" s="24" t="s">
        <v>1247</v>
      </c>
      <c r="AT80" s="24" t="s">
        <v>137</v>
      </c>
      <c r="AU80" s="24" t="s">
        <v>25</v>
      </c>
      <c r="AY80" s="24" t="s">
        <v>134</v>
      </c>
      <c r="BE80" s="203">
        <f>IF(N80="základní",J80,0)</f>
        <v>0</v>
      </c>
      <c r="BF80" s="203">
        <f>IF(N80="snížená",J80,0)</f>
        <v>0</v>
      </c>
      <c r="BG80" s="203">
        <f>IF(N80="zákl. přenesená",J80,0)</f>
        <v>0</v>
      </c>
      <c r="BH80" s="203">
        <f>IF(N80="sníž. přenesená",J80,0)</f>
        <v>0</v>
      </c>
      <c r="BI80" s="203">
        <f>IF(N80="nulová",J80,0)</f>
        <v>0</v>
      </c>
      <c r="BJ80" s="24" t="s">
        <v>25</v>
      </c>
      <c r="BK80" s="203">
        <f>ROUND(I80*H80,2)</f>
        <v>0</v>
      </c>
      <c r="BL80" s="24" t="s">
        <v>1247</v>
      </c>
      <c r="BM80" s="24" t="s">
        <v>1248</v>
      </c>
    </row>
    <row r="81" spans="2:65" s="1" customFormat="1" ht="16.5" customHeight="1">
      <c r="B81" s="41"/>
      <c r="C81" s="192" t="s">
        <v>84</v>
      </c>
      <c r="D81" s="192" t="s">
        <v>137</v>
      </c>
      <c r="E81" s="193" t="s">
        <v>1249</v>
      </c>
      <c r="F81" s="194" t="s">
        <v>1250</v>
      </c>
      <c r="G81" s="195" t="s">
        <v>1246</v>
      </c>
      <c r="H81" s="196">
        <v>1</v>
      </c>
      <c r="I81" s="197"/>
      <c r="J81" s="198">
        <f>ROUND(I81*H81,2)</f>
        <v>0</v>
      </c>
      <c r="K81" s="194" t="s">
        <v>32</v>
      </c>
      <c r="L81" s="61"/>
      <c r="M81" s="199" t="s">
        <v>32</v>
      </c>
      <c r="N81" s="200" t="s">
        <v>46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1247</v>
      </c>
      <c r="AT81" s="24" t="s">
        <v>137</v>
      </c>
      <c r="AU81" s="24" t="s">
        <v>25</v>
      </c>
      <c r="AY81" s="24" t="s">
        <v>134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25</v>
      </c>
      <c r="BK81" s="203">
        <f>ROUND(I81*H81,2)</f>
        <v>0</v>
      </c>
      <c r="BL81" s="24" t="s">
        <v>1247</v>
      </c>
      <c r="BM81" s="24" t="s">
        <v>1251</v>
      </c>
    </row>
    <row r="82" spans="2:65" s="10" customFormat="1" ht="37.35" customHeight="1">
      <c r="B82" s="176"/>
      <c r="C82" s="177"/>
      <c r="D82" s="178" t="s">
        <v>74</v>
      </c>
      <c r="E82" s="179" t="s">
        <v>1252</v>
      </c>
      <c r="F82" s="179" t="s">
        <v>1253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SUM(P83:P93)</f>
        <v>0</v>
      </c>
      <c r="Q82" s="184"/>
      <c r="R82" s="185">
        <f>SUM(R83:R93)</f>
        <v>0</v>
      </c>
      <c r="S82" s="184"/>
      <c r="T82" s="186">
        <f>SUM(T83:T93)</f>
        <v>0</v>
      </c>
      <c r="AR82" s="187" t="s">
        <v>142</v>
      </c>
      <c r="AT82" s="188" t="s">
        <v>74</v>
      </c>
      <c r="AU82" s="188" t="s">
        <v>75</v>
      </c>
      <c r="AY82" s="187" t="s">
        <v>134</v>
      </c>
      <c r="BK82" s="189">
        <f>SUM(BK83:BK93)</f>
        <v>0</v>
      </c>
    </row>
    <row r="83" spans="2:65" s="1" customFormat="1" ht="16.5" customHeight="1">
      <c r="B83" s="41"/>
      <c r="C83" s="192" t="s">
        <v>157</v>
      </c>
      <c r="D83" s="192" t="s">
        <v>137</v>
      </c>
      <c r="E83" s="193" t="s">
        <v>861</v>
      </c>
      <c r="F83" s="194" t="s">
        <v>1254</v>
      </c>
      <c r="G83" s="195" t="s">
        <v>864</v>
      </c>
      <c r="H83" s="196">
        <v>1</v>
      </c>
      <c r="I83" s="197"/>
      <c r="J83" s="198">
        <f t="shared" ref="J83:J93" si="0">ROUND(I83*H83,2)</f>
        <v>0</v>
      </c>
      <c r="K83" s="194" t="s">
        <v>32</v>
      </c>
      <c r="L83" s="61"/>
      <c r="M83" s="199" t="s">
        <v>32</v>
      </c>
      <c r="N83" s="200" t="s">
        <v>46</v>
      </c>
      <c r="O83" s="42"/>
      <c r="P83" s="201">
        <f t="shared" ref="P83:P93" si="1">O83*H83</f>
        <v>0</v>
      </c>
      <c r="Q83" s="201">
        <v>0</v>
      </c>
      <c r="R83" s="201">
        <f t="shared" ref="R83:R93" si="2">Q83*H83</f>
        <v>0</v>
      </c>
      <c r="S83" s="201">
        <v>0</v>
      </c>
      <c r="T83" s="202">
        <f t="shared" ref="T83:T93" si="3">S83*H83</f>
        <v>0</v>
      </c>
      <c r="AR83" s="24" t="s">
        <v>1255</v>
      </c>
      <c r="AT83" s="24" t="s">
        <v>137</v>
      </c>
      <c r="AU83" s="24" t="s">
        <v>25</v>
      </c>
      <c r="AY83" s="24" t="s">
        <v>134</v>
      </c>
      <c r="BE83" s="203">
        <f t="shared" ref="BE83:BE93" si="4">IF(N83="základní",J83,0)</f>
        <v>0</v>
      </c>
      <c r="BF83" s="203">
        <f t="shared" ref="BF83:BF93" si="5">IF(N83="snížená",J83,0)</f>
        <v>0</v>
      </c>
      <c r="BG83" s="203">
        <f t="shared" ref="BG83:BG93" si="6">IF(N83="zákl. přenesená",J83,0)</f>
        <v>0</v>
      </c>
      <c r="BH83" s="203">
        <f t="shared" ref="BH83:BH93" si="7">IF(N83="sníž. přenesená",J83,0)</f>
        <v>0</v>
      </c>
      <c r="BI83" s="203">
        <f t="shared" ref="BI83:BI93" si="8">IF(N83="nulová",J83,0)</f>
        <v>0</v>
      </c>
      <c r="BJ83" s="24" t="s">
        <v>25</v>
      </c>
      <c r="BK83" s="203">
        <f t="shared" ref="BK83:BK93" si="9">ROUND(I83*H83,2)</f>
        <v>0</v>
      </c>
      <c r="BL83" s="24" t="s">
        <v>1255</v>
      </c>
      <c r="BM83" s="24" t="s">
        <v>1256</v>
      </c>
    </row>
    <row r="84" spans="2:65" s="1" customFormat="1" ht="16.5" customHeight="1">
      <c r="B84" s="41"/>
      <c r="C84" s="192" t="s">
        <v>142</v>
      </c>
      <c r="D84" s="192" t="s">
        <v>137</v>
      </c>
      <c r="E84" s="193" t="s">
        <v>866</v>
      </c>
      <c r="F84" s="194" t="s">
        <v>1257</v>
      </c>
      <c r="G84" s="195" t="s">
        <v>864</v>
      </c>
      <c r="H84" s="196">
        <v>1</v>
      </c>
      <c r="I84" s="197"/>
      <c r="J84" s="198">
        <f t="shared" si="0"/>
        <v>0</v>
      </c>
      <c r="K84" s="194" t="s">
        <v>32</v>
      </c>
      <c r="L84" s="61"/>
      <c r="M84" s="199" t="s">
        <v>32</v>
      </c>
      <c r="N84" s="200" t="s">
        <v>46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1255</v>
      </c>
      <c r="AT84" s="24" t="s">
        <v>137</v>
      </c>
      <c r="AU84" s="24" t="s">
        <v>25</v>
      </c>
      <c r="AY84" s="24" t="s">
        <v>134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25</v>
      </c>
      <c r="BK84" s="203">
        <f t="shared" si="9"/>
        <v>0</v>
      </c>
      <c r="BL84" s="24" t="s">
        <v>1255</v>
      </c>
      <c r="BM84" s="24" t="s">
        <v>1258</v>
      </c>
    </row>
    <row r="85" spans="2:65" s="1" customFormat="1" ht="16.5" customHeight="1">
      <c r="B85" s="41"/>
      <c r="C85" s="192" t="s">
        <v>170</v>
      </c>
      <c r="D85" s="192" t="s">
        <v>137</v>
      </c>
      <c r="E85" s="193" t="s">
        <v>872</v>
      </c>
      <c r="F85" s="194" t="s">
        <v>1259</v>
      </c>
      <c r="G85" s="195" t="s">
        <v>864</v>
      </c>
      <c r="H85" s="196">
        <v>1</v>
      </c>
      <c r="I85" s="197"/>
      <c r="J85" s="198">
        <f t="shared" si="0"/>
        <v>0</v>
      </c>
      <c r="K85" s="194" t="s">
        <v>32</v>
      </c>
      <c r="L85" s="61"/>
      <c r="M85" s="199" t="s">
        <v>32</v>
      </c>
      <c r="N85" s="200" t="s">
        <v>46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1255</v>
      </c>
      <c r="AT85" s="24" t="s">
        <v>137</v>
      </c>
      <c r="AU85" s="24" t="s">
        <v>25</v>
      </c>
      <c r="AY85" s="24" t="s">
        <v>134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25</v>
      </c>
      <c r="BK85" s="203">
        <f t="shared" si="9"/>
        <v>0</v>
      </c>
      <c r="BL85" s="24" t="s">
        <v>1255</v>
      </c>
      <c r="BM85" s="24" t="s">
        <v>1260</v>
      </c>
    </row>
    <row r="86" spans="2:65" s="1" customFormat="1" ht="16.5" customHeight="1">
      <c r="B86" s="41"/>
      <c r="C86" s="192" t="s">
        <v>178</v>
      </c>
      <c r="D86" s="192" t="s">
        <v>137</v>
      </c>
      <c r="E86" s="193" t="s">
        <v>890</v>
      </c>
      <c r="F86" s="194" t="s">
        <v>1261</v>
      </c>
      <c r="G86" s="195" t="s">
        <v>864</v>
      </c>
      <c r="H86" s="196">
        <v>1</v>
      </c>
      <c r="I86" s="197"/>
      <c r="J86" s="198">
        <f t="shared" si="0"/>
        <v>0</v>
      </c>
      <c r="K86" s="194" t="s">
        <v>32</v>
      </c>
      <c r="L86" s="61"/>
      <c r="M86" s="199" t="s">
        <v>32</v>
      </c>
      <c r="N86" s="200" t="s">
        <v>46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1255</v>
      </c>
      <c r="AT86" s="24" t="s">
        <v>137</v>
      </c>
      <c r="AU86" s="24" t="s">
        <v>25</v>
      </c>
      <c r="AY86" s="24" t="s">
        <v>134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25</v>
      </c>
      <c r="BK86" s="203">
        <f t="shared" si="9"/>
        <v>0</v>
      </c>
      <c r="BL86" s="24" t="s">
        <v>1255</v>
      </c>
      <c r="BM86" s="24" t="s">
        <v>1262</v>
      </c>
    </row>
    <row r="87" spans="2:65" s="1" customFormat="1" ht="25.5" customHeight="1">
      <c r="B87" s="41"/>
      <c r="C87" s="192" t="s">
        <v>187</v>
      </c>
      <c r="D87" s="192" t="s">
        <v>137</v>
      </c>
      <c r="E87" s="193" t="s">
        <v>899</v>
      </c>
      <c r="F87" s="194" t="s">
        <v>1263</v>
      </c>
      <c r="G87" s="195" t="s">
        <v>864</v>
      </c>
      <c r="H87" s="196">
        <v>1</v>
      </c>
      <c r="I87" s="197"/>
      <c r="J87" s="198">
        <f t="shared" si="0"/>
        <v>0</v>
      </c>
      <c r="K87" s="194" t="s">
        <v>32</v>
      </c>
      <c r="L87" s="61"/>
      <c r="M87" s="199" t="s">
        <v>32</v>
      </c>
      <c r="N87" s="200" t="s">
        <v>46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1255</v>
      </c>
      <c r="AT87" s="24" t="s">
        <v>137</v>
      </c>
      <c r="AU87" s="24" t="s">
        <v>25</v>
      </c>
      <c r="AY87" s="24" t="s">
        <v>134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25</v>
      </c>
      <c r="BK87" s="203">
        <f t="shared" si="9"/>
        <v>0</v>
      </c>
      <c r="BL87" s="24" t="s">
        <v>1255</v>
      </c>
      <c r="BM87" s="24" t="s">
        <v>1264</v>
      </c>
    </row>
    <row r="88" spans="2:65" s="1" customFormat="1" ht="16.5" customHeight="1">
      <c r="B88" s="41"/>
      <c r="C88" s="192" t="s">
        <v>195</v>
      </c>
      <c r="D88" s="192" t="s">
        <v>137</v>
      </c>
      <c r="E88" s="193" t="s">
        <v>904</v>
      </c>
      <c r="F88" s="194" t="s">
        <v>1265</v>
      </c>
      <c r="G88" s="195" t="s">
        <v>864</v>
      </c>
      <c r="H88" s="196">
        <v>1</v>
      </c>
      <c r="I88" s="197"/>
      <c r="J88" s="198">
        <f t="shared" si="0"/>
        <v>0</v>
      </c>
      <c r="K88" s="194" t="s">
        <v>32</v>
      </c>
      <c r="L88" s="61"/>
      <c r="M88" s="199" t="s">
        <v>32</v>
      </c>
      <c r="N88" s="200" t="s">
        <v>46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1255</v>
      </c>
      <c r="AT88" s="24" t="s">
        <v>137</v>
      </c>
      <c r="AU88" s="24" t="s">
        <v>25</v>
      </c>
      <c r="AY88" s="24" t="s">
        <v>134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25</v>
      </c>
      <c r="BK88" s="203">
        <f t="shared" si="9"/>
        <v>0</v>
      </c>
      <c r="BL88" s="24" t="s">
        <v>1255</v>
      </c>
      <c r="BM88" s="24" t="s">
        <v>1266</v>
      </c>
    </row>
    <row r="89" spans="2:65" s="1" customFormat="1" ht="51" customHeight="1">
      <c r="B89" s="41"/>
      <c r="C89" s="192" t="s">
        <v>202</v>
      </c>
      <c r="D89" s="192" t="s">
        <v>137</v>
      </c>
      <c r="E89" s="193" t="s">
        <v>909</v>
      </c>
      <c r="F89" s="194" t="s">
        <v>1267</v>
      </c>
      <c r="G89" s="195" t="s">
        <v>864</v>
      </c>
      <c r="H89" s="196">
        <v>1</v>
      </c>
      <c r="I89" s="197"/>
      <c r="J89" s="198">
        <f t="shared" si="0"/>
        <v>0</v>
      </c>
      <c r="K89" s="194" t="s">
        <v>32</v>
      </c>
      <c r="L89" s="61"/>
      <c r="M89" s="199" t="s">
        <v>32</v>
      </c>
      <c r="N89" s="200" t="s">
        <v>46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1255</v>
      </c>
      <c r="AT89" s="24" t="s">
        <v>137</v>
      </c>
      <c r="AU89" s="24" t="s">
        <v>25</v>
      </c>
      <c r="AY89" s="24" t="s">
        <v>134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25</v>
      </c>
      <c r="BK89" s="203">
        <f t="shared" si="9"/>
        <v>0</v>
      </c>
      <c r="BL89" s="24" t="s">
        <v>1255</v>
      </c>
      <c r="BM89" s="24" t="s">
        <v>1268</v>
      </c>
    </row>
    <row r="90" spans="2:65" s="1" customFormat="1" ht="38.25" customHeight="1">
      <c r="B90" s="41"/>
      <c r="C90" s="192" t="s">
        <v>206</v>
      </c>
      <c r="D90" s="192" t="s">
        <v>137</v>
      </c>
      <c r="E90" s="193" t="s">
        <v>915</v>
      </c>
      <c r="F90" s="194" t="s">
        <v>1269</v>
      </c>
      <c r="G90" s="195" t="s">
        <v>864</v>
      </c>
      <c r="H90" s="196">
        <v>1</v>
      </c>
      <c r="I90" s="197"/>
      <c r="J90" s="198">
        <f t="shared" si="0"/>
        <v>0</v>
      </c>
      <c r="K90" s="194" t="s">
        <v>32</v>
      </c>
      <c r="L90" s="61"/>
      <c r="M90" s="199" t="s">
        <v>32</v>
      </c>
      <c r="N90" s="200" t="s">
        <v>46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1255</v>
      </c>
      <c r="AT90" s="24" t="s">
        <v>137</v>
      </c>
      <c r="AU90" s="24" t="s">
        <v>25</v>
      </c>
      <c r="AY90" s="24" t="s">
        <v>134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25</v>
      </c>
      <c r="BK90" s="203">
        <f t="shared" si="9"/>
        <v>0</v>
      </c>
      <c r="BL90" s="24" t="s">
        <v>1255</v>
      </c>
      <c r="BM90" s="24" t="s">
        <v>1270</v>
      </c>
    </row>
    <row r="91" spans="2:65" s="1" customFormat="1" ht="16.5" customHeight="1">
      <c r="B91" s="41"/>
      <c r="C91" s="192" t="s">
        <v>214</v>
      </c>
      <c r="D91" s="192" t="s">
        <v>137</v>
      </c>
      <c r="E91" s="193" t="s">
        <v>919</v>
      </c>
      <c r="F91" s="194" t="s">
        <v>1271</v>
      </c>
      <c r="G91" s="195" t="s">
        <v>376</v>
      </c>
      <c r="H91" s="196">
        <v>1</v>
      </c>
      <c r="I91" s="197"/>
      <c r="J91" s="198">
        <f t="shared" si="0"/>
        <v>0</v>
      </c>
      <c r="K91" s="194" t="s">
        <v>32</v>
      </c>
      <c r="L91" s="61"/>
      <c r="M91" s="199" t="s">
        <v>32</v>
      </c>
      <c r="N91" s="200" t="s">
        <v>46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1255</v>
      </c>
      <c r="AT91" s="24" t="s">
        <v>137</v>
      </c>
      <c r="AU91" s="24" t="s">
        <v>25</v>
      </c>
      <c r="AY91" s="24" t="s">
        <v>134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25</v>
      </c>
      <c r="BK91" s="203">
        <f t="shared" si="9"/>
        <v>0</v>
      </c>
      <c r="BL91" s="24" t="s">
        <v>1255</v>
      </c>
      <c r="BM91" s="24" t="s">
        <v>1272</v>
      </c>
    </row>
    <row r="92" spans="2:65" s="1" customFormat="1" ht="16.5" customHeight="1">
      <c r="B92" s="41"/>
      <c r="C92" s="192" t="s">
        <v>219</v>
      </c>
      <c r="D92" s="192" t="s">
        <v>137</v>
      </c>
      <c r="E92" s="193" t="s">
        <v>935</v>
      </c>
      <c r="F92" s="194" t="s">
        <v>1273</v>
      </c>
      <c r="G92" s="195" t="s">
        <v>864</v>
      </c>
      <c r="H92" s="196">
        <v>1</v>
      </c>
      <c r="I92" s="197"/>
      <c r="J92" s="198">
        <f t="shared" si="0"/>
        <v>0</v>
      </c>
      <c r="K92" s="194" t="s">
        <v>32</v>
      </c>
      <c r="L92" s="61"/>
      <c r="M92" s="199" t="s">
        <v>32</v>
      </c>
      <c r="N92" s="200" t="s">
        <v>46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1255</v>
      </c>
      <c r="AT92" s="24" t="s">
        <v>137</v>
      </c>
      <c r="AU92" s="24" t="s">
        <v>25</v>
      </c>
      <c r="AY92" s="24" t="s">
        <v>134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25</v>
      </c>
      <c r="BK92" s="203">
        <f t="shared" si="9"/>
        <v>0</v>
      </c>
      <c r="BL92" s="24" t="s">
        <v>1255</v>
      </c>
      <c r="BM92" s="24" t="s">
        <v>1274</v>
      </c>
    </row>
    <row r="93" spans="2:65" s="1" customFormat="1" ht="25.5" customHeight="1">
      <c r="B93" s="41"/>
      <c r="C93" s="192" t="s">
        <v>234</v>
      </c>
      <c r="D93" s="192" t="s">
        <v>137</v>
      </c>
      <c r="E93" s="193" t="s">
        <v>941</v>
      </c>
      <c r="F93" s="194" t="s">
        <v>1275</v>
      </c>
      <c r="G93" s="195" t="s">
        <v>864</v>
      </c>
      <c r="H93" s="196">
        <v>1</v>
      </c>
      <c r="I93" s="197"/>
      <c r="J93" s="198">
        <f t="shared" si="0"/>
        <v>0</v>
      </c>
      <c r="K93" s="194" t="s">
        <v>32</v>
      </c>
      <c r="L93" s="61"/>
      <c r="M93" s="199" t="s">
        <v>32</v>
      </c>
      <c r="N93" s="261" t="s">
        <v>46</v>
      </c>
      <c r="O93" s="262"/>
      <c r="P93" s="263">
        <f t="shared" si="1"/>
        <v>0</v>
      </c>
      <c r="Q93" s="263">
        <v>0</v>
      </c>
      <c r="R93" s="263">
        <f t="shared" si="2"/>
        <v>0</v>
      </c>
      <c r="S93" s="263">
        <v>0</v>
      </c>
      <c r="T93" s="264">
        <f t="shared" si="3"/>
        <v>0</v>
      </c>
      <c r="AR93" s="24" t="s">
        <v>1255</v>
      </c>
      <c r="AT93" s="24" t="s">
        <v>137</v>
      </c>
      <c r="AU93" s="24" t="s">
        <v>25</v>
      </c>
      <c r="AY93" s="24" t="s">
        <v>134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25</v>
      </c>
      <c r="BK93" s="203">
        <f t="shared" si="9"/>
        <v>0</v>
      </c>
      <c r="BL93" s="24" t="s">
        <v>1255</v>
      </c>
      <c r="BM93" s="24" t="s">
        <v>1276</v>
      </c>
    </row>
    <row r="94" spans="2:65" s="1" customFormat="1" ht="6.95" customHeight="1">
      <c r="B94" s="56"/>
      <c r="C94" s="57"/>
      <c r="D94" s="57"/>
      <c r="E94" s="57"/>
      <c r="F94" s="57"/>
      <c r="G94" s="57"/>
      <c r="H94" s="57"/>
      <c r="I94" s="139"/>
      <c r="J94" s="57"/>
      <c r="K94" s="57"/>
      <c r="L94" s="61"/>
    </row>
  </sheetData>
  <sheetProtection algorithmName="SHA-512" hashValue="yl3F1kRbGAl9UHZfyxofClnyxHtsQ/+dDcuErDh6afBbGgsvl00YbXRlhtF0HHkSeWO1HneSjLxzujd9f7CLKw==" saltValue="UrIEfrPYmaTSS/zm4/wJp57pV2Gm3upm6VMgVYDnEt0O395ymJ9sWyufub8qbzvq+UoYTv7fYPEEZTPGVbAJIA==" spinCount="100000" sheet="1" objects="1" scenarios="1" formatColumns="0" formatRows="0" autoFilter="0"/>
  <autoFilter ref="C77:K9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5" customWidth="1"/>
    <col min="2" max="2" width="1.6640625" style="265" customWidth="1"/>
    <col min="3" max="4" width="5" style="265" customWidth="1"/>
    <col min="5" max="5" width="11.6640625" style="265" customWidth="1"/>
    <col min="6" max="6" width="9.1640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40625" style="265" customWidth="1"/>
  </cols>
  <sheetData>
    <row r="1" spans="2:1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393" t="s">
        <v>1277</v>
      </c>
      <c r="D3" s="393"/>
      <c r="E3" s="393"/>
      <c r="F3" s="393"/>
      <c r="G3" s="393"/>
      <c r="H3" s="393"/>
      <c r="I3" s="393"/>
      <c r="J3" s="393"/>
      <c r="K3" s="270"/>
    </row>
    <row r="4" spans="2:11" ht="25.5" customHeight="1">
      <c r="B4" s="271"/>
      <c r="C4" s="397" t="s">
        <v>1278</v>
      </c>
      <c r="D4" s="397"/>
      <c r="E4" s="397"/>
      <c r="F4" s="397"/>
      <c r="G4" s="397"/>
      <c r="H4" s="397"/>
      <c r="I4" s="397"/>
      <c r="J4" s="397"/>
      <c r="K4" s="272"/>
    </row>
    <row r="5" spans="2:1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1"/>
      <c r="C6" s="396" t="s">
        <v>1279</v>
      </c>
      <c r="D6" s="396"/>
      <c r="E6" s="396"/>
      <c r="F6" s="396"/>
      <c r="G6" s="396"/>
      <c r="H6" s="396"/>
      <c r="I6" s="396"/>
      <c r="J6" s="396"/>
      <c r="K6" s="272"/>
    </row>
    <row r="7" spans="2:11" ht="15" customHeight="1">
      <c r="B7" s="275"/>
      <c r="C7" s="396" t="s">
        <v>1280</v>
      </c>
      <c r="D7" s="396"/>
      <c r="E7" s="396"/>
      <c r="F7" s="396"/>
      <c r="G7" s="396"/>
      <c r="H7" s="396"/>
      <c r="I7" s="396"/>
      <c r="J7" s="396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396" t="s">
        <v>1281</v>
      </c>
      <c r="D9" s="396"/>
      <c r="E9" s="396"/>
      <c r="F9" s="396"/>
      <c r="G9" s="396"/>
      <c r="H9" s="396"/>
      <c r="I9" s="396"/>
      <c r="J9" s="396"/>
      <c r="K9" s="272"/>
    </row>
    <row r="10" spans="2:11" ht="15" customHeight="1">
      <c r="B10" s="275"/>
      <c r="C10" s="274"/>
      <c r="D10" s="396" t="s">
        <v>1282</v>
      </c>
      <c r="E10" s="396"/>
      <c r="F10" s="396"/>
      <c r="G10" s="396"/>
      <c r="H10" s="396"/>
      <c r="I10" s="396"/>
      <c r="J10" s="396"/>
      <c r="K10" s="272"/>
    </row>
    <row r="11" spans="2:11" ht="15" customHeight="1">
      <c r="B11" s="275"/>
      <c r="C11" s="276"/>
      <c r="D11" s="396" t="s">
        <v>1283</v>
      </c>
      <c r="E11" s="396"/>
      <c r="F11" s="396"/>
      <c r="G11" s="396"/>
      <c r="H11" s="396"/>
      <c r="I11" s="396"/>
      <c r="J11" s="396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396" t="s">
        <v>1284</v>
      </c>
      <c r="E13" s="396"/>
      <c r="F13" s="396"/>
      <c r="G13" s="396"/>
      <c r="H13" s="396"/>
      <c r="I13" s="396"/>
      <c r="J13" s="396"/>
      <c r="K13" s="272"/>
    </row>
    <row r="14" spans="2:11" ht="15" customHeight="1">
      <c r="B14" s="275"/>
      <c r="C14" s="276"/>
      <c r="D14" s="396" t="s">
        <v>1285</v>
      </c>
      <c r="E14" s="396"/>
      <c r="F14" s="396"/>
      <c r="G14" s="396"/>
      <c r="H14" s="396"/>
      <c r="I14" s="396"/>
      <c r="J14" s="396"/>
      <c r="K14" s="272"/>
    </row>
    <row r="15" spans="2:11" ht="15" customHeight="1">
      <c r="B15" s="275"/>
      <c r="C15" s="276"/>
      <c r="D15" s="396" t="s">
        <v>1286</v>
      </c>
      <c r="E15" s="396"/>
      <c r="F15" s="396"/>
      <c r="G15" s="396"/>
      <c r="H15" s="396"/>
      <c r="I15" s="396"/>
      <c r="J15" s="396"/>
      <c r="K15" s="272"/>
    </row>
    <row r="16" spans="2:11" ht="15" customHeight="1">
      <c r="B16" s="275"/>
      <c r="C16" s="276"/>
      <c r="D16" s="276"/>
      <c r="E16" s="277" t="s">
        <v>82</v>
      </c>
      <c r="F16" s="396" t="s">
        <v>1287</v>
      </c>
      <c r="G16" s="396"/>
      <c r="H16" s="396"/>
      <c r="I16" s="396"/>
      <c r="J16" s="396"/>
      <c r="K16" s="272"/>
    </row>
    <row r="17" spans="2:11" ht="15" customHeight="1">
      <c r="B17" s="275"/>
      <c r="C17" s="276"/>
      <c r="D17" s="276"/>
      <c r="E17" s="277" t="s">
        <v>1288</v>
      </c>
      <c r="F17" s="396" t="s">
        <v>1289</v>
      </c>
      <c r="G17" s="396"/>
      <c r="H17" s="396"/>
      <c r="I17" s="396"/>
      <c r="J17" s="396"/>
      <c r="K17" s="272"/>
    </row>
    <row r="18" spans="2:11" ht="15" customHeight="1">
      <c r="B18" s="275"/>
      <c r="C18" s="276"/>
      <c r="D18" s="276"/>
      <c r="E18" s="277" t="s">
        <v>1290</v>
      </c>
      <c r="F18" s="396" t="s">
        <v>1291</v>
      </c>
      <c r="G18" s="396"/>
      <c r="H18" s="396"/>
      <c r="I18" s="396"/>
      <c r="J18" s="396"/>
      <c r="K18" s="272"/>
    </row>
    <row r="19" spans="2:11" ht="15" customHeight="1">
      <c r="B19" s="275"/>
      <c r="C19" s="276"/>
      <c r="D19" s="276"/>
      <c r="E19" s="277" t="s">
        <v>1252</v>
      </c>
      <c r="F19" s="396" t="s">
        <v>1292</v>
      </c>
      <c r="G19" s="396"/>
      <c r="H19" s="396"/>
      <c r="I19" s="396"/>
      <c r="J19" s="396"/>
      <c r="K19" s="272"/>
    </row>
    <row r="20" spans="2:11" ht="15" customHeight="1">
      <c r="B20" s="275"/>
      <c r="C20" s="276"/>
      <c r="D20" s="276"/>
      <c r="E20" s="277" t="s">
        <v>1293</v>
      </c>
      <c r="F20" s="396" t="s">
        <v>1294</v>
      </c>
      <c r="G20" s="396"/>
      <c r="H20" s="396"/>
      <c r="I20" s="396"/>
      <c r="J20" s="396"/>
      <c r="K20" s="272"/>
    </row>
    <row r="21" spans="2:11" ht="15" customHeight="1">
      <c r="B21" s="275"/>
      <c r="C21" s="276"/>
      <c r="D21" s="276"/>
      <c r="E21" s="277" t="s">
        <v>1295</v>
      </c>
      <c r="F21" s="396" t="s">
        <v>1296</v>
      </c>
      <c r="G21" s="396"/>
      <c r="H21" s="396"/>
      <c r="I21" s="396"/>
      <c r="J21" s="396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396" t="s">
        <v>1297</v>
      </c>
      <c r="D23" s="396"/>
      <c r="E23" s="396"/>
      <c r="F23" s="396"/>
      <c r="G23" s="396"/>
      <c r="H23" s="396"/>
      <c r="I23" s="396"/>
      <c r="J23" s="396"/>
      <c r="K23" s="272"/>
    </row>
    <row r="24" spans="2:11" ht="15" customHeight="1">
      <c r="B24" s="275"/>
      <c r="C24" s="396" t="s">
        <v>1298</v>
      </c>
      <c r="D24" s="396"/>
      <c r="E24" s="396"/>
      <c r="F24" s="396"/>
      <c r="G24" s="396"/>
      <c r="H24" s="396"/>
      <c r="I24" s="396"/>
      <c r="J24" s="396"/>
      <c r="K24" s="272"/>
    </row>
    <row r="25" spans="2:11" ht="15" customHeight="1">
      <c r="B25" s="275"/>
      <c r="C25" s="274"/>
      <c r="D25" s="396" t="s">
        <v>1299</v>
      </c>
      <c r="E25" s="396"/>
      <c r="F25" s="396"/>
      <c r="G25" s="396"/>
      <c r="H25" s="396"/>
      <c r="I25" s="396"/>
      <c r="J25" s="396"/>
      <c r="K25" s="272"/>
    </row>
    <row r="26" spans="2:11" ht="15" customHeight="1">
      <c r="B26" s="275"/>
      <c r="C26" s="276"/>
      <c r="D26" s="396" t="s">
        <v>1300</v>
      </c>
      <c r="E26" s="396"/>
      <c r="F26" s="396"/>
      <c r="G26" s="396"/>
      <c r="H26" s="396"/>
      <c r="I26" s="396"/>
      <c r="J26" s="396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396" t="s">
        <v>1301</v>
      </c>
      <c r="E28" s="396"/>
      <c r="F28" s="396"/>
      <c r="G28" s="396"/>
      <c r="H28" s="396"/>
      <c r="I28" s="396"/>
      <c r="J28" s="396"/>
      <c r="K28" s="272"/>
    </row>
    <row r="29" spans="2:11" ht="15" customHeight="1">
      <c r="B29" s="275"/>
      <c r="C29" s="276"/>
      <c r="D29" s="396" t="s">
        <v>1302</v>
      </c>
      <c r="E29" s="396"/>
      <c r="F29" s="396"/>
      <c r="G29" s="396"/>
      <c r="H29" s="396"/>
      <c r="I29" s="396"/>
      <c r="J29" s="396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396" t="s">
        <v>1303</v>
      </c>
      <c r="E31" s="396"/>
      <c r="F31" s="396"/>
      <c r="G31" s="396"/>
      <c r="H31" s="396"/>
      <c r="I31" s="396"/>
      <c r="J31" s="396"/>
      <c r="K31" s="272"/>
    </row>
    <row r="32" spans="2:11" ht="15" customHeight="1">
      <c r="B32" s="275"/>
      <c r="C32" s="276"/>
      <c r="D32" s="396" t="s">
        <v>1304</v>
      </c>
      <c r="E32" s="396"/>
      <c r="F32" s="396"/>
      <c r="G32" s="396"/>
      <c r="H32" s="396"/>
      <c r="I32" s="396"/>
      <c r="J32" s="396"/>
      <c r="K32" s="272"/>
    </row>
    <row r="33" spans="2:11" ht="15" customHeight="1">
      <c r="B33" s="275"/>
      <c r="C33" s="276"/>
      <c r="D33" s="396" t="s">
        <v>1305</v>
      </c>
      <c r="E33" s="396"/>
      <c r="F33" s="396"/>
      <c r="G33" s="396"/>
      <c r="H33" s="396"/>
      <c r="I33" s="396"/>
      <c r="J33" s="396"/>
      <c r="K33" s="272"/>
    </row>
    <row r="34" spans="2:11" ht="15" customHeight="1">
      <c r="B34" s="275"/>
      <c r="C34" s="276"/>
      <c r="D34" s="274"/>
      <c r="E34" s="278" t="s">
        <v>119</v>
      </c>
      <c r="F34" s="274"/>
      <c r="G34" s="396" t="s">
        <v>1306</v>
      </c>
      <c r="H34" s="396"/>
      <c r="I34" s="396"/>
      <c r="J34" s="396"/>
      <c r="K34" s="272"/>
    </row>
    <row r="35" spans="2:11" ht="30.75" customHeight="1">
      <c r="B35" s="275"/>
      <c r="C35" s="276"/>
      <c r="D35" s="274"/>
      <c r="E35" s="278" t="s">
        <v>1307</v>
      </c>
      <c r="F35" s="274"/>
      <c r="G35" s="396" t="s">
        <v>1308</v>
      </c>
      <c r="H35" s="396"/>
      <c r="I35" s="396"/>
      <c r="J35" s="396"/>
      <c r="K35" s="272"/>
    </row>
    <row r="36" spans="2:11" ht="15" customHeight="1">
      <c r="B36" s="275"/>
      <c r="C36" s="276"/>
      <c r="D36" s="274"/>
      <c r="E36" s="278" t="s">
        <v>56</v>
      </c>
      <c r="F36" s="274"/>
      <c r="G36" s="396" t="s">
        <v>1309</v>
      </c>
      <c r="H36" s="396"/>
      <c r="I36" s="396"/>
      <c r="J36" s="396"/>
      <c r="K36" s="272"/>
    </row>
    <row r="37" spans="2:11" ht="15" customHeight="1">
      <c r="B37" s="275"/>
      <c r="C37" s="276"/>
      <c r="D37" s="274"/>
      <c r="E37" s="278" t="s">
        <v>120</v>
      </c>
      <c r="F37" s="274"/>
      <c r="G37" s="396" t="s">
        <v>1310</v>
      </c>
      <c r="H37" s="396"/>
      <c r="I37" s="396"/>
      <c r="J37" s="396"/>
      <c r="K37" s="272"/>
    </row>
    <row r="38" spans="2:11" ht="15" customHeight="1">
      <c r="B38" s="275"/>
      <c r="C38" s="276"/>
      <c r="D38" s="274"/>
      <c r="E38" s="278" t="s">
        <v>121</v>
      </c>
      <c r="F38" s="274"/>
      <c r="G38" s="396" t="s">
        <v>1311</v>
      </c>
      <c r="H38" s="396"/>
      <c r="I38" s="396"/>
      <c r="J38" s="396"/>
      <c r="K38" s="272"/>
    </row>
    <row r="39" spans="2:11" ht="15" customHeight="1">
      <c r="B39" s="275"/>
      <c r="C39" s="276"/>
      <c r="D39" s="274"/>
      <c r="E39" s="278" t="s">
        <v>122</v>
      </c>
      <c r="F39" s="274"/>
      <c r="G39" s="396" t="s">
        <v>1312</v>
      </c>
      <c r="H39" s="396"/>
      <c r="I39" s="396"/>
      <c r="J39" s="396"/>
      <c r="K39" s="272"/>
    </row>
    <row r="40" spans="2:11" ht="15" customHeight="1">
      <c r="B40" s="275"/>
      <c r="C40" s="276"/>
      <c r="D40" s="274"/>
      <c r="E40" s="278" t="s">
        <v>1313</v>
      </c>
      <c r="F40" s="274"/>
      <c r="G40" s="396" t="s">
        <v>1314</v>
      </c>
      <c r="H40" s="396"/>
      <c r="I40" s="396"/>
      <c r="J40" s="396"/>
      <c r="K40" s="272"/>
    </row>
    <row r="41" spans="2:11" ht="15" customHeight="1">
      <c r="B41" s="275"/>
      <c r="C41" s="276"/>
      <c r="D41" s="274"/>
      <c r="E41" s="278"/>
      <c r="F41" s="274"/>
      <c r="G41" s="396" t="s">
        <v>1315</v>
      </c>
      <c r="H41" s="396"/>
      <c r="I41" s="396"/>
      <c r="J41" s="396"/>
      <c r="K41" s="272"/>
    </row>
    <row r="42" spans="2:11" ht="15" customHeight="1">
      <c r="B42" s="275"/>
      <c r="C42" s="276"/>
      <c r="D42" s="274"/>
      <c r="E42" s="278" t="s">
        <v>1316</v>
      </c>
      <c r="F42" s="274"/>
      <c r="G42" s="396" t="s">
        <v>1317</v>
      </c>
      <c r="H42" s="396"/>
      <c r="I42" s="396"/>
      <c r="J42" s="396"/>
      <c r="K42" s="272"/>
    </row>
    <row r="43" spans="2:11" ht="15" customHeight="1">
      <c r="B43" s="275"/>
      <c r="C43" s="276"/>
      <c r="D43" s="274"/>
      <c r="E43" s="278" t="s">
        <v>124</v>
      </c>
      <c r="F43" s="274"/>
      <c r="G43" s="396" t="s">
        <v>1318</v>
      </c>
      <c r="H43" s="396"/>
      <c r="I43" s="396"/>
      <c r="J43" s="396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396" t="s">
        <v>1319</v>
      </c>
      <c r="E45" s="396"/>
      <c r="F45" s="396"/>
      <c r="G45" s="396"/>
      <c r="H45" s="396"/>
      <c r="I45" s="396"/>
      <c r="J45" s="396"/>
      <c r="K45" s="272"/>
    </row>
    <row r="46" spans="2:11" ht="15" customHeight="1">
      <c r="B46" s="275"/>
      <c r="C46" s="276"/>
      <c r="D46" s="276"/>
      <c r="E46" s="396" t="s">
        <v>1320</v>
      </c>
      <c r="F46" s="396"/>
      <c r="G46" s="396"/>
      <c r="H46" s="396"/>
      <c r="I46" s="396"/>
      <c r="J46" s="396"/>
      <c r="K46" s="272"/>
    </row>
    <row r="47" spans="2:11" ht="15" customHeight="1">
      <c r="B47" s="275"/>
      <c r="C47" s="276"/>
      <c r="D47" s="276"/>
      <c r="E47" s="396" t="s">
        <v>1321</v>
      </c>
      <c r="F47" s="396"/>
      <c r="G47" s="396"/>
      <c r="H47" s="396"/>
      <c r="I47" s="396"/>
      <c r="J47" s="396"/>
      <c r="K47" s="272"/>
    </row>
    <row r="48" spans="2:11" ht="15" customHeight="1">
      <c r="B48" s="275"/>
      <c r="C48" s="276"/>
      <c r="D48" s="276"/>
      <c r="E48" s="396" t="s">
        <v>1322</v>
      </c>
      <c r="F48" s="396"/>
      <c r="G48" s="396"/>
      <c r="H48" s="396"/>
      <c r="I48" s="396"/>
      <c r="J48" s="396"/>
      <c r="K48" s="272"/>
    </row>
    <row r="49" spans="2:11" ht="15" customHeight="1">
      <c r="B49" s="275"/>
      <c r="C49" s="276"/>
      <c r="D49" s="396" t="s">
        <v>1323</v>
      </c>
      <c r="E49" s="396"/>
      <c r="F49" s="396"/>
      <c r="G49" s="396"/>
      <c r="H49" s="396"/>
      <c r="I49" s="396"/>
      <c r="J49" s="396"/>
      <c r="K49" s="272"/>
    </row>
    <row r="50" spans="2:11" ht="25.5" customHeight="1">
      <c r="B50" s="271"/>
      <c r="C50" s="397" t="s">
        <v>1324</v>
      </c>
      <c r="D50" s="397"/>
      <c r="E50" s="397"/>
      <c r="F50" s="397"/>
      <c r="G50" s="397"/>
      <c r="H50" s="397"/>
      <c r="I50" s="397"/>
      <c r="J50" s="397"/>
      <c r="K50" s="272"/>
    </row>
    <row r="51" spans="2:11" ht="5.25" customHeight="1">
      <c r="B51" s="271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1"/>
      <c r="C52" s="396" t="s">
        <v>1325</v>
      </c>
      <c r="D52" s="396"/>
      <c r="E52" s="396"/>
      <c r="F52" s="396"/>
      <c r="G52" s="396"/>
      <c r="H52" s="396"/>
      <c r="I52" s="396"/>
      <c r="J52" s="396"/>
      <c r="K52" s="272"/>
    </row>
    <row r="53" spans="2:11" ht="15" customHeight="1">
      <c r="B53" s="271"/>
      <c r="C53" s="396" t="s">
        <v>1326</v>
      </c>
      <c r="D53" s="396"/>
      <c r="E53" s="396"/>
      <c r="F53" s="396"/>
      <c r="G53" s="396"/>
      <c r="H53" s="396"/>
      <c r="I53" s="396"/>
      <c r="J53" s="396"/>
      <c r="K53" s="272"/>
    </row>
    <row r="54" spans="2:11" ht="12.75" customHeight="1">
      <c r="B54" s="271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1"/>
      <c r="C55" s="396" t="s">
        <v>1327</v>
      </c>
      <c r="D55" s="396"/>
      <c r="E55" s="396"/>
      <c r="F55" s="396"/>
      <c r="G55" s="396"/>
      <c r="H55" s="396"/>
      <c r="I55" s="396"/>
      <c r="J55" s="396"/>
      <c r="K55" s="272"/>
    </row>
    <row r="56" spans="2:11" ht="15" customHeight="1">
      <c r="B56" s="271"/>
      <c r="C56" s="276"/>
      <c r="D56" s="396" t="s">
        <v>1328</v>
      </c>
      <c r="E56" s="396"/>
      <c r="F56" s="396"/>
      <c r="G56" s="396"/>
      <c r="H56" s="396"/>
      <c r="I56" s="396"/>
      <c r="J56" s="396"/>
      <c r="K56" s="272"/>
    </row>
    <row r="57" spans="2:11" ht="15" customHeight="1">
      <c r="B57" s="271"/>
      <c r="C57" s="276"/>
      <c r="D57" s="396" t="s">
        <v>1329</v>
      </c>
      <c r="E57" s="396"/>
      <c r="F57" s="396"/>
      <c r="G57" s="396"/>
      <c r="H57" s="396"/>
      <c r="I57" s="396"/>
      <c r="J57" s="396"/>
      <c r="K57" s="272"/>
    </row>
    <row r="58" spans="2:11" ht="15" customHeight="1">
      <c r="B58" s="271"/>
      <c r="C58" s="276"/>
      <c r="D58" s="396" t="s">
        <v>1330</v>
      </c>
      <c r="E58" s="396"/>
      <c r="F58" s="396"/>
      <c r="G58" s="396"/>
      <c r="H58" s="396"/>
      <c r="I58" s="396"/>
      <c r="J58" s="396"/>
      <c r="K58" s="272"/>
    </row>
    <row r="59" spans="2:11" ht="15" customHeight="1">
      <c r="B59" s="271"/>
      <c r="C59" s="276"/>
      <c r="D59" s="396" t="s">
        <v>1331</v>
      </c>
      <c r="E59" s="396"/>
      <c r="F59" s="396"/>
      <c r="G59" s="396"/>
      <c r="H59" s="396"/>
      <c r="I59" s="396"/>
      <c r="J59" s="396"/>
      <c r="K59" s="272"/>
    </row>
    <row r="60" spans="2:11" ht="15" customHeight="1">
      <c r="B60" s="271"/>
      <c r="C60" s="276"/>
      <c r="D60" s="395" t="s">
        <v>1332</v>
      </c>
      <c r="E60" s="395"/>
      <c r="F60" s="395"/>
      <c r="G60" s="395"/>
      <c r="H60" s="395"/>
      <c r="I60" s="395"/>
      <c r="J60" s="395"/>
      <c r="K60" s="272"/>
    </row>
    <row r="61" spans="2:11" ht="15" customHeight="1">
      <c r="B61" s="271"/>
      <c r="C61" s="276"/>
      <c r="D61" s="396" t="s">
        <v>1333</v>
      </c>
      <c r="E61" s="396"/>
      <c r="F61" s="396"/>
      <c r="G61" s="396"/>
      <c r="H61" s="396"/>
      <c r="I61" s="396"/>
      <c r="J61" s="396"/>
      <c r="K61" s="272"/>
    </row>
    <row r="62" spans="2:11" ht="12.75" customHeight="1">
      <c r="B62" s="271"/>
      <c r="C62" s="276"/>
      <c r="D62" s="276"/>
      <c r="E62" s="279"/>
      <c r="F62" s="276"/>
      <c r="G62" s="276"/>
      <c r="H62" s="276"/>
      <c r="I62" s="276"/>
      <c r="J62" s="276"/>
      <c r="K62" s="272"/>
    </row>
    <row r="63" spans="2:11" ht="15" customHeight="1">
      <c r="B63" s="271"/>
      <c r="C63" s="276"/>
      <c r="D63" s="396" t="s">
        <v>1334</v>
      </c>
      <c r="E63" s="396"/>
      <c r="F63" s="396"/>
      <c r="G63" s="396"/>
      <c r="H63" s="396"/>
      <c r="I63" s="396"/>
      <c r="J63" s="396"/>
      <c r="K63" s="272"/>
    </row>
    <row r="64" spans="2:11" ht="15" customHeight="1">
      <c r="B64" s="271"/>
      <c r="C64" s="276"/>
      <c r="D64" s="395" t="s">
        <v>1335</v>
      </c>
      <c r="E64" s="395"/>
      <c r="F64" s="395"/>
      <c r="G64" s="395"/>
      <c r="H64" s="395"/>
      <c r="I64" s="395"/>
      <c r="J64" s="395"/>
      <c r="K64" s="272"/>
    </row>
    <row r="65" spans="2:11" ht="15" customHeight="1">
      <c r="B65" s="271"/>
      <c r="C65" s="276"/>
      <c r="D65" s="396" t="s">
        <v>1336</v>
      </c>
      <c r="E65" s="396"/>
      <c r="F65" s="396"/>
      <c r="G65" s="396"/>
      <c r="H65" s="396"/>
      <c r="I65" s="396"/>
      <c r="J65" s="396"/>
      <c r="K65" s="272"/>
    </row>
    <row r="66" spans="2:11" ht="15" customHeight="1">
      <c r="B66" s="271"/>
      <c r="C66" s="276"/>
      <c r="D66" s="396" t="s">
        <v>1337</v>
      </c>
      <c r="E66" s="396"/>
      <c r="F66" s="396"/>
      <c r="G66" s="396"/>
      <c r="H66" s="396"/>
      <c r="I66" s="396"/>
      <c r="J66" s="396"/>
      <c r="K66" s="272"/>
    </row>
    <row r="67" spans="2:11" ht="15" customHeight="1">
      <c r="B67" s="271"/>
      <c r="C67" s="276"/>
      <c r="D67" s="396" t="s">
        <v>1338</v>
      </c>
      <c r="E67" s="396"/>
      <c r="F67" s="396"/>
      <c r="G67" s="396"/>
      <c r="H67" s="396"/>
      <c r="I67" s="396"/>
      <c r="J67" s="396"/>
      <c r="K67" s="272"/>
    </row>
    <row r="68" spans="2:11" ht="15" customHeight="1">
      <c r="B68" s="271"/>
      <c r="C68" s="276"/>
      <c r="D68" s="396" t="s">
        <v>1339</v>
      </c>
      <c r="E68" s="396"/>
      <c r="F68" s="396"/>
      <c r="G68" s="396"/>
      <c r="H68" s="396"/>
      <c r="I68" s="396"/>
      <c r="J68" s="396"/>
      <c r="K68" s="272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394" t="s">
        <v>92</v>
      </c>
      <c r="D73" s="394"/>
      <c r="E73" s="394"/>
      <c r="F73" s="394"/>
      <c r="G73" s="394"/>
      <c r="H73" s="394"/>
      <c r="I73" s="394"/>
      <c r="J73" s="394"/>
      <c r="K73" s="289"/>
    </row>
    <row r="74" spans="2:11" ht="17.25" customHeight="1">
      <c r="B74" s="288"/>
      <c r="C74" s="290" t="s">
        <v>1340</v>
      </c>
      <c r="D74" s="290"/>
      <c r="E74" s="290"/>
      <c r="F74" s="290" t="s">
        <v>1341</v>
      </c>
      <c r="G74" s="291"/>
      <c r="H74" s="290" t="s">
        <v>120</v>
      </c>
      <c r="I74" s="290" t="s">
        <v>60</v>
      </c>
      <c r="J74" s="290" t="s">
        <v>1342</v>
      </c>
      <c r="K74" s="289"/>
    </row>
    <row r="75" spans="2:11" ht="17.25" customHeight="1">
      <c r="B75" s="288"/>
      <c r="C75" s="292" t="s">
        <v>1343</v>
      </c>
      <c r="D75" s="292"/>
      <c r="E75" s="292"/>
      <c r="F75" s="293" t="s">
        <v>1344</v>
      </c>
      <c r="G75" s="294"/>
      <c r="H75" s="292"/>
      <c r="I75" s="292"/>
      <c r="J75" s="292" t="s">
        <v>1345</v>
      </c>
      <c r="K75" s="289"/>
    </row>
    <row r="76" spans="2:11" ht="5.25" customHeight="1">
      <c r="B76" s="288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8"/>
      <c r="C77" s="278" t="s">
        <v>56</v>
      </c>
      <c r="D77" s="295"/>
      <c r="E77" s="295"/>
      <c r="F77" s="297" t="s">
        <v>80</v>
      </c>
      <c r="G77" s="296"/>
      <c r="H77" s="278" t="s">
        <v>1346</v>
      </c>
      <c r="I77" s="278" t="s">
        <v>1347</v>
      </c>
      <c r="J77" s="278">
        <v>20</v>
      </c>
      <c r="K77" s="289"/>
    </row>
    <row r="78" spans="2:11" ht="15" customHeight="1">
      <c r="B78" s="288"/>
      <c r="C78" s="278" t="s">
        <v>1348</v>
      </c>
      <c r="D78" s="278"/>
      <c r="E78" s="278"/>
      <c r="F78" s="297" t="s">
        <v>80</v>
      </c>
      <c r="G78" s="296"/>
      <c r="H78" s="278" t="s">
        <v>1349</v>
      </c>
      <c r="I78" s="278" t="s">
        <v>1347</v>
      </c>
      <c r="J78" s="278">
        <v>120</v>
      </c>
      <c r="K78" s="289"/>
    </row>
    <row r="79" spans="2:11" ht="15" customHeight="1">
      <c r="B79" s="298"/>
      <c r="C79" s="278" t="s">
        <v>1350</v>
      </c>
      <c r="D79" s="278"/>
      <c r="E79" s="278"/>
      <c r="F79" s="297" t="s">
        <v>1351</v>
      </c>
      <c r="G79" s="296"/>
      <c r="H79" s="278" t="s">
        <v>1352</v>
      </c>
      <c r="I79" s="278" t="s">
        <v>1347</v>
      </c>
      <c r="J79" s="278">
        <v>50</v>
      </c>
      <c r="K79" s="289"/>
    </row>
    <row r="80" spans="2:11" ht="15" customHeight="1">
      <c r="B80" s="298"/>
      <c r="C80" s="278" t="s">
        <v>1353</v>
      </c>
      <c r="D80" s="278"/>
      <c r="E80" s="278"/>
      <c r="F80" s="297" t="s">
        <v>80</v>
      </c>
      <c r="G80" s="296"/>
      <c r="H80" s="278" t="s">
        <v>1354</v>
      </c>
      <c r="I80" s="278" t="s">
        <v>1355</v>
      </c>
      <c r="J80" s="278"/>
      <c r="K80" s="289"/>
    </row>
    <row r="81" spans="2:11" ht="15" customHeight="1">
      <c r="B81" s="298"/>
      <c r="C81" s="299" t="s">
        <v>1356</v>
      </c>
      <c r="D81" s="299"/>
      <c r="E81" s="299"/>
      <c r="F81" s="300" t="s">
        <v>1351</v>
      </c>
      <c r="G81" s="299"/>
      <c r="H81" s="299" t="s">
        <v>1357</v>
      </c>
      <c r="I81" s="299" t="s">
        <v>1347</v>
      </c>
      <c r="J81" s="299">
        <v>15</v>
      </c>
      <c r="K81" s="289"/>
    </row>
    <row r="82" spans="2:11" ht="15" customHeight="1">
      <c r="B82" s="298"/>
      <c r="C82" s="299" t="s">
        <v>1358</v>
      </c>
      <c r="D82" s="299"/>
      <c r="E82" s="299"/>
      <c r="F82" s="300" t="s">
        <v>1351</v>
      </c>
      <c r="G82" s="299"/>
      <c r="H82" s="299" t="s">
        <v>1359</v>
      </c>
      <c r="I82" s="299" t="s">
        <v>1347</v>
      </c>
      <c r="J82" s="299">
        <v>15</v>
      </c>
      <c r="K82" s="289"/>
    </row>
    <row r="83" spans="2:11" ht="15" customHeight="1">
      <c r="B83" s="298"/>
      <c r="C83" s="299" t="s">
        <v>1360</v>
      </c>
      <c r="D83" s="299"/>
      <c r="E83" s="299"/>
      <c r="F83" s="300" t="s">
        <v>1351</v>
      </c>
      <c r="G83" s="299"/>
      <c r="H83" s="299" t="s">
        <v>1361</v>
      </c>
      <c r="I83" s="299" t="s">
        <v>1347</v>
      </c>
      <c r="J83" s="299">
        <v>20</v>
      </c>
      <c r="K83" s="289"/>
    </row>
    <row r="84" spans="2:11" ht="15" customHeight="1">
      <c r="B84" s="298"/>
      <c r="C84" s="299" t="s">
        <v>1362</v>
      </c>
      <c r="D84" s="299"/>
      <c r="E84" s="299"/>
      <c r="F84" s="300" t="s">
        <v>1351</v>
      </c>
      <c r="G84" s="299"/>
      <c r="H84" s="299" t="s">
        <v>1363</v>
      </c>
      <c r="I84" s="299" t="s">
        <v>1347</v>
      </c>
      <c r="J84" s="299">
        <v>20</v>
      </c>
      <c r="K84" s="289"/>
    </row>
    <row r="85" spans="2:11" ht="15" customHeight="1">
      <c r="B85" s="298"/>
      <c r="C85" s="278" t="s">
        <v>1364</v>
      </c>
      <c r="D85" s="278"/>
      <c r="E85" s="278"/>
      <c r="F85" s="297" t="s">
        <v>1351</v>
      </c>
      <c r="G85" s="296"/>
      <c r="H85" s="278" t="s">
        <v>1365</v>
      </c>
      <c r="I85" s="278" t="s">
        <v>1347</v>
      </c>
      <c r="J85" s="278">
        <v>50</v>
      </c>
      <c r="K85" s="289"/>
    </row>
    <row r="86" spans="2:11" ht="15" customHeight="1">
      <c r="B86" s="298"/>
      <c r="C86" s="278" t="s">
        <v>1366</v>
      </c>
      <c r="D86" s="278"/>
      <c r="E86" s="278"/>
      <c r="F86" s="297" t="s">
        <v>1351</v>
      </c>
      <c r="G86" s="296"/>
      <c r="H86" s="278" t="s">
        <v>1367</v>
      </c>
      <c r="I86" s="278" t="s">
        <v>1347</v>
      </c>
      <c r="J86" s="278">
        <v>20</v>
      </c>
      <c r="K86" s="289"/>
    </row>
    <row r="87" spans="2:11" ht="15" customHeight="1">
      <c r="B87" s="298"/>
      <c r="C87" s="278" t="s">
        <v>1368</v>
      </c>
      <c r="D87" s="278"/>
      <c r="E87" s="278"/>
      <c r="F87" s="297" t="s">
        <v>1351</v>
      </c>
      <c r="G87" s="296"/>
      <c r="H87" s="278" t="s">
        <v>1369</v>
      </c>
      <c r="I87" s="278" t="s">
        <v>1347</v>
      </c>
      <c r="J87" s="278">
        <v>20</v>
      </c>
      <c r="K87" s="289"/>
    </row>
    <row r="88" spans="2:11" ht="15" customHeight="1">
      <c r="B88" s="298"/>
      <c r="C88" s="278" t="s">
        <v>1370</v>
      </c>
      <c r="D88" s="278"/>
      <c r="E88" s="278"/>
      <c r="F88" s="297" t="s">
        <v>1351</v>
      </c>
      <c r="G88" s="296"/>
      <c r="H88" s="278" t="s">
        <v>1371</v>
      </c>
      <c r="I88" s="278" t="s">
        <v>1347</v>
      </c>
      <c r="J88" s="278">
        <v>50</v>
      </c>
      <c r="K88" s="289"/>
    </row>
    <row r="89" spans="2:11" ht="15" customHeight="1">
      <c r="B89" s="298"/>
      <c r="C89" s="278" t="s">
        <v>1372</v>
      </c>
      <c r="D89" s="278"/>
      <c r="E89" s="278"/>
      <c r="F89" s="297" t="s">
        <v>1351</v>
      </c>
      <c r="G89" s="296"/>
      <c r="H89" s="278" t="s">
        <v>1372</v>
      </c>
      <c r="I89" s="278" t="s">
        <v>1347</v>
      </c>
      <c r="J89" s="278">
        <v>50</v>
      </c>
      <c r="K89" s="289"/>
    </row>
    <row r="90" spans="2:11" ht="15" customHeight="1">
      <c r="B90" s="298"/>
      <c r="C90" s="278" t="s">
        <v>125</v>
      </c>
      <c r="D90" s="278"/>
      <c r="E90" s="278"/>
      <c r="F90" s="297" t="s">
        <v>1351</v>
      </c>
      <c r="G90" s="296"/>
      <c r="H90" s="278" t="s">
        <v>1373</v>
      </c>
      <c r="I90" s="278" t="s">
        <v>1347</v>
      </c>
      <c r="J90" s="278">
        <v>255</v>
      </c>
      <c r="K90" s="289"/>
    </row>
    <row r="91" spans="2:11" ht="15" customHeight="1">
      <c r="B91" s="298"/>
      <c r="C91" s="278" t="s">
        <v>1374</v>
      </c>
      <c r="D91" s="278"/>
      <c r="E91" s="278"/>
      <c r="F91" s="297" t="s">
        <v>80</v>
      </c>
      <c r="G91" s="296"/>
      <c r="H91" s="278" t="s">
        <v>1375</v>
      </c>
      <c r="I91" s="278" t="s">
        <v>1376</v>
      </c>
      <c r="J91" s="278"/>
      <c r="K91" s="289"/>
    </row>
    <row r="92" spans="2:11" ht="15" customHeight="1">
      <c r="B92" s="298"/>
      <c r="C92" s="278" t="s">
        <v>1377</v>
      </c>
      <c r="D92" s="278"/>
      <c r="E92" s="278"/>
      <c r="F92" s="297" t="s">
        <v>80</v>
      </c>
      <c r="G92" s="296"/>
      <c r="H92" s="278" t="s">
        <v>1378</v>
      </c>
      <c r="I92" s="278" t="s">
        <v>1379</v>
      </c>
      <c r="J92" s="278"/>
      <c r="K92" s="289"/>
    </row>
    <row r="93" spans="2:11" ht="15" customHeight="1">
      <c r="B93" s="298"/>
      <c r="C93" s="278" t="s">
        <v>1380</v>
      </c>
      <c r="D93" s="278"/>
      <c r="E93" s="278"/>
      <c r="F93" s="297" t="s">
        <v>80</v>
      </c>
      <c r="G93" s="296"/>
      <c r="H93" s="278" t="s">
        <v>1380</v>
      </c>
      <c r="I93" s="278" t="s">
        <v>1379</v>
      </c>
      <c r="J93" s="278"/>
      <c r="K93" s="289"/>
    </row>
    <row r="94" spans="2:11" ht="15" customHeight="1">
      <c r="B94" s="298"/>
      <c r="C94" s="278" t="s">
        <v>41</v>
      </c>
      <c r="D94" s="278"/>
      <c r="E94" s="278"/>
      <c r="F94" s="297" t="s">
        <v>80</v>
      </c>
      <c r="G94" s="296"/>
      <c r="H94" s="278" t="s">
        <v>1381</v>
      </c>
      <c r="I94" s="278" t="s">
        <v>1379</v>
      </c>
      <c r="J94" s="278"/>
      <c r="K94" s="289"/>
    </row>
    <row r="95" spans="2:11" ht="15" customHeight="1">
      <c r="B95" s="298"/>
      <c r="C95" s="278" t="s">
        <v>51</v>
      </c>
      <c r="D95" s="278"/>
      <c r="E95" s="278"/>
      <c r="F95" s="297" t="s">
        <v>80</v>
      </c>
      <c r="G95" s="296"/>
      <c r="H95" s="278" t="s">
        <v>1382</v>
      </c>
      <c r="I95" s="278" t="s">
        <v>1379</v>
      </c>
      <c r="J95" s="278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394" t="s">
        <v>1383</v>
      </c>
      <c r="D100" s="394"/>
      <c r="E100" s="394"/>
      <c r="F100" s="394"/>
      <c r="G100" s="394"/>
      <c r="H100" s="394"/>
      <c r="I100" s="394"/>
      <c r="J100" s="394"/>
      <c r="K100" s="289"/>
    </row>
    <row r="101" spans="2:11" ht="17.25" customHeight="1">
      <c r="B101" s="288"/>
      <c r="C101" s="290" t="s">
        <v>1340</v>
      </c>
      <c r="D101" s="290"/>
      <c r="E101" s="290"/>
      <c r="F101" s="290" t="s">
        <v>1341</v>
      </c>
      <c r="G101" s="291"/>
      <c r="H101" s="290" t="s">
        <v>120</v>
      </c>
      <c r="I101" s="290" t="s">
        <v>60</v>
      </c>
      <c r="J101" s="290" t="s">
        <v>1342</v>
      </c>
      <c r="K101" s="289"/>
    </row>
    <row r="102" spans="2:11" ht="17.25" customHeight="1">
      <c r="B102" s="288"/>
      <c r="C102" s="292" t="s">
        <v>1343</v>
      </c>
      <c r="D102" s="292"/>
      <c r="E102" s="292"/>
      <c r="F102" s="293" t="s">
        <v>1344</v>
      </c>
      <c r="G102" s="294"/>
      <c r="H102" s="292"/>
      <c r="I102" s="292"/>
      <c r="J102" s="292" t="s">
        <v>1345</v>
      </c>
      <c r="K102" s="289"/>
    </row>
    <row r="103" spans="2:11" ht="5.25" customHeight="1">
      <c r="B103" s="288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8"/>
      <c r="C104" s="278" t="s">
        <v>56</v>
      </c>
      <c r="D104" s="295"/>
      <c r="E104" s="295"/>
      <c r="F104" s="297" t="s">
        <v>80</v>
      </c>
      <c r="G104" s="306"/>
      <c r="H104" s="278" t="s">
        <v>1384</v>
      </c>
      <c r="I104" s="278" t="s">
        <v>1347</v>
      </c>
      <c r="J104" s="278">
        <v>20</v>
      </c>
      <c r="K104" s="289"/>
    </row>
    <row r="105" spans="2:11" ht="15" customHeight="1">
      <c r="B105" s="288"/>
      <c r="C105" s="278" t="s">
        <v>1348</v>
      </c>
      <c r="D105" s="278"/>
      <c r="E105" s="278"/>
      <c r="F105" s="297" t="s">
        <v>80</v>
      </c>
      <c r="G105" s="278"/>
      <c r="H105" s="278" t="s">
        <v>1384</v>
      </c>
      <c r="I105" s="278" t="s">
        <v>1347</v>
      </c>
      <c r="J105" s="278">
        <v>120</v>
      </c>
      <c r="K105" s="289"/>
    </row>
    <row r="106" spans="2:11" ht="15" customHeight="1">
      <c r="B106" s="298"/>
      <c r="C106" s="278" t="s">
        <v>1350</v>
      </c>
      <c r="D106" s="278"/>
      <c r="E106" s="278"/>
      <c r="F106" s="297" t="s">
        <v>1351</v>
      </c>
      <c r="G106" s="278"/>
      <c r="H106" s="278" t="s">
        <v>1384</v>
      </c>
      <c r="I106" s="278" t="s">
        <v>1347</v>
      </c>
      <c r="J106" s="278">
        <v>50</v>
      </c>
      <c r="K106" s="289"/>
    </row>
    <row r="107" spans="2:11" ht="15" customHeight="1">
      <c r="B107" s="298"/>
      <c r="C107" s="278" t="s">
        <v>1353</v>
      </c>
      <c r="D107" s="278"/>
      <c r="E107" s="278"/>
      <c r="F107" s="297" t="s">
        <v>80</v>
      </c>
      <c r="G107" s="278"/>
      <c r="H107" s="278" t="s">
        <v>1384</v>
      </c>
      <c r="I107" s="278" t="s">
        <v>1355</v>
      </c>
      <c r="J107" s="278"/>
      <c r="K107" s="289"/>
    </row>
    <row r="108" spans="2:11" ht="15" customHeight="1">
      <c r="B108" s="298"/>
      <c r="C108" s="278" t="s">
        <v>1364</v>
      </c>
      <c r="D108" s="278"/>
      <c r="E108" s="278"/>
      <c r="F108" s="297" t="s">
        <v>1351</v>
      </c>
      <c r="G108" s="278"/>
      <c r="H108" s="278" t="s">
        <v>1384</v>
      </c>
      <c r="I108" s="278" t="s">
        <v>1347</v>
      </c>
      <c r="J108" s="278">
        <v>50</v>
      </c>
      <c r="K108" s="289"/>
    </row>
    <row r="109" spans="2:11" ht="15" customHeight="1">
      <c r="B109" s="298"/>
      <c r="C109" s="278" t="s">
        <v>1372</v>
      </c>
      <c r="D109" s="278"/>
      <c r="E109" s="278"/>
      <c r="F109" s="297" t="s">
        <v>1351</v>
      </c>
      <c r="G109" s="278"/>
      <c r="H109" s="278" t="s">
        <v>1384</v>
      </c>
      <c r="I109" s="278" t="s">
        <v>1347</v>
      </c>
      <c r="J109" s="278">
        <v>50</v>
      </c>
      <c r="K109" s="289"/>
    </row>
    <row r="110" spans="2:11" ht="15" customHeight="1">
      <c r="B110" s="298"/>
      <c r="C110" s="278" t="s">
        <v>1370</v>
      </c>
      <c r="D110" s="278"/>
      <c r="E110" s="278"/>
      <c r="F110" s="297" t="s">
        <v>1351</v>
      </c>
      <c r="G110" s="278"/>
      <c r="H110" s="278" t="s">
        <v>1384</v>
      </c>
      <c r="I110" s="278" t="s">
        <v>1347</v>
      </c>
      <c r="J110" s="278">
        <v>50</v>
      </c>
      <c r="K110" s="289"/>
    </row>
    <row r="111" spans="2:11" ht="15" customHeight="1">
      <c r="B111" s="298"/>
      <c r="C111" s="278" t="s">
        <v>56</v>
      </c>
      <c r="D111" s="278"/>
      <c r="E111" s="278"/>
      <c r="F111" s="297" t="s">
        <v>80</v>
      </c>
      <c r="G111" s="278"/>
      <c r="H111" s="278" t="s">
        <v>1385</v>
      </c>
      <c r="I111" s="278" t="s">
        <v>1347</v>
      </c>
      <c r="J111" s="278">
        <v>20</v>
      </c>
      <c r="K111" s="289"/>
    </row>
    <row r="112" spans="2:11" ht="15" customHeight="1">
      <c r="B112" s="298"/>
      <c r="C112" s="278" t="s">
        <v>1386</v>
      </c>
      <c r="D112" s="278"/>
      <c r="E112" s="278"/>
      <c r="F112" s="297" t="s">
        <v>80</v>
      </c>
      <c r="G112" s="278"/>
      <c r="H112" s="278" t="s">
        <v>1387</v>
      </c>
      <c r="I112" s="278" t="s">
        <v>1347</v>
      </c>
      <c r="J112" s="278">
        <v>120</v>
      </c>
      <c r="K112" s="289"/>
    </row>
    <row r="113" spans="2:11" ht="15" customHeight="1">
      <c r="B113" s="298"/>
      <c r="C113" s="278" t="s">
        <v>41</v>
      </c>
      <c r="D113" s="278"/>
      <c r="E113" s="278"/>
      <c r="F113" s="297" t="s">
        <v>80</v>
      </c>
      <c r="G113" s="278"/>
      <c r="H113" s="278" t="s">
        <v>1388</v>
      </c>
      <c r="I113" s="278" t="s">
        <v>1379</v>
      </c>
      <c r="J113" s="278"/>
      <c r="K113" s="289"/>
    </row>
    <row r="114" spans="2:11" ht="15" customHeight="1">
      <c r="B114" s="298"/>
      <c r="C114" s="278" t="s">
        <v>51</v>
      </c>
      <c r="D114" s="278"/>
      <c r="E114" s="278"/>
      <c r="F114" s="297" t="s">
        <v>80</v>
      </c>
      <c r="G114" s="278"/>
      <c r="H114" s="278" t="s">
        <v>1389</v>
      </c>
      <c r="I114" s="278" t="s">
        <v>1379</v>
      </c>
      <c r="J114" s="278"/>
      <c r="K114" s="289"/>
    </row>
    <row r="115" spans="2:11" ht="15" customHeight="1">
      <c r="B115" s="298"/>
      <c r="C115" s="278" t="s">
        <v>60</v>
      </c>
      <c r="D115" s="278"/>
      <c r="E115" s="278"/>
      <c r="F115" s="297" t="s">
        <v>80</v>
      </c>
      <c r="G115" s="278"/>
      <c r="H115" s="278" t="s">
        <v>1390</v>
      </c>
      <c r="I115" s="278" t="s">
        <v>1391</v>
      </c>
      <c r="J115" s="278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4"/>
      <c r="D117" s="274"/>
      <c r="E117" s="274"/>
      <c r="F117" s="309"/>
      <c r="G117" s="274"/>
      <c r="H117" s="274"/>
      <c r="I117" s="274"/>
      <c r="J117" s="274"/>
      <c r="K117" s="308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393" t="s">
        <v>1392</v>
      </c>
      <c r="D120" s="393"/>
      <c r="E120" s="393"/>
      <c r="F120" s="393"/>
      <c r="G120" s="393"/>
      <c r="H120" s="393"/>
      <c r="I120" s="393"/>
      <c r="J120" s="393"/>
      <c r="K120" s="314"/>
    </row>
    <row r="121" spans="2:11" ht="17.25" customHeight="1">
      <c r="B121" s="315"/>
      <c r="C121" s="290" t="s">
        <v>1340</v>
      </c>
      <c r="D121" s="290"/>
      <c r="E121" s="290"/>
      <c r="F121" s="290" t="s">
        <v>1341</v>
      </c>
      <c r="G121" s="291"/>
      <c r="H121" s="290" t="s">
        <v>120</v>
      </c>
      <c r="I121" s="290" t="s">
        <v>60</v>
      </c>
      <c r="J121" s="290" t="s">
        <v>1342</v>
      </c>
      <c r="K121" s="316"/>
    </row>
    <row r="122" spans="2:11" ht="17.25" customHeight="1">
      <c r="B122" s="315"/>
      <c r="C122" s="292" t="s">
        <v>1343</v>
      </c>
      <c r="D122" s="292"/>
      <c r="E122" s="292"/>
      <c r="F122" s="293" t="s">
        <v>1344</v>
      </c>
      <c r="G122" s="294"/>
      <c r="H122" s="292"/>
      <c r="I122" s="292"/>
      <c r="J122" s="292" t="s">
        <v>1345</v>
      </c>
      <c r="K122" s="316"/>
    </row>
    <row r="123" spans="2:11" ht="5.25" customHeight="1">
      <c r="B123" s="317"/>
      <c r="C123" s="295"/>
      <c r="D123" s="295"/>
      <c r="E123" s="295"/>
      <c r="F123" s="295"/>
      <c r="G123" s="278"/>
      <c r="H123" s="295"/>
      <c r="I123" s="295"/>
      <c r="J123" s="295"/>
      <c r="K123" s="318"/>
    </row>
    <row r="124" spans="2:11" ht="15" customHeight="1">
      <c r="B124" s="317"/>
      <c r="C124" s="278" t="s">
        <v>1348</v>
      </c>
      <c r="D124" s="295"/>
      <c r="E124" s="295"/>
      <c r="F124" s="297" t="s">
        <v>80</v>
      </c>
      <c r="G124" s="278"/>
      <c r="H124" s="278" t="s">
        <v>1384</v>
      </c>
      <c r="I124" s="278" t="s">
        <v>1347</v>
      </c>
      <c r="J124" s="278">
        <v>120</v>
      </c>
      <c r="K124" s="319"/>
    </row>
    <row r="125" spans="2:11" ht="15" customHeight="1">
      <c r="B125" s="317"/>
      <c r="C125" s="278" t="s">
        <v>1393</v>
      </c>
      <c r="D125" s="278"/>
      <c r="E125" s="278"/>
      <c r="F125" s="297" t="s">
        <v>80</v>
      </c>
      <c r="G125" s="278"/>
      <c r="H125" s="278" t="s">
        <v>1394</v>
      </c>
      <c r="I125" s="278" t="s">
        <v>1347</v>
      </c>
      <c r="J125" s="278" t="s">
        <v>1395</v>
      </c>
      <c r="K125" s="319"/>
    </row>
    <row r="126" spans="2:11" ht="15" customHeight="1">
      <c r="B126" s="317"/>
      <c r="C126" s="278" t="s">
        <v>1295</v>
      </c>
      <c r="D126" s="278"/>
      <c r="E126" s="278"/>
      <c r="F126" s="297" t="s">
        <v>80</v>
      </c>
      <c r="G126" s="278"/>
      <c r="H126" s="278" t="s">
        <v>1396</v>
      </c>
      <c r="I126" s="278" t="s">
        <v>1347</v>
      </c>
      <c r="J126" s="278" t="s">
        <v>1395</v>
      </c>
      <c r="K126" s="319"/>
    </row>
    <row r="127" spans="2:11" ht="15" customHeight="1">
      <c r="B127" s="317"/>
      <c r="C127" s="278" t="s">
        <v>1356</v>
      </c>
      <c r="D127" s="278"/>
      <c r="E127" s="278"/>
      <c r="F127" s="297" t="s">
        <v>1351</v>
      </c>
      <c r="G127" s="278"/>
      <c r="H127" s="278" t="s">
        <v>1357</v>
      </c>
      <c r="I127" s="278" t="s">
        <v>1347</v>
      </c>
      <c r="J127" s="278">
        <v>15</v>
      </c>
      <c r="K127" s="319"/>
    </row>
    <row r="128" spans="2:11" ht="15" customHeight="1">
      <c r="B128" s="317"/>
      <c r="C128" s="299" t="s">
        <v>1358</v>
      </c>
      <c r="D128" s="299"/>
      <c r="E128" s="299"/>
      <c r="F128" s="300" t="s">
        <v>1351</v>
      </c>
      <c r="G128" s="299"/>
      <c r="H128" s="299" t="s">
        <v>1359</v>
      </c>
      <c r="I128" s="299" t="s">
        <v>1347</v>
      </c>
      <c r="J128" s="299">
        <v>15</v>
      </c>
      <c r="K128" s="319"/>
    </row>
    <row r="129" spans="2:11" ht="15" customHeight="1">
      <c r="B129" s="317"/>
      <c r="C129" s="299" t="s">
        <v>1360</v>
      </c>
      <c r="D129" s="299"/>
      <c r="E129" s="299"/>
      <c r="F129" s="300" t="s">
        <v>1351</v>
      </c>
      <c r="G129" s="299"/>
      <c r="H129" s="299" t="s">
        <v>1361</v>
      </c>
      <c r="I129" s="299" t="s">
        <v>1347</v>
      </c>
      <c r="J129" s="299">
        <v>20</v>
      </c>
      <c r="K129" s="319"/>
    </row>
    <row r="130" spans="2:11" ht="15" customHeight="1">
      <c r="B130" s="317"/>
      <c r="C130" s="299" t="s">
        <v>1362</v>
      </c>
      <c r="D130" s="299"/>
      <c r="E130" s="299"/>
      <c r="F130" s="300" t="s">
        <v>1351</v>
      </c>
      <c r="G130" s="299"/>
      <c r="H130" s="299" t="s">
        <v>1363</v>
      </c>
      <c r="I130" s="299" t="s">
        <v>1347</v>
      </c>
      <c r="J130" s="299">
        <v>20</v>
      </c>
      <c r="K130" s="319"/>
    </row>
    <row r="131" spans="2:11" ht="15" customHeight="1">
      <c r="B131" s="317"/>
      <c r="C131" s="278" t="s">
        <v>1350</v>
      </c>
      <c r="D131" s="278"/>
      <c r="E131" s="278"/>
      <c r="F131" s="297" t="s">
        <v>1351</v>
      </c>
      <c r="G131" s="278"/>
      <c r="H131" s="278" t="s">
        <v>1384</v>
      </c>
      <c r="I131" s="278" t="s">
        <v>1347</v>
      </c>
      <c r="J131" s="278">
        <v>50</v>
      </c>
      <c r="K131" s="319"/>
    </row>
    <row r="132" spans="2:11" ht="15" customHeight="1">
      <c r="B132" s="317"/>
      <c r="C132" s="278" t="s">
        <v>1364</v>
      </c>
      <c r="D132" s="278"/>
      <c r="E132" s="278"/>
      <c r="F132" s="297" t="s">
        <v>1351</v>
      </c>
      <c r="G132" s="278"/>
      <c r="H132" s="278" t="s">
        <v>1384</v>
      </c>
      <c r="I132" s="278" t="s">
        <v>1347</v>
      </c>
      <c r="J132" s="278">
        <v>50</v>
      </c>
      <c r="K132" s="319"/>
    </row>
    <row r="133" spans="2:11" ht="15" customHeight="1">
      <c r="B133" s="317"/>
      <c r="C133" s="278" t="s">
        <v>1370</v>
      </c>
      <c r="D133" s="278"/>
      <c r="E133" s="278"/>
      <c r="F133" s="297" t="s">
        <v>1351</v>
      </c>
      <c r="G133" s="278"/>
      <c r="H133" s="278" t="s">
        <v>1384</v>
      </c>
      <c r="I133" s="278" t="s">
        <v>1347</v>
      </c>
      <c r="J133" s="278">
        <v>50</v>
      </c>
      <c r="K133" s="319"/>
    </row>
    <row r="134" spans="2:11" ht="15" customHeight="1">
      <c r="B134" s="317"/>
      <c r="C134" s="278" t="s">
        <v>1372</v>
      </c>
      <c r="D134" s="278"/>
      <c r="E134" s="278"/>
      <c r="F134" s="297" t="s">
        <v>1351</v>
      </c>
      <c r="G134" s="278"/>
      <c r="H134" s="278" t="s">
        <v>1384</v>
      </c>
      <c r="I134" s="278" t="s">
        <v>1347</v>
      </c>
      <c r="J134" s="278">
        <v>50</v>
      </c>
      <c r="K134" s="319"/>
    </row>
    <row r="135" spans="2:11" ht="15" customHeight="1">
      <c r="B135" s="317"/>
      <c r="C135" s="278" t="s">
        <v>125</v>
      </c>
      <c r="D135" s="278"/>
      <c r="E135" s="278"/>
      <c r="F135" s="297" t="s">
        <v>1351</v>
      </c>
      <c r="G135" s="278"/>
      <c r="H135" s="278" t="s">
        <v>1397</v>
      </c>
      <c r="I135" s="278" t="s">
        <v>1347</v>
      </c>
      <c r="J135" s="278">
        <v>255</v>
      </c>
      <c r="K135" s="319"/>
    </row>
    <row r="136" spans="2:11" ht="15" customHeight="1">
      <c r="B136" s="317"/>
      <c r="C136" s="278" t="s">
        <v>1374</v>
      </c>
      <c r="D136" s="278"/>
      <c r="E136" s="278"/>
      <c r="F136" s="297" t="s">
        <v>80</v>
      </c>
      <c r="G136" s="278"/>
      <c r="H136" s="278" t="s">
        <v>1398</v>
      </c>
      <c r="I136" s="278" t="s">
        <v>1376</v>
      </c>
      <c r="J136" s="278"/>
      <c r="K136" s="319"/>
    </row>
    <row r="137" spans="2:11" ht="15" customHeight="1">
      <c r="B137" s="317"/>
      <c r="C137" s="278" t="s">
        <v>1377</v>
      </c>
      <c r="D137" s="278"/>
      <c r="E137" s="278"/>
      <c r="F137" s="297" t="s">
        <v>80</v>
      </c>
      <c r="G137" s="278"/>
      <c r="H137" s="278" t="s">
        <v>1399</v>
      </c>
      <c r="I137" s="278" t="s">
        <v>1379</v>
      </c>
      <c r="J137" s="278"/>
      <c r="K137" s="319"/>
    </row>
    <row r="138" spans="2:11" ht="15" customHeight="1">
      <c r="B138" s="317"/>
      <c r="C138" s="278" t="s">
        <v>1380</v>
      </c>
      <c r="D138" s="278"/>
      <c r="E138" s="278"/>
      <c r="F138" s="297" t="s">
        <v>80</v>
      </c>
      <c r="G138" s="278"/>
      <c r="H138" s="278" t="s">
        <v>1380</v>
      </c>
      <c r="I138" s="278" t="s">
        <v>1379</v>
      </c>
      <c r="J138" s="278"/>
      <c r="K138" s="319"/>
    </row>
    <row r="139" spans="2:11" ht="15" customHeight="1">
      <c r="B139" s="317"/>
      <c r="C139" s="278" t="s">
        <v>41</v>
      </c>
      <c r="D139" s="278"/>
      <c r="E139" s="278"/>
      <c r="F139" s="297" t="s">
        <v>80</v>
      </c>
      <c r="G139" s="278"/>
      <c r="H139" s="278" t="s">
        <v>1400</v>
      </c>
      <c r="I139" s="278" t="s">
        <v>1379</v>
      </c>
      <c r="J139" s="278"/>
      <c r="K139" s="319"/>
    </row>
    <row r="140" spans="2:11" ht="15" customHeight="1">
      <c r="B140" s="317"/>
      <c r="C140" s="278" t="s">
        <v>1401</v>
      </c>
      <c r="D140" s="278"/>
      <c r="E140" s="278"/>
      <c r="F140" s="297" t="s">
        <v>80</v>
      </c>
      <c r="G140" s="278"/>
      <c r="H140" s="278" t="s">
        <v>1402</v>
      </c>
      <c r="I140" s="278" t="s">
        <v>1379</v>
      </c>
      <c r="J140" s="278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4"/>
      <c r="C142" s="274"/>
      <c r="D142" s="274"/>
      <c r="E142" s="274"/>
      <c r="F142" s="309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394" t="s">
        <v>1403</v>
      </c>
      <c r="D145" s="394"/>
      <c r="E145" s="394"/>
      <c r="F145" s="394"/>
      <c r="G145" s="394"/>
      <c r="H145" s="394"/>
      <c r="I145" s="394"/>
      <c r="J145" s="394"/>
      <c r="K145" s="289"/>
    </row>
    <row r="146" spans="2:11" ht="17.25" customHeight="1">
      <c r="B146" s="288"/>
      <c r="C146" s="290" t="s">
        <v>1340</v>
      </c>
      <c r="D146" s="290"/>
      <c r="E146" s="290"/>
      <c r="F146" s="290" t="s">
        <v>1341</v>
      </c>
      <c r="G146" s="291"/>
      <c r="H146" s="290" t="s">
        <v>120</v>
      </c>
      <c r="I146" s="290" t="s">
        <v>60</v>
      </c>
      <c r="J146" s="290" t="s">
        <v>1342</v>
      </c>
      <c r="K146" s="289"/>
    </row>
    <row r="147" spans="2:11" ht="17.25" customHeight="1">
      <c r="B147" s="288"/>
      <c r="C147" s="292" t="s">
        <v>1343</v>
      </c>
      <c r="D147" s="292"/>
      <c r="E147" s="292"/>
      <c r="F147" s="293" t="s">
        <v>1344</v>
      </c>
      <c r="G147" s="294"/>
      <c r="H147" s="292"/>
      <c r="I147" s="292"/>
      <c r="J147" s="292" t="s">
        <v>1345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1348</v>
      </c>
      <c r="D149" s="278"/>
      <c r="E149" s="278"/>
      <c r="F149" s="324" t="s">
        <v>80</v>
      </c>
      <c r="G149" s="278"/>
      <c r="H149" s="323" t="s">
        <v>1384</v>
      </c>
      <c r="I149" s="323" t="s">
        <v>1347</v>
      </c>
      <c r="J149" s="323">
        <v>120</v>
      </c>
      <c r="K149" s="319"/>
    </row>
    <row r="150" spans="2:11" ht="15" customHeight="1">
      <c r="B150" s="298"/>
      <c r="C150" s="323" t="s">
        <v>1393</v>
      </c>
      <c r="D150" s="278"/>
      <c r="E150" s="278"/>
      <c r="F150" s="324" t="s">
        <v>80</v>
      </c>
      <c r="G150" s="278"/>
      <c r="H150" s="323" t="s">
        <v>1404</v>
      </c>
      <c r="I150" s="323" t="s">
        <v>1347</v>
      </c>
      <c r="J150" s="323" t="s">
        <v>1395</v>
      </c>
      <c r="K150" s="319"/>
    </row>
    <row r="151" spans="2:11" ht="15" customHeight="1">
      <c r="B151" s="298"/>
      <c r="C151" s="323" t="s">
        <v>1295</v>
      </c>
      <c r="D151" s="278"/>
      <c r="E151" s="278"/>
      <c r="F151" s="324" t="s">
        <v>80</v>
      </c>
      <c r="G151" s="278"/>
      <c r="H151" s="323" t="s">
        <v>1405</v>
      </c>
      <c r="I151" s="323" t="s">
        <v>1347</v>
      </c>
      <c r="J151" s="323" t="s">
        <v>1395</v>
      </c>
      <c r="K151" s="319"/>
    </row>
    <row r="152" spans="2:11" ht="15" customHeight="1">
      <c r="B152" s="298"/>
      <c r="C152" s="323" t="s">
        <v>1350</v>
      </c>
      <c r="D152" s="278"/>
      <c r="E152" s="278"/>
      <c r="F152" s="324" t="s">
        <v>1351</v>
      </c>
      <c r="G152" s="278"/>
      <c r="H152" s="323" t="s">
        <v>1384</v>
      </c>
      <c r="I152" s="323" t="s">
        <v>1347</v>
      </c>
      <c r="J152" s="323">
        <v>50</v>
      </c>
      <c r="K152" s="319"/>
    </row>
    <row r="153" spans="2:11" ht="15" customHeight="1">
      <c r="B153" s="298"/>
      <c r="C153" s="323" t="s">
        <v>1353</v>
      </c>
      <c r="D153" s="278"/>
      <c r="E153" s="278"/>
      <c r="F153" s="324" t="s">
        <v>80</v>
      </c>
      <c r="G153" s="278"/>
      <c r="H153" s="323" t="s">
        <v>1384</v>
      </c>
      <c r="I153" s="323" t="s">
        <v>1355</v>
      </c>
      <c r="J153" s="323"/>
      <c r="K153" s="319"/>
    </row>
    <row r="154" spans="2:11" ht="15" customHeight="1">
      <c r="B154" s="298"/>
      <c r="C154" s="323" t="s">
        <v>1364</v>
      </c>
      <c r="D154" s="278"/>
      <c r="E154" s="278"/>
      <c r="F154" s="324" t="s">
        <v>1351</v>
      </c>
      <c r="G154" s="278"/>
      <c r="H154" s="323" t="s">
        <v>1384</v>
      </c>
      <c r="I154" s="323" t="s">
        <v>1347</v>
      </c>
      <c r="J154" s="323">
        <v>50</v>
      </c>
      <c r="K154" s="319"/>
    </row>
    <row r="155" spans="2:11" ht="15" customHeight="1">
      <c r="B155" s="298"/>
      <c r="C155" s="323" t="s">
        <v>1372</v>
      </c>
      <c r="D155" s="278"/>
      <c r="E155" s="278"/>
      <c r="F155" s="324" t="s">
        <v>1351</v>
      </c>
      <c r="G155" s="278"/>
      <c r="H155" s="323" t="s">
        <v>1384</v>
      </c>
      <c r="I155" s="323" t="s">
        <v>1347</v>
      </c>
      <c r="J155" s="323">
        <v>50</v>
      </c>
      <c r="K155" s="319"/>
    </row>
    <row r="156" spans="2:11" ht="15" customHeight="1">
      <c r="B156" s="298"/>
      <c r="C156" s="323" t="s">
        <v>1370</v>
      </c>
      <c r="D156" s="278"/>
      <c r="E156" s="278"/>
      <c r="F156" s="324" t="s">
        <v>1351</v>
      </c>
      <c r="G156" s="278"/>
      <c r="H156" s="323" t="s">
        <v>1384</v>
      </c>
      <c r="I156" s="323" t="s">
        <v>1347</v>
      </c>
      <c r="J156" s="323">
        <v>50</v>
      </c>
      <c r="K156" s="319"/>
    </row>
    <row r="157" spans="2:11" ht="15" customHeight="1">
      <c r="B157" s="298"/>
      <c r="C157" s="323" t="s">
        <v>97</v>
      </c>
      <c r="D157" s="278"/>
      <c r="E157" s="278"/>
      <c r="F157" s="324" t="s">
        <v>80</v>
      </c>
      <c r="G157" s="278"/>
      <c r="H157" s="323" t="s">
        <v>1406</v>
      </c>
      <c r="I157" s="323" t="s">
        <v>1347</v>
      </c>
      <c r="J157" s="323" t="s">
        <v>1407</v>
      </c>
      <c r="K157" s="319"/>
    </row>
    <row r="158" spans="2:11" ht="15" customHeight="1">
      <c r="B158" s="298"/>
      <c r="C158" s="323" t="s">
        <v>1408</v>
      </c>
      <c r="D158" s="278"/>
      <c r="E158" s="278"/>
      <c r="F158" s="324" t="s">
        <v>80</v>
      </c>
      <c r="G158" s="278"/>
      <c r="H158" s="323" t="s">
        <v>1409</v>
      </c>
      <c r="I158" s="323" t="s">
        <v>1379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4"/>
      <c r="C160" s="278"/>
      <c r="D160" s="278"/>
      <c r="E160" s="278"/>
      <c r="F160" s="297"/>
      <c r="G160" s="278"/>
      <c r="H160" s="278"/>
      <c r="I160" s="278"/>
      <c r="J160" s="278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393" t="s">
        <v>1410</v>
      </c>
      <c r="D163" s="393"/>
      <c r="E163" s="393"/>
      <c r="F163" s="393"/>
      <c r="G163" s="393"/>
      <c r="H163" s="393"/>
      <c r="I163" s="393"/>
      <c r="J163" s="393"/>
      <c r="K163" s="270"/>
    </row>
    <row r="164" spans="2:11" ht="17.25" customHeight="1">
      <c r="B164" s="269"/>
      <c r="C164" s="290" t="s">
        <v>1340</v>
      </c>
      <c r="D164" s="290"/>
      <c r="E164" s="290"/>
      <c r="F164" s="290" t="s">
        <v>1341</v>
      </c>
      <c r="G164" s="327"/>
      <c r="H164" s="328" t="s">
        <v>120</v>
      </c>
      <c r="I164" s="328" t="s">
        <v>60</v>
      </c>
      <c r="J164" s="290" t="s">
        <v>1342</v>
      </c>
      <c r="K164" s="270"/>
    </row>
    <row r="165" spans="2:11" ht="17.25" customHeight="1">
      <c r="B165" s="271"/>
      <c r="C165" s="292" t="s">
        <v>1343</v>
      </c>
      <c r="D165" s="292"/>
      <c r="E165" s="292"/>
      <c r="F165" s="293" t="s">
        <v>1344</v>
      </c>
      <c r="G165" s="329"/>
      <c r="H165" s="330"/>
      <c r="I165" s="330"/>
      <c r="J165" s="292" t="s">
        <v>1345</v>
      </c>
      <c r="K165" s="272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8" t="s">
        <v>1348</v>
      </c>
      <c r="D167" s="278"/>
      <c r="E167" s="278"/>
      <c r="F167" s="297" t="s">
        <v>80</v>
      </c>
      <c r="G167" s="278"/>
      <c r="H167" s="278" t="s">
        <v>1384</v>
      </c>
      <c r="I167" s="278" t="s">
        <v>1347</v>
      </c>
      <c r="J167" s="278">
        <v>120</v>
      </c>
      <c r="K167" s="319"/>
    </row>
    <row r="168" spans="2:11" ht="15" customHeight="1">
      <c r="B168" s="298"/>
      <c r="C168" s="278" t="s">
        <v>1393</v>
      </c>
      <c r="D168" s="278"/>
      <c r="E168" s="278"/>
      <c r="F168" s="297" t="s">
        <v>80</v>
      </c>
      <c r="G168" s="278"/>
      <c r="H168" s="278" t="s">
        <v>1394</v>
      </c>
      <c r="I168" s="278" t="s">
        <v>1347</v>
      </c>
      <c r="J168" s="278" t="s">
        <v>1395</v>
      </c>
      <c r="K168" s="319"/>
    </row>
    <row r="169" spans="2:11" ht="15" customHeight="1">
      <c r="B169" s="298"/>
      <c r="C169" s="278" t="s">
        <v>1295</v>
      </c>
      <c r="D169" s="278"/>
      <c r="E169" s="278"/>
      <c r="F169" s="297" t="s">
        <v>80</v>
      </c>
      <c r="G169" s="278"/>
      <c r="H169" s="278" t="s">
        <v>1411</v>
      </c>
      <c r="I169" s="278" t="s">
        <v>1347</v>
      </c>
      <c r="J169" s="278" t="s">
        <v>1395</v>
      </c>
      <c r="K169" s="319"/>
    </row>
    <row r="170" spans="2:11" ht="15" customHeight="1">
      <c r="B170" s="298"/>
      <c r="C170" s="278" t="s">
        <v>1350</v>
      </c>
      <c r="D170" s="278"/>
      <c r="E170" s="278"/>
      <c r="F170" s="297" t="s">
        <v>1351</v>
      </c>
      <c r="G170" s="278"/>
      <c r="H170" s="278" t="s">
        <v>1411</v>
      </c>
      <c r="I170" s="278" t="s">
        <v>1347</v>
      </c>
      <c r="J170" s="278">
        <v>50</v>
      </c>
      <c r="K170" s="319"/>
    </row>
    <row r="171" spans="2:11" ht="15" customHeight="1">
      <c r="B171" s="298"/>
      <c r="C171" s="278" t="s">
        <v>1353</v>
      </c>
      <c r="D171" s="278"/>
      <c r="E171" s="278"/>
      <c r="F171" s="297" t="s">
        <v>80</v>
      </c>
      <c r="G171" s="278"/>
      <c r="H171" s="278" t="s">
        <v>1411</v>
      </c>
      <c r="I171" s="278" t="s">
        <v>1355</v>
      </c>
      <c r="J171" s="278"/>
      <c r="K171" s="319"/>
    </row>
    <row r="172" spans="2:11" ht="15" customHeight="1">
      <c r="B172" s="298"/>
      <c r="C172" s="278" t="s">
        <v>1364</v>
      </c>
      <c r="D172" s="278"/>
      <c r="E172" s="278"/>
      <c r="F172" s="297" t="s">
        <v>1351</v>
      </c>
      <c r="G172" s="278"/>
      <c r="H172" s="278" t="s">
        <v>1411</v>
      </c>
      <c r="I172" s="278" t="s">
        <v>1347</v>
      </c>
      <c r="J172" s="278">
        <v>50</v>
      </c>
      <c r="K172" s="319"/>
    </row>
    <row r="173" spans="2:11" ht="15" customHeight="1">
      <c r="B173" s="298"/>
      <c r="C173" s="278" t="s">
        <v>1372</v>
      </c>
      <c r="D173" s="278"/>
      <c r="E173" s="278"/>
      <c r="F173" s="297" t="s">
        <v>1351</v>
      </c>
      <c r="G173" s="278"/>
      <c r="H173" s="278" t="s">
        <v>1411</v>
      </c>
      <c r="I173" s="278" t="s">
        <v>1347</v>
      </c>
      <c r="J173" s="278">
        <v>50</v>
      </c>
      <c r="K173" s="319"/>
    </row>
    <row r="174" spans="2:11" ht="15" customHeight="1">
      <c r="B174" s="298"/>
      <c r="C174" s="278" t="s">
        <v>1370</v>
      </c>
      <c r="D174" s="278"/>
      <c r="E174" s="278"/>
      <c r="F174" s="297" t="s">
        <v>1351</v>
      </c>
      <c r="G174" s="278"/>
      <c r="H174" s="278" t="s">
        <v>1411</v>
      </c>
      <c r="I174" s="278" t="s">
        <v>1347</v>
      </c>
      <c r="J174" s="278">
        <v>50</v>
      </c>
      <c r="K174" s="319"/>
    </row>
    <row r="175" spans="2:11" ht="15" customHeight="1">
      <c r="B175" s="298"/>
      <c r="C175" s="278" t="s">
        <v>119</v>
      </c>
      <c r="D175" s="278"/>
      <c r="E175" s="278"/>
      <c r="F175" s="297" t="s">
        <v>80</v>
      </c>
      <c r="G175" s="278"/>
      <c r="H175" s="278" t="s">
        <v>1412</v>
      </c>
      <c r="I175" s="278" t="s">
        <v>1413</v>
      </c>
      <c r="J175" s="278"/>
      <c r="K175" s="319"/>
    </row>
    <row r="176" spans="2:11" ht="15" customHeight="1">
      <c r="B176" s="298"/>
      <c r="C176" s="278" t="s">
        <v>60</v>
      </c>
      <c r="D176" s="278"/>
      <c r="E176" s="278"/>
      <c r="F176" s="297" t="s">
        <v>80</v>
      </c>
      <c r="G176" s="278"/>
      <c r="H176" s="278" t="s">
        <v>1414</v>
      </c>
      <c r="I176" s="278" t="s">
        <v>1415</v>
      </c>
      <c r="J176" s="278">
        <v>1</v>
      </c>
      <c r="K176" s="319"/>
    </row>
    <row r="177" spans="2:11" ht="15" customHeight="1">
      <c r="B177" s="298"/>
      <c r="C177" s="278" t="s">
        <v>56</v>
      </c>
      <c r="D177" s="278"/>
      <c r="E177" s="278"/>
      <c r="F177" s="297" t="s">
        <v>80</v>
      </c>
      <c r="G177" s="278"/>
      <c r="H177" s="278" t="s">
        <v>1416</v>
      </c>
      <c r="I177" s="278" t="s">
        <v>1347</v>
      </c>
      <c r="J177" s="278">
        <v>20</v>
      </c>
      <c r="K177" s="319"/>
    </row>
    <row r="178" spans="2:11" ht="15" customHeight="1">
      <c r="B178" s="298"/>
      <c r="C178" s="278" t="s">
        <v>120</v>
      </c>
      <c r="D178" s="278"/>
      <c r="E178" s="278"/>
      <c r="F178" s="297" t="s">
        <v>80</v>
      </c>
      <c r="G178" s="278"/>
      <c r="H178" s="278" t="s">
        <v>1417</v>
      </c>
      <c r="I178" s="278" t="s">
        <v>1347</v>
      </c>
      <c r="J178" s="278">
        <v>255</v>
      </c>
      <c r="K178" s="319"/>
    </row>
    <row r="179" spans="2:11" ht="15" customHeight="1">
      <c r="B179" s="298"/>
      <c r="C179" s="278" t="s">
        <v>121</v>
      </c>
      <c r="D179" s="278"/>
      <c r="E179" s="278"/>
      <c r="F179" s="297" t="s">
        <v>80</v>
      </c>
      <c r="G179" s="278"/>
      <c r="H179" s="278" t="s">
        <v>1311</v>
      </c>
      <c r="I179" s="278" t="s">
        <v>1347</v>
      </c>
      <c r="J179" s="278">
        <v>10</v>
      </c>
      <c r="K179" s="319"/>
    </row>
    <row r="180" spans="2:11" ht="15" customHeight="1">
      <c r="B180" s="298"/>
      <c r="C180" s="278" t="s">
        <v>122</v>
      </c>
      <c r="D180" s="278"/>
      <c r="E180" s="278"/>
      <c r="F180" s="297" t="s">
        <v>80</v>
      </c>
      <c r="G180" s="278"/>
      <c r="H180" s="278" t="s">
        <v>1418</v>
      </c>
      <c r="I180" s="278" t="s">
        <v>1379</v>
      </c>
      <c r="J180" s="278"/>
      <c r="K180" s="319"/>
    </row>
    <row r="181" spans="2:11" ht="15" customHeight="1">
      <c r="B181" s="298"/>
      <c r="C181" s="278" t="s">
        <v>1419</v>
      </c>
      <c r="D181" s="278"/>
      <c r="E181" s="278"/>
      <c r="F181" s="297" t="s">
        <v>80</v>
      </c>
      <c r="G181" s="278"/>
      <c r="H181" s="278" t="s">
        <v>1420</v>
      </c>
      <c r="I181" s="278" t="s">
        <v>1379</v>
      </c>
      <c r="J181" s="278"/>
      <c r="K181" s="319"/>
    </row>
    <row r="182" spans="2:11" ht="15" customHeight="1">
      <c r="B182" s="298"/>
      <c r="C182" s="278" t="s">
        <v>1408</v>
      </c>
      <c r="D182" s="278"/>
      <c r="E182" s="278"/>
      <c r="F182" s="297" t="s">
        <v>80</v>
      </c>
      <c r="G182" s="278"/>
      <c r="H182" s="278" t="s">
        <v>1421</v>
      </c>
      <c r="I182" s="278" t="s">
        <v>1379</v>
      </c>
      <c r="J182" s="278"/>
      <c r="K182" s="319"/>
    </row>
    <row r="183" spans="2:11" ht="15" customHeight="1">
      <c r="B183" s="298"/>
      <c r="C183" s="278" t="s">
        <v>124</v>
      </c>
      <c r="D183" s="278"/>
      <c r="E183" s="278"/>
      <c r="F183" s="297" t="s">
        <v>1351</v>
      </c>
      <c r="G183" s="278"/>
      <c r="H183" s="278" t="s">
        <v>1422</v>
      </c>
      <c r="I183" s="278" t="s">
        <v>1347</v>
      </c>
      <c r="J183" s="278">
        <v>50</v>
      </c>
      <c r="K183" s="319"/>
    </row>
    <row r="184" spans="2:11" ht="15" customHeight="1">
      <c r="B184" s="298"/>
      <c r="C184" s="278" t="s">
        <v>1423</v>
      </c>
      <c r="D184" s="278"/>
      <c r="E184" s="278"/>
      <c r="F184" s="297" t="s">
        <v>1351</v>
      </c>
      <c r="G184" s="278"/>
      <c r="H184" s="278" t="s">
        <v>1424</v>
      </c>
      <c r="I184" s="278" t="s">
        <v>1425</v>
      </c>
      <c r="J184" s="278"/>
      <c r="K184" s="319"/>
    </row>
    <row r="185" spans="2:11" ht="15" customHeight="1">
      <c r="B185" s="298"/>
      <c r="C185" s="278" t="s">
        <v>1426</v>
      </c>
      <c r="D185" s="278"/>
      <c r="E185" s="278"/>
      <c r="F185" s="297" t="s">
        <v>1351</v>
      </c>
      <c r="G185" s="278"/>
      <c r="H185" s="278" t="s">
        <v>1427</v>
      </c>
      <c r="I185" s="278" t="s">
        <v>1425</v>
      </c>
      <c r="J185" s="278"/>
      <c r="K185" s="319"/>
    </row>
    <row r="186" spans="2:11" ht="15" customHeight="1">
      <c r="B186" s="298"/>
      <c r="C186" s="278" t="s">
        <v>1428</v>
      </c>
      <c r="D186" s="278"/>
      <c r="E186" s="278"/>
      <c r="F186" s="297" t="s">
        <v>1351</v>
      </c>
      <c r="G186" s="278"/>
      <c r="H186" s="278" t="s">
        <v>1429</v>
      </c>
      <c r="I186" s="278" t="s">
        <v>1425</v>
      </c>
      <c r="J186" s="278"/>
      <c r="K186" s="319"/>
    </row>
    <row r="187" spans="2:11" ht="15" customHeight="1">
      <c r="B187" s="298"/>
      <c r="C187" s="331" t="s">
        <v>1430</v>
      </c>
      <c r="D187" s="278"/>
      <c r="E187" s="278"/>
      <c r="F187" s="297" t="s">
        <v>1351</v>
      </c>
      <c r="G187" s="278"/>
      <c r="H187" s="278" t="s">
        <v>1431</v>
      </c>
      <c r="I187" s="278" t="s">
        <v>1432</v>
      </c>
      <c r="J187" s="332" t="s">
        <v>1433</v>
      </c>
      <c r="K187" s="319"/>
    </row>
    <row r="188" spans="2:11" ht="15" customHeight="1">
      <c r="B188" s="298"/>
      <c r="C188" s="283" t="s">
        <v>45</v>
      </c>
      <c r="D188" s="278"/>
      <c r="E188" s="278"/>
      <c r="F188" s="297" t="s">
        <v>80</v>
      </c>
      <c r="G188" s="278"/>
      <c r="H188" s="274" t="s">
        <v>1434</v>
      </c>
      <c r="I188" s="278" t="s">
        <v>1435</v>
      </c>
      <c r="J188" s="278"/>
      <c r="K188" s="319"/>
    </row>
    <row r="189" spans="2:11" ht="15" customHeight="1">
      <c r="B189" s="298"/>
      <c r="C189" s="283" t="s">
        <v>1436</v>
      </c>
      <c r="D189" s="278"/>
      <c r="E189" s="278"/>
      <c r="F189" s="297" t="s">
        <v>80</v>
      </c>
      <c r="G189" s="278"/>
      <c r="H189" s="278" t="s">
        <v>1437</v>
      </c>
      <c r="I189" s="278" t="s">
        <v>1379</v>
      </c>
      <c r="J189" s="278"/>
      <c r="K189" s="319"/>
    </row>
    <row r="190" spans="2:11" ht="15" customHeight="1">
      <c r="B190" s="298"/>
      <c r="C190" s="283" t="s">
        <v>1438</v>
      </c>
      <c r="D190" s="278"/>
      <c r="E190" s="278"/>
      <c r="F190" s="297" t="s">
        <v>80</v>
      </c>
      <c r="G190" s="278"/>
      <c r="H190" s="278" t="s">
        <v>1439</v>
      </c>
      <c r="I190" s="278" t="s">
        <v>1379</v>
      </c>
      <c r="J190" s="278"/>
      <c r="K190" s="319"/>
    </row>
    <row r="191" spans="2:11" ht="15" customHeight="1">
      <c r="B191" s="298"/>
      <c r="C191" s="283" t="s">
        <v>1440</v>
      </c>
      <c r="D191" s="278"/>
      <c r="E191" s="278"/>
      <c r="F191" s="297" t="s">
        <v>1351</v>
      </c>
      <c r="G191" s="278"/>
      <c r="H191" s="278" t="s">
        <v>1441</v>
      </c>
      <c r="I191" s="278" t="s">
        <v>1379</v>
      </c>
      <c r="J191" s="278"/>
      <c r="K191" s="319"/>
    </row>
    <row r="192" spans="2:11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spans="2:11" ht="18.75" customHeight="1">
      <c r="B193" s="274"/>
      <c r="C193" s="278"/>
      <c r="D193" s="278"/>
      <c r="E193" s="278"/>
      <c r="F193" s="297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7"/>
      <c r="G194" s="278"/>
      <c r="H194" s="278"/>
      <c r="I194" s="278"/>
      <c r="J194" s="278"/>
      <c r="K194" s="274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393" t="s">
        <v>1442</v>
      </c>
      <c r="D197" s="393"/>
      <c r="E197" s="393"/>
      <c r="F197" s="393"/>
      <c r="G197" s="393"/>
      <c r="H197" s="393"/>
      <c r="I197" s="393"/>
      <c r="J197" s="393"/>
      <c r="K197" s="270"/>
    </row>
    <row r="198" spans="2:11" ht="25.5" customHeight="1">
      <c r="B198" s="269"/>
      <c r="C198" s="334" t="s">
        <v>1443</v>
      </c>
      <c r="D198" s="334"/>
      <c r="E198" s="334"/>
      <c r="F198" s="334" t="s">
        <v>1444</v>
      </c>
      <c r="G198" s="335"/>
      <c r="H198" s="392" t="s">
        <v>1445</v>
      </c>
      <c r="I198" s="392"/>
      <c r="J198" s="392"/>
      <c r="K198" s="270"/>
    </row>
    <row r="199" spans="2:11" ht="5.25" customHeight="1">
      <c r="B199" s="298"/>
      <c r="C199" s="295"/>
      <c r="D199" s="295"/>
      <c r="E199" s="295"/>
      <c r="F199" s="295"/>
      <c r="G199" s="278"/>
      <c r="H199" s="295"/>
      <c r="I199" s="295"/>
      <c r="J199" s="295"/>
      <c r="K199" s="319"/>
    </row>
    <row r="200" spans="2:11" ht="15" customHeight="1">
      <c r="B200" s="298"/>
      <c r="C200" s="278" t="s">
        <v>1435</v>
      </c>
      <c r="D200" s="278"/>
      <c r="E200" s="278"/>
      <c r="F200" s="297" t="s">
        <v>46</v>
      </c>
      <c r="G200" s="278"/>
      <c r="H200" s="390" t="s">
        <v>1446</v>
      </c>
      <c r="I200" s="390"/>
      <c r="J200" s="390"/>
      <c r="K200" s="319"/>
    </row>
    <row r="201" spans="2:11" ht="15" customHeight="1">
      <c r="B201" s="298"/>
      <c r="C201" s="304"/>
      <c r="D201" s="278"/>
      <c r="E201" s="278"/>
      <c r="F201" s="297" t="s">
        <v>47</v>
      </c>
      <c r="G201" s="278"/>
      <c r="H201" s="390" t="s">
        <v>1447</v>
      </c>
      <c r="I201" s="390"/>
      <c r="J201" s="390"/>
      <c r="K201" s="319"/>
    </row>
    <row r="202" spans="2:11" ht="15" customHeight="1">
      <c r="B202" s="298"/>
      <c r="C202" s="304"/>
      <c r="D202" s="278"/>
      <c r="E202" s="278"/>
      <c r="F202" s="297" t="s">
        <v>50</v>
      </c>
      <c r="G202" s="278"/>
      <c r="H202" s="390" t="s">
        <v>1448</v>
      </c>
      <c r="I202" s="390"/>
      <c r="J202" s="390"/>
      <c r="K202" s="319"/>
    </row>
    <row r="203" spans="2:11" ht="15" customHeight="1">
      <c r="B203" s="298"/>
      <c r="C203" s="278"/>
      <c r="D203" s="278"/>
      <c r="E203" s="278"/>
      <c r="F203" s="297" t="s">
        <v>48</v>
      </c>
      <c r="G203" s="278"/>
      <c r="H203" s="390" t="s">
        <v>1449</v>
      </c>
      <c r="I203" s="390"/>
      <c r="J203" s="390"/>
      <c r="K203" s="319"/>
    </row>
    <row r="204" spans="2:11" ht="15" customHeight="1">
      <c r="B204" s="298"/>
      <c r="C204" s="278"/>
      <c r="D204" s="278"/>
      <c r="E204" s="278"/>
      <c r="F204" s="297" t="s">
        <v>49</v>
      </c>
      <c r="G204" s="278"/>
      <c r="H204" s="390" t="s">
        <v>1450</v>
      </c>
      <c r="I204" s="390"/>
      <c r="J204" s="390"/>
      <c r="K204" s="319"/>
    </row>
    <row r="205" spans="2:11" ht="15" customHeight="1">
      <c r="B205" s="298"/>
      <c r="C205" s="278"/>
      <c r="D205" s="278"/>
      <c r="E205" s="278"/>
      <c r="F205" s="297"/>
      <c r="G205" s="278"/>
      <c r="H205" s="278"/>
      <c r="I205" s="278"/>
      <c r="J205" s="278"/>
      <c r="K205" s="319"/>
    </row>
    <row r="206" spans="2:11" ht="15" customHeight="1">
      <c r="B206" s="298"/>
      <c r="C206" s="278" t="s">
        <v>1391</v>
      </c>
      <c r="D206" s="278"/>
      <c r="E206" s="278"/>
      <c r="F206" s="297" t="s">
        <v>82</v>
      </c>
      <c r="G206" s="278"/>
      <c r="H206" s="390" t="s">
        <v>1451</v>
      </c>
      <c r="I206" s="390"/>
      <c r="J206" s="390"/>
      <c r="K206" s="319"/>
    </row>
    <row r="207" spans="2:11" ht="15" customHeight="1">
      <c r="B207" s="298"/>
      <c r="C207" s="304"/>
      <c r="D207" s="278"/>
      <c r="E207" s="278"/>
      <c r="F207" s="297" t="s">
        <v>1290</v>
      </c>
      <c r="G207" s="278"/>
      <c r="H207" s="390" t="s">
        <v>1291</v>
      </c>
      <c r="I207" s="390"/>
      <c r="J207" s="390"/>
      <c r="K207" s="319"/>
    </row>
    <row r="208" spans="2:11" ht="15" customHeight="1">
      <c r="B208" s="298"/>
      <c r="C208" s="278"/>
      <c r="D208" s="278"/>
      <c r="E208" s="278"/>
      <c r="F208" s="297" t="s">
        <v>1288</v>
      </c>
      <c r="G208" s="278"/>
      <c r="H208" s="390" t="s">
        <v>1452</v>
      </c>
      <c r="I208" s="390"/>
      <c r="J208" s="390"/>
      <c r="K208" s="319"/>
    </row>
    <row r="209" spans="2:11" ht="15" customHeight="1">
      <c r="B209" s="336"/>
      <c r="C209" s="304"/>
      <c r="D209" s="304"/>
      <c r="E209" s="304"/>
      <c r="F209" s="297" t="s">
        <v>1252</v>
      </c>
      <c r="G209" s="283"/>
      <c r="H209" s="391" t="s">
        <v>1292</v>
      </c>
      <c r="I209" s="391"/>
      <c r="J209" s="391"/>
      <c r="K209" s="337"/>
    </row>
    <row r="210" spans="2:11" ht="15" customHeight="1">
      <c r="B210" s="336"/>
      <c r="C210" s="304"/>
      <c r="D210" s="304"/>
      <c r="E210" s="304"/>
      <c r="F210" s="297" t="s">
        <v>1293</v>
      </c>
      <c r="G210" s="283"/>
      <c r="H210" s="391" t="s">
        <v>1453</v>
      </c>
      <c r="I210" s="391"/>
      <c r="J210" s="391"/>
      <c r="K210" s="337"/>
    </row>
    <row r="211" spans="2:11" ht="15" customHeight="1">
      <c r="B211" s="336"/>
      <c r="C211" s="304"/>
      <c r="D211" s="304"/>
      <c r="E211" s="304"/>
      <c r="F211" s="338"/>
      <c r="G211" s="283"/>
      <c r="H211" s="339"/>
      <c r="I211" s="339"/>
      <c r="J211" s="339"/>
      <c r="K211" s="337"/>
    </row>
    <row r="212" spans="2:11" ht="15" customHeight="1">
      <c r="B212" s="336"/>
      <c r="C212" s="278" t="s">
        <v>1415</v>
      </c>
      <c r="D212" s="304"/>
      <c r="E212" s="304"/>
      <c r="F212" s="297">
        <v>1</v>
      </c>
      <c r="G212" s="283"/>
      <c r="H212" s="391" t="s">
        <v>1454</v>
      </c>
      <c r="I212" s="391"/>
      <c r="J212" s="391"/>
      <c r="K212" s="337"/>
    </row>
    <row r="213" spans="2:11" ht="15" customHeight="1">
      <c r="B213" s="336"/>
      <c r="C213" s="304"/>
      <c r="D213" s="304"/>
      <c r="E213" s="304"/>
      <c r="F213" s="297">
        <v>2</v>
      </c>
      <c r="G213" s="283"/>
      <c r="H213" s="391" t="s">
        <v>1455</v>
      </c>
      <c r="I213" s="391"/>
      <c r="J213" s="391"/>
      <c r="K213" s="337"/>
    </row>
    <row r="214" spans="2:11" ht="15" customHeight="1">
      <c r="B214" s="336"/>
      <c r="C214" s="304"/>
      <c r="D214" s="304"/>
      <c r="E214" s="304"/>
      <c r="F214" s="297">
        <v>3</v>
      </c>
      <c r="G214" s="283"/>
      <c r="H214" s="391" t="s">
        <v>1456</v>
      </c>
      <c r="I214" s="391"/>
      <c r="J214" s="391"/>
      <c r="K214" s="337"/>
    </row>
    <row r="215" spans="2:11" ht="15" customHeight="1">
      <c r="B215" s="336"/>
      <c r="C215" s="304"/>
      <c r="D215" s="304"/>
      <c r="E215" s="304"/>
      <c r="F215" s="297">
        <v>4</v>
      </c>
      <c r="G215" s="283"/>
      <c r="H215" s="391" t="s">
        <v>1457</v>
      </c>
      <c r="I215" s="391"/>
      <c r="J215" s="391"/>
      <c r="K215" s="337"/>
    </row>
    <row r="216" spans="2:11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A - Oprava střešní krytiny</vt:lpstr>
      <vt:lpstr>B - VRN + VON stavby</vt:lpstr>
      <vt:lpstr>Pokyny pro vyplnění</vt:lpstr>
      <vt:lpstr>'A - Oprava střešní krytiny'!Názvy_tisku</vt:lpstr>
      <vt:lpstr>'B - VRN + VON stavby'!Názvy_tisku</vt:lpstr>
      <vt:lpstr>'Rekapitulace stavby'!Názvy_tisku</vt:lpstr>
      <vt:lpstr>'A - Oprava střešní krytiny'!Oblast_tisku</vt:lpstr>
      <vt:lpstr>'B - VRN + VON stavby'!Oblast_tisku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Vlasta</dc:creator>
  <cp:lastModifiedBy>Daniel Riedl</cp:lastModifiedBy>
  <dcterms:created xsi:type="dcterms:W3CDTF">2018-04-20T10:58:15Z</dcterms:created>
  <dcterms:modified xsi:type="dcterms:W3CDTF">2018-04-23T06:07:37Z</dcterms:modified>
</cp:coreProperties>
</file>