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CITY067-01 - SO 010 - Pří..." sheetId="2" r:id="rId2"/>
    <sheet name="CITY067-02 - SO 101 - Kom..." sheetId="3" r:id="rId3"/>
    <sheet name="CITY067-03 - SO 102 - Cho..." sheetId="4" r:id="rId4"/>
    <sheet name="CITY067-04 - SO 103 - Cho..." sheetId="5" r:id="rId5"/>
    <sheet name="CITY069-051 - SO 104.1 - ..." sheetId="6" r:id="rId6"/>
    <sheet name="CITY069-052 - SO 104.2 - ..." sheetId="7" r:id="rId7"/>
    <sheet name="CITY069-053 - SO 104.3 - ..." sheetId="8" r:id="rId8"/>
    <sheet name="CITY067-06 - SO 105 - Par..." sheetId="9" r:id="rId9"/>
    <sheet name="CITY067-07 - SO 106 - Dop..." sheetId="10" r:id="rId10"/>
    <sheet name="CITY067-08 - SO 201 - Zár..." sheetId="11" r:id="rId11"/>
    <sheet name="CITY067-09 - SO 202 - San..." sheetId="12" r:id="rId12"/>
    <sheet name="CITY068-10 - SO 301 - Rek..." sheetId="13" r:id="rId13"/>
    <sheet name="CITY067-11 - SO 302 - Nov..." sheetId="14" r:id="rId14"/>
    <sheet name="CITY067-13 - SO 701 - Osa..." sheetId="15" r:id="rId15"/>
    <sheet name="CITY067-15 - SO 901 - DIO..." sheetId="16" r:id="rId16"/>
    <sheet name="CITY067-16 - Vedlejší roz..." sheetId="17" r:id="rId17"/>
    <sheet name="Pokyny pro vyplnění" sheetId="18" r:id="rId18"/>
  </sheets>
  <definedNames>
    <definedName name="_xlnm.Print_Area" localSheetId="0">'Rekapitulace stavby'!$D$4:$AO$33,'Rekapitulace stavby'!$C$39:$AQ$69</definedName>
    <definedName name="_xlnm._FilterDatabase" localSheetId="1" hidden="1">'CITY067-01 - SO 010 - Pří...'!$C$80:$K$156</definedName>
    <definedName name="_xlnm.Print_Area" localSheetId="1">'CITY067-01 - SO 010 - Pří...'!$C$4:$J$36,'CITY067-01 - SO 010 - Pří...'!$C$42:$J$62,'CITY067-01 - SO 010 - Pří...'!$C$68:$K$156</definedName>
    <definedName name="_xlnm._FilterDatabase" localSheetId="2" hidden="1">'CITY067-02 - SO 101 - Kom...'!$C$84:$K$868</definedName>
    <definedName name="_xlnm.Print_Area" localSheetId="2">'CITY067-02 - SO 101 - Kom...'!$C$4:$J$36,'CITY067-02 - SO 101 - Kom...'!$C$42:$J$66,'CITY067-02 - SO 101 - Kom...'!$C$72:$K$868</definedName>
    <definedName name="_xlnm._FilterDatabase" localSheetId="3" hidden="1">'CITY067-03 - SO 102 - Cho...'!$C$81:$K$213</definedName>
    <definedName name="_xlnm.Print_Area" localSheetId="3">'CITY067-03 - SO 102 - Cho...'!$C$4:$J$36,'CITY067-03 - SO 102 - Cho...'!$C$42:$J$63,'CITY067-03 - SO 102 - Cho...'!$C$69:$K$213</definedName>
    <definedName name="_xlnm._FilterDatabase" localSheetId="4" hidden="1">'CITY067-04 - SO 103 - Cho...'!$C$82:$K$237</definedName>
    <definedName name="_xlnm.Print_Area" localSheetId="4">'CITY067-04 - SO 103 - Cho...'!$C$4:$J$36,'CITY067-04 - SO 103 - Cho...'!$C$42:$J$64,'CITY067-04 - SO 103 - Cho...'!$C$70:$K$237</definedName>
    <definedName name="_xlnm._FilterDatabase" localSheetId="5" hidden="1">'CITY069-051 - SO 104.1 - ...'!$C$90:$K$442</definedName>
    <definedName name="_xlnm.Print_Area" localSheetId="5">'CITY069-051 - SO 104.1 - ...'!$C$4:$J$38,'CITY069-051 - SO 104.1 - ...'!$C$44:$J$70,'CITY069-051 - SO 104.1 - ...'!$C$76:$K$442</definedName>
    <definedName name="_xlnm._FilterDatabase" localSheetId="6" hidden="1">'CITY069-052 - SO 104.2 - ...'!$C$90:$K$306</definedName>
    <definedName name="_xlnm.Print_Area" localSheetId="6">'CITY069-052 - SO 104.2 - ...'!$C$4:$J$38,'CITY069-052 - SO 104.2 - ...'!$C$44:$J$70,'CITY069-052 - SO 104.2 - ...'!$C$76:$K$306</definedName>
    <definedName name="_xlnm._FilterDatabase" localSheetId="7" hidden="1">'CITY069-053 - SO 104.3 - ...'!$C$85:$K$139</definedName>
    <definedName name="_xlnm.Print_Area" localSheetId="7">'CITY069-053 - SO 104.3 - ...'!$C$4:$J$38,'CITY069-053 - SO 104.3 - ...'!$C$44:$J$65,'CITY069-053 - SO 104.3 - ...'!$C$71:$K$139</definedName>
    <definedName name="_xlnm._FilterDatabase" localSheetId="8" hidden="1">'CITY067-06 - SO 105 - Par...'!$C$81:$K$218</definedName>
    <definedName name="_xlnm.Print_Area" localSheetId="8">'CITY067-06 - SO 105 - Par...'!$C$4:$J$36,'CITY067-06 - SO 105 - Par...'!$C$42:$J$63,'CITY067-06 - SO 105 - Par...'!$C$69:$K$218</definedName>
    <definedName name="_xlnm._FilterDatabase" localSheetId="9" hidden="1">'CITY067-07 - SO 106 - Dop...'!$C$80:$K$135</definedName>
    <definedName name="_xlnm.Print_Area" localSheetId="9">'CITY067-07 - SO 106 - Dop...'!$C$4:$J$36,'CITY067-07 - SO 106 - Dop...'!$C$42:$J$62,'CITY067-07 - SO 106 - Dop...'!$C$68:$K$135</definedName>
    <definedName name="_xlnm._FilterDatabase" localSheetId="10" hidden="1">'CITY067-08 - SO 201 - Zár...'!$C$83:$K$307</definedName>
    <definedName name="_xlnm.Print_Area" localSheetId="10">'CITY067-08 - SO 201 - Zár...'!$C$4:$J$36,'CITY067-08 - SO 201 - Zár...'!$C$42:$J$65,'CITY067-08 - SO 201 - Zár...'!$C$71:$K$307</definedName>
    <definedName name="_xlnm._FilterDatabase" localSheetId="11" hidden="1">'CITY067-09 - SO 202 - San...'!$C$80:$K$268</definedName>
    <definedName name="_xlnm.Print_Area" localSheetId="11">'CITY067-09 - SO 202 - San...'!$C$4:$J$36,'CITY067-09 - SO 202 - San...'!$C$42:$J$62,'CITY067-09 - SO 202 - San...'!$C$68:$K$268</definedName>
    <definedName name="_xlnm._FilterDatabase" localSheetId="12" hidden="1">'CITY068-10 - SO 301 - Rek...'!$C$81:$K$368</definedName>
    <definedName name="_xlnm.Print_Area" localSheetId="12">'CITY068-10 - SO 301 - Rek...'!$C$4:$J$36,'CITY068-10 - SO 301 - Rek...'!$C$42:$J$63,'CITY068-10 - SO 301 - Rek...'!$C$69:$K$368</definedName>
    <definedName name="_xlnm._FilterDatabase" localSheetId="13" hidden="1">'CITY067-11 - SO 302 - Nov...'!$C$87:$K$671</definedName>
    <definedName name="_xlnm.Print_Area" localSheetId="13">'CITY067-11 - SO 302 - Nov...'!$C$4:$J$36,'CITY067-11 - SO 302 - Nov...'!$C$42:$J$69,'CITY067-11 - SO 302 - Nov...'!$C$75:$K$671</definedName>
    <definedName name="_xlnm._FilterDatabase" localSheetId="14" hidden="1">'CITY067-13 - SO 701 - Osa...'!$C$80:$K$137</definedName>
    <definedName name="_xlnm.Print_Area" localSheetId="14">'CITY067-13 - SO 701 - Osa...'!$C$4:$J$36,'CITY067-13 - SO 701 - Osa...'!$C$42:$J$62,'CITY067-13 - SO 701 - Osa...'!$C$68:$K$137</definedName>
    <definedName name="_xlnm._FilterDatabase" localSheetId="15" hidden="1">'CITY067-15 - SO 901 - DIO...'!$C$78:$K$243</definedName>
    <definedName name="_xlnm.Print_Area" localSheetId="15">'CITY067-15 - SO 901 - DIO...'!$C$4:$J$36,'CITY067-15 - SO 901 - DIO...'!$C$42:$J$60,'CITY067-15 - SO 901 - DIO...'!$C$66:$K$243</definedName>
    <definedName name="_xlnm._FilterDatabase" localSheetId="16" hidden="1">'CITY067-16 - Vedlejší roz...'!$C$82:$K$108</definedName>
    <definedName name="_xlnm.Print_Area" localSheetId="16">'CITY067-16 - Vedlejší roz...'!$C$4:$J$36,'CITY067-16 - Vedlejší roz...'!$C$42:$J$64,'CITY067-16 - Vedlejší roz...'!$C$70:$K$108</definedName>
    <definedName name="_xlnm.Print_Area" localSheetId="17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'CITY067-01 - SO 010 - Pří...'!$80:$80</definedName>
    <definedName name="_xlnm.Print_Titles" localSheetId="2">'CITY067-02 - SO 101 - Kom...'!$84:$84</definedName>
    <definedName name="_xlnm.Print_Titles" localSheetId="3">'CITY067-03 - SO 102 - Cho...'!$81:$81</definedName>
    <definedName name="_xlnm.Print_Titles" localSheetId="4">'CITY067-04 - SO 103 - Cho...'!$82:$82</definedName>
    <definedName name="_xlnm.Print_Titles" localSheetId="5">'CITY069-051 - SO 104.1 - ...'!$90:$90</definedName>
    <definedName name="_xlnm.Print_Titles" localSheetId="6">'CITY069-052 - SO 104.2 - ...'!$90:$90</definedName>
    <definedName name="_xlnm.Print_Titles" localSheetId="7">'CITY069-053 - SO 104.3 - ...'!$85:$85</definedName>
    <definedName name="_xlnm.Print_Titles" localSheetId="8">'CITY067-06 - SO 105 - Par...'!$81:$81</definedName>
    <definedName name="_xlnm.Print_Titles" localSheetId="9">'CITY067-07 - SO 106 - Dop...'!$80:$80</definedName>
    <definedName name="_xlnm.Print_Titles" localSheetId="10">'CITY067-08 - SO 201 - Zár...'!$83:$83</definedName>
    <definedName name="_xlnm.Print_Titles" localSheetId="11">'CITY067-09 - SO 202 - San...'!$80:$80</definedName>
    <definedName name="_xlnm.Print_Titles" localSheetId="12">'CITY068-10 - SO 301 - Rek...'!$81:$81</definedName>
    <definedName name="_xlnm.Print_Titles" localSheetId="13">'CITY067-11 - SO 302 - Nov...'!$87:$87</definedName>
    <definedName name="_xlnm.Print_Titles" localSheetId="14">'CITY067-13 - SO 701 - Osa...'!$80:$80</definedName>
    <definedName name="_xlnm.Print_Titles" localSheetId="15">'CITY067-15 - SO 901 - DIO...'!$78:$78</definedName>
    <definedName name="_xlnm.Print_Titles" localSheetId="16">'CITY067-16 - Vedlejší roz...'!$82:$82</definedName>
  </definedNames>
  <calcPr fullCalcOnLoad="1"/>
</workbook>
</file>

<file path=xl/sharedStrings.xml><?xml version="1.0" encoding="utf-8"?>
<sst xmlns="http://schemas.openxmlformats.org/spreadsheetml/2006/main" count="37994" uniqueCount="2987">
  <si>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</si>
  <si>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</si>
  <si>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</si>
  <si>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</si>
  <si>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</si>
  <si>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</si>
  <si>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</si>
  <si>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{8648f245-727a-4015-8d26-dcafb54e0eaa}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</si>
  <si>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</si>
  <si>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</si>
  <si>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</si>
  <si>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</si>
  <si>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</si>
  <si>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</si>
  <si>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</si>
  <si>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</si>
  <si>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CITY069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</si>
  <si>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</si>
  <si>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</si>
  <si>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ulic Moravská, Hynaisova a náměstí Svobody, Karlovy Vary</t>
  </si>
  <si>
    <t>KSO:</t>
  </si>
  <si>
    <t/>
  </si>
  <si>
    <t>CC-CZ:</t>
  </si>
  <si>
    <t>Místo:</t>
  </si>
  <si>
    <t>Karlovy Vary</t>
  </si>
  <si>
    <t>Datum:</t>
  </si>
  <si>
    <t>11. 6. 2018</t>
  </si>
  <si>
    <t>Zadavatel:</t>
  </si>
  <si>
    <t>IČ:</t>
  </si>
  <si>
    <t>00254657</t>
  </si>
  <si>
    <t>Statutární město Karlovy Vary,Moskevská 21, K.Vary</t>
  </si>
  <si>
    <t>DIČ:</t>
  </si>
  <si>
    <t>Uchazeč:</t>
  </si>
  <si>
    <t>Vyplň údaj</t>
  </si>
  <si>
    <t>Projektant:</t>
  </si>
  <si>
    <t>47307218</t>
  </si>
  <si>
    <t xml:space="preserve">AF-CITYPLAN sro.,Magistrů 1275/13,140 00 Praha 4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</si>
  <si>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</si>
  <si>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</si>
  <si>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</si>
  <si>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</si>
  <si>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</si>
  <si>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</si>
  <si>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</si>
  <si>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</si>
  <si>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</si>
  <si>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</si>
  <si>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</si>
  <si>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</si>
  <si>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</si>
  <si>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</si>
  <si>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</si>
  <si>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</si>
  <si>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</si>
  <si>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</si>
  <si>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</si>
  <si>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</si>
  <si>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</si>
  <si>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</si>
  <si>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</si>
  <si>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</si>
  <si>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</si>
  <si>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</si>
  <si>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</si>
  <si>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</si>
  <si>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</si>
  <si>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</si>
  <si>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</si>
  <si>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</si>
  <si>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</si>
  <si>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</si>
  <si>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</si>
  <si>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</si>
  <si>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</si>
  <si>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</si>
  <si>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</si>
  <si>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</si>
  <si>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</si>
  <si>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</si>
  <si>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CITY067-01</t>
  </si>
  <si>
    <t>SO 010 - Příprava staveniště</t>
  </si>
  <si>
    <t>STA</t>
  </si>
  <si>
    <t>1</t>
  </si>
  <si>
    <t>{b27ec014-66ff-4a1b-ad97-a42bea6f2a19}</t>
  </si>
  <si>
    <t>822 27 32</t>
  </si>
  <si>
    <t>2</t>
  </si>
  <si>
    <t>CITY067-02</t>
  </si>
  <si>
    <t>SO 101 - Komunikace</t>
  </si>
  <si>
    <t>{2964eed9-cf6d-4199-9663-a207ceea31d1}</t>
  </si>
  <si>
    <t>CITY067-03</t>
  </si>
  <si>
    <t>SO 102 - Chodník Hynaisova</t>
  </si>
  <si>
    <t>{b9efa002-a9dc-4e24-a478-210f89d8fc6c}</t>
  </si>
  <si>
    <t>CITY067-04</t>
  </si>
  <si>
    <t>SO 103 - Chodník Moravská a náměstí Svobody</t>
  </si>
  <si>
    <t>{369bb386-6666-4f6d-adbd-af0a193a4b7d}</t>
  </si>
  <si>
    <t>CITY067-05</t>
  </si>
  <si>
    <t>SO 104 - Oprava schodišť</t>
  </si>
  <si>
    <t>{8dfcd103-0080-48fa-beab-65fd527a010d}</t>
  </si>
  <si>
    <t>CITY069-051</t>
  </si>
  <si>
    <t>SO 104.1 - Oprava schodišť - schodiště Libušina</t>
  </si>
  <si>
    <t>Soupis</t>
  </si>
  <si>
    <t>{5828bfe4-750b-4437-889b-0185e5ceb477}</t>
  </si>
  <si>
    <t>CITY069-052</t>
  </si>
  <si>
    <t>SO 104.2 - Oprava schodišť - schodiště Petřín</t>
  </si>
  <si>
    <t>{fd24ad52-2743-4941-b851-1519187df49e}</t>
  </si>
  <si>
    <t>CITY069-053</t>
  </si>
  <si>
    <t>SO 104.3 - Oprava schodišť - schodiště kostel</t>
  </si>
  <si>
    <t>{e3efad04-432b-4680-86a1-801caa0589fe}</t>
  </si>
  <si>
    <t>CITY067-06</t>
  </si>
  <si>
    <t>SO 105 - Parkovací stání</t>
  </si>
  <si>
    <t>{de43391e-c6e7-46ef-abf8-825c2a1be16b}</t>
  </si>
  <si>
    <t>CITY067-07</t>
  </si>
  <si>
    <t>SO 106 - Dopravní značení</t>
  </si>
  <si>
    <t>{43542770-0b6a-415d-88f5-b43efa020444}</t>
  </si>
  <si>
    <t>CITY067-08</t>
  </si>
  <si>
    <t>SO 201 - Zárubní zeď Hynaisova</t>
  </si>
  <si>
    <t>{e8fbaf45-b502-44cd-ad0b-cfb6d7887724}</t>
  </si>
  <si>
    <t>CITY067-09</t>
  </si>
  <si>
    <t>SO 202 - Sanace zdí schodišť</t>
  </si>
  <si>
    <t>{f3ab8155-b0dc-4ad1-a935-dfc93a4d6ada}</t>
  </si>
  <si>
    <t>CITY068-10</t>
  </si>
  <si>
    <t>SO 301 - Rekonstrukce dešťové kanalizace</t>
  </si>
  <si>
    <t>{68c8bf08-3e82-4f18-b68b-34cd4a7fee2e}</t>
  </si>
  <si>
    <t>CITY067-11</t>
  </si>
  <si>
    <t xml:space="preserve">SO 302 - Nová kanalizace </t>
  </si>
  <si>
    <t>{fe41c876-daeb-4c72-a88c-4fa7f1df7a3a}</t>
  </si>
  <si>
    <t>CITY067-13</t>
  </si>
  <si>
    <t>SO 701 - Osazení mobiliáře</t>
  </si>
  <si>
    <t>{c6da6b52-aed2-48ef-ae94-12f727df19ba}</t>
  </si>
  <si>
    <t>CITY067-15</t>
  </si>
  <si>
    <t>SO 901 - DIO - Dopravně inženýrské opatření</t>
  </si>
  <si>
    <t>{bcbb8d24-bc8f-445e-8b70-ab702d981ffb}</t>
  </si>
  <si>
    <t>CITY067-16</t>
  </si>
  <si>
    <t>Vedlejší rozpočtové náklady</t>
  </si>
  <si>
    <t>{2660bb6d-b994-472b-831f-922bb4a22c5d}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</si>
  <si>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</si>
  <si>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</si>
  <si>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</si>
  <si>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</si>
  <si>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</si>
  <si>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</si>
  <si>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</si>
  <si>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CITY067-01 - SO 010 - Příprava staveniště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</si>
  <si>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</si>
  <si>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</si>
  <si>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</si>
  <si>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</si>
  <si>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</si>
  <si>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</si>
  <si>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</si>
  <si>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</si>
  <si>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</si>
  <si>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</si>
  <si>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</si>
  <si>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</si>
  <si>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</si>
  <si>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</si>
  <si>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</si>
  <si>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</si>
  <si>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</si>
  <si>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</si>
  <si>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</si>
  <si>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</si>
  <si>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</si>
  <si>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</si>
  <si>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</si>
  <si>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</si>
  <si>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</si>
  <si>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</si>
  <si>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</si>
  <si>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</si>
  <si>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</si>
  <si>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112101102</t>
  </si>
  <si>
    <t>Odstranění stromů s odřezáním kmene a s odvětvením listnatých, průměru kmene přes 300 do 500 mm</t>
  </si>
  <si>
    <t>kus</t>
  </si>
  <si>
    <t>CS ÚRS 2018 01</t>
  </si>
  <si>
    <t>4</t>
  </si>
  <si>
    <t>1714914734</t>
  </si>
  <si>
    <t>112201102</t>
  </si>
  <si>
    <t>Odstranění pařezů s jejich vykopáním, vytrháním nebo odstřelením, s přesekáním kořenů průměru přes 300 do 500 mm</t>
  </si>
  <si>
    <t>-149264157</t>
  </si>
  <si>
    <t>3</t>
  </si>
  <si>
    <t>119002121</t>
  </si>
  <si>
    <t>Pomocné konstrukce při zabezpečení výkopu vodorovné pochozí přechodová lávka délky do 2 m včetně zábradlí zřízení</t>
  </si>
  <si>
    <t>2104012857</t>
  </si>
  <si>
    <t>VV</t>
  </si>
  <si>
    <t>60*2</t>
  </si>
  <si>
    <t>Součet</t>
  </si>
  <si>
    <t>119002122</t>
  </si>
  <si>
    <t>Pomocné konstrukce při zabezpečení výkopu vodorovné pochozí přechodová lávka délky do 2 m včetně zábradlí odstranění</t>
  </si>
  <si>
    <t>543130449</t>
  </si>
  <si>
    <t>5</t>
  </si>
  <si>
    <t>119002411</t>
  </si>
  <si>
    <t>Pomocné konstrukce při zabezpečení výkopu vodorovné pojízdné z tlustého ocelového plechu šířky výkopu do 1 m zřízení</t>
  </si>
  <si>
    <t>m2</t>
  </si>
  <si>
    <t>-1784823039</t>
  </si>
  <si>
    <t>"nájezdy pro dopravní obsluhu"</t>
  </si>
  <si>
    <t>2,0*2,0*20</t>
  </si>
  <si>
    <t>6</t>
  </si>
  <si>
    <t>119002412</t>
  </si>
  <si>
    <t>Pomocné konstrukce při zabezpečení výkopu vodorovné pojízdné z tlustého ocelového plechu šířky výkopu do 1 m odstranění</t>
  </si>
  <si>
    <t>1754056615</t>
  </si>
  <si>
    <t>7</t>
  </si>
  <si>
    <t>119003131</t>
  </si>
  <si>
    <t>Pomocné konstrukce při zabezpečení výkopu svislé výstražná páska zřízení</t>
  </si>
  <si>
    <t>m</t>
  </si>
  <si>
    <t>-1201564103</t>
  </si>
  <si>
    <t>"stavba"</t>
  </si>
  <si>
    <t>600,0</t>
  </si>
  <si>
    <t>"oprava kanalizace"</t>
  </si>
  <si>
    <t>12,0*29</t>
  </si>
  <si>
    <t>"kanalizace"</t>
  </si>
  <si>
    <t>150,0</t>
  </si>
  <si>
    <t>"vo"</t>
  </si>
  <si>
    <t>550,0</t>
  </si>
  <si>
    <t>8</t>
  </si>
  <si>
    <t>119003132</t>
  </si>
  <si>
    <t>Pomocné konstrukce při zabezpečení výkopu svislé výstražná páska odstranění</t>
  </si>
  <si>
    <t>-320195096</t>
  </si>
  <si>
    <t>9</t>
  </si>
  <si>
    <t>119003211</t>
  </si>
  <si>
    <t>Pomocné konstrukce při zabezpečení výkopu svislé ocelové mobilní oplocení, výšky do 1,5 m panely s reflexními signalizačními pruhy zřízení</t>
  </si>
  <si>
    <t>-317220939</t>
  </si>
  <si>
    <t>10</t>
  </si>
  <si>
    <t>119003212</t>
  </si>
  <si>
    <t>Pomocné konstrukce při zabezpečení výkopu svislé ocelové mobilní oplocení, výšky do 1,5 m panely s reflexními signalizačními pruhy odstranění</t>
  </si>
  <si>
    <t>-782166004</t>
  </si>
  <si>
    <t>11</t>
  </si>
  <si>
    <t>119003223</t>
  </si>
  <si>
    <t>Pomocné konstrukce při zabezpečení výkopu svislé ocelové mobilní oplocení, výšky do 2,2 m panely vyplněné profilovaným plechem zřízení</t>
  </si>
  <si>
    <t>2107517472</t>
  </si>
  <si>
    <t>12</t>
  </si>
  <si>
    <t>119003224</t>
  </si>
  <si>
    <t>Pomocné konstrukce při zabezpečení výkopu svislé ocelové mobilní oplocení, výšky do 2,2 m panely vyplněné profilovaným plechem odstranění</t>
  </si>
  <si>
    <t>-109268466</t>
  </si>
  <si>
    <t>13</t>
  </si>
  <si>
    <t>162301402</t>
  </si>
  <si>
    <t>Vodorovné přemístění větví, kmenů nebo pařezů s naložením, složením a dopravou do 5000 m větví stromů listnatých, průměru kmene přes 300 do 500 mm</t>
  </si>
  <si>
    <t>789047506</t>
  </si>
  <si>
    <t>14</t>
  </si>
  <si>
    <t>162301412</t>
  </si>
  <si>
    <t>Vodorovné přemístění větví, kmenů nebo pařezů s naložením, složením a dopravou do 5000 m kmenů stromů listnatých, průměru přes 300 do 500 mm</t>
  </si>
  <si>
    <t>2105602994</t>
  </si>
  <si>
    <t>162301422</t>
  </si>
  <si>
    <t>Vodorovné přemístění větví, kmenů nebo pařezů s naložením, složením a dopravou do 5000 m pařezů kmenů, průměru přes 300 do 500 mm</t>
  </si>
  <si>
    <t>-1174706207</t>
  </si>
  <si>
    <t>16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</si>
  <si>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</si>
  <si>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</si>
  <si>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1227128099</t>
  </si>
  <si>
    <t>17</t>
  </si>
  <si>
    <t>162301912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</si>
  <si>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</si>
  <si>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-1679574849</t>
  </si>
  <si>
    <t>18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</si>
  <si>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</si>
  <si>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</si>
  <si>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1936431578</t>
  </si>
  <si>
    <t>19</t>
  </si>
  <si>
    <t>184818232</t>
  </si>
  <si>
    <t>Ochrana kmene bedněním před poškozením stavebním provozem zřízení včetně odstranění výšky bednění do 2 m průměru kmene přes 300 do 500 mm</t>
  </si>
  <si>
    <t>2146534488</t>
  </si>
  <si>
    <t>Ostatní konstrukce a práce, bourání</t>
  </si>
  <si>
    <t>20</t>
  </si>
  <si>
    <t>966005112</t>
  </si>
  <si>
    <t>Rozebrání a odstranění silniční závory se sloupky osazenými s betonovými patkami</t>
  </si>
  <si>
    <t>1707055067</t>
  </si>
  <si>
    <t>966006124</t>
  </si>
  <si>
    <t xml:space="preserve">Odstranění betonových nebo kamenných patníků obetonovaných </t>
  </si>
  <si>
    <t>-1088719305</t>
  </si>
  <si>
    <t>22</t>
  </si>
  <si>
    <t>966006251</t>
  </si>
  <si>
    <t>Odstranění parkovací zábrany s odklizením materiálu na vzdálenost do 20 m nebo s naložením na dopravní prostředek sloupku zabetonovaného</t>
  </si>
  <si>
    <t>1185919842</t>
  </si>
  <si>
    <t>23</t>
  </si>
  <si>
    <t>962009201</t>
  </si>
  <si>
    <t>Demontáž prefabrikátů drobné architektury &lt;1,5t</t>
  </si>
  <si>
    <t>930311140</t>
  </si>
  <si>
    <t>"květináče"</t>
  </si>
  <si>
    <t>24</t>
  </si>
  <si>
    <t>981181004</t>
  </si>
  <si>
    <t>Demontáž kovových nebo betonových buněk samostatně stojících</t>
  </si>
  <si>
    <t>731296857</t>
  </si>
  <si>
    <t>997</t>
  </si>
  <si>
    <t>Přesun sutě</t>
  </si>
  <si>
    <t>25</t>
  </si>
  <si>
    <t>997221551</t>
  </si>
  <si>
    <t>Vodorovná doprava suti bez naložení, ale se složením a s hrubým urovnáním ze sypkých materiálů, na vzdálenost do 1 km</t>
  </si>
  <si>
    <t>t</t>
  </si>
  <si>
    <t>787463709</t>
  </si>
  <si>
    <t>2,41+1,5</t>
  </si>
  <si>
    <t>26</t>
  </si>
  <si>
    <t>997221559</t>
  </si>
  <si>
    <t>Vodorovná doprava suti bez naložení, ale se složením a s hrubým urovnáním Příplatek k ceně za každý další i započatý 1 km přes 1 km</t>
  </si>
  <si>
    <t>1788797962</t>
  </si>
  <si>
    <t>3,91*11</t>
  </si>
  <si>
    <t>27</t>
  </si>
  <si>
    <t>997221571</t>
  </si>
  <si>
    <t>Vodorovná doprava vybouraných hmot bez naložení, ale se složením a s hrubým urovnáním na vzdálenost do 1 km</t>
  </si>
  <si>
    <t>1692129713</t>
  </si>
  <si>
    <t>2,5</t>
  </si>
  <si>
    <t>28</t>
  </si>
  <si>
    <t>997221579</t>
  </si>
  <si>
    <t>Vodorovná doprava vybouraných hmot bez naložení, ale se složením a s hrubým urovnáním na vzdálenost Příplatek k ceně za každý další i započatý 1 km přes 1 km</t>
  </si>
  <si>
    <t>1121212153</t>
  </si>
  <si>
    <t>2,5*5</t>
  </si>
  <si>
    <t>29</t>
  </si>
  <si>
    <t>997221612</t>
  </si>
  <si>
    <t>Nakládání na dopravní prostředky pro vodorovnou dopravu vybouraných hmot</t>
  </si>
  <si>
    <t>-1367032239</t>
  </si>
  <si>
    <t>30</t>
  </si>
  <si>
    <t>997221815</t>
  </si>
  <si>
    <t>Poplatek za uložení stavebního odpadu na skládce (skládkovné) z prostého betonu zatříděného do Katalogu odpadů pod kódem 170 101</t>
  </si>
  <si>
    <t>969992516</t>
  </si>
  <si>
    <t>1,8+0,07+0,54</t>
  </si>
  <si>
    <t>31</t>
  </si>
  <si>
    <t>997221895</t>
  </si>
  <si>
    <t>Poplatek za uložení stavebního směsného odpadu na skládce (skládkovné)</t>
  </si>
  <si>
    <t>-1830878353</t>
  </si>
  <si>
    <t>998</t>
  </si>
  <si>
    <t>Přesun hmot</t>
  </si>
  <si>
    <t>32</t>
  </si>
  <si>
    <t>998223011</t>
  </si>
  <si>
    <t>Přesun hmot pro pozemní komunikace s krytem dlážděným dopravní vzdálenost do 200 m jakékoliv délky objektu</t>
  </si>
  <si>
    <t>368250555</t>
  </si>
  <si>
    <t>CITY067-02 - SO 101 - Komunikace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</si>
  <si>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</si>
  <si>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</si>
  <si>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</si>
  <si>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</si>
  <si>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</si>
  <si>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</si>
  <si>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</si>
  <si>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-1219083268</t>
  </si>
  <si>
    <t>"komunikace od hynais po práh petřín"</t>
  </si>
  <si>
    <t>47,45+58,6+47,25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</si>
  <si>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</si>
  <si>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</si>
  <si>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-901550580</t>
  </si>
  <si>
    <t>20,05</t>
  </si>
  <si>
    <t>113106511</t>
  </si>
  <si>
    <t>Rozebrání dlažeb a dílců vozovek a ploch s přemístěním hmot na skládku na vzdálenost do 3 m nebo s naložením na dopravní prostředek, s jakoukoliv výplní spár strojně plochy jednotlivě přes 200 m2 z velkých kostek s ložem z kameniva těženého</t>
  </si>
  <si>
    <t>1497990990</t>
  </si>
  <si>
    <t>"od práh petřín po libušiuna na 370 bez folie"</t>
  </si>
  <si>
    <t>250,3*5,0</t>
  </si>
  <si>
    <t>Mezisoučet</t>
  </si>
  <si>
    <t>"od libušina ke kostelu s folií"</t>
  </si>
  <si>
    <t>43,15*5,0</t>
  </si>
  <si>
    <t>40,4*5,0</t>
  </si>
  <si>
    <t>"od kostela na konec"</t>
  </si>
  <si>
    <t>40,2</t>
  </si>
  <si>
    <t>113106521</t>
  </si>
  <si>
    <t>Rozebrání dlažeb a dílců vozovek a ploch s přemístěním hmot na skládku na vzdálenost do 3 m nebo s naložením na dopravní prostředek, s jakoukoliv výplní spár strojně plochy jednotlivě přes 200 m2 z drobných kostek nebo odseků s ložem z kameniva těženého</t>
  </si>
  <si>
    <t>187517063</t>
  </si>
  <si>
    <t>2425,7</t>
  </si>
  <si>
    <t>-250,3*5,0</t>
  </si>
  <si>
    <t>581,94</t>
  </si>
  <si>
    <t>-43,15*5,0</t>
  </si>
  <si>
    <t>163,8+10,32+74,8</t>
  </si>
  <si>
    <t>113107131</t>
  </si>
  <si>
    <t>Odstranění podkladů nebo krytů ručně s přemístěním hmot na skládku na vzdálenost do 3 m nebo s naložením na dopravní prostředek z betonu prostého, o tl. vrstvy přes 100 do 150 mm</t>
  </si>
  <si>
    <t>-1486553685</t>
  </si>
  <si>
    <t>8,9</t>
  </si>
  <si>
    <t>113107222</t>
  </si>
  <si>
    <t>Odstranění podkladů nebo krytů strojně plochy jednotlivě přes 200 m2 s přemístěním hmot na skládku na vzdálenost do 20 m nebo s naložením na dopravní prostředek z kameniva hrubého drceného, o tl. vrstvy přes 100 do 200 mm</t>
  </si>
  <si>
    <t>-779363556</t>
  </si>
  <si>
    <t>"zámková chodník"</t>
  </si>
  <si>
    <t>153,3</t>
  </si>
  <si>
    <t>"zámková ulice"</t>
  </si>
  <si>
    <t>"velké kostky"</t>
  </si>
  <si>
    <t>1709,45</t>
  </si>
  <si>
    <t>"malé kostky"</t>
  </si>
  <si>
    <t>1789,31</t>
  </si>
  <si>
    <t>"beton"</t>
  </si>
  <si>
    <t>"asfalt 10"</t>
  </si>
  <si>
    <t>180,7</t>
  </si>
  <si>
    <t>"asfalt 15"</t>
  </si>
  <si>
    <t>2533,65</t>
  </si>
  <si>
    <t>113107241</t>
  </si>
  <si>
    <t>Odstranění podkladů nebo krytů strojně plochy jednotlivě přes 200 m2 s přemístěním hmot na skládku na vzdálenost do 20 m nebo s naložením na dopravní prostředek živičných, o tl. vrstvy do 50 mm</t>
  </si>
  <si>
    <t>-655237122</t>
  </si>
  <si>
    <t>113107242</t>
  </si>
  <si>
    <t>Odstranění podkladů nebo krytů strojně plochy jednotlivě přes 200 m2 s přemístěním hmot na skládku na vzdálenost do 20 m nebo s naložením na dopravní prostředek živičných, o tl. vrstvy přes 50 do 100 mm</t>
  </si>
  <si>
    <t>1225758928</t>
  </si>
  <si>
    <t>17,3</t>
  </si>
  <si>
    <t>163,4</t>
  </si>
  <si>
    <t>113107243</t>
  </si>
  <si>
    <t>Odstranění podkladů nebo krytů strojně plochy jednotlivě přes 200 m2 s přemístěním hmot na skládku na vzdálenost do 20 m nebo s naložením na dopravní prostředek živičných, o tl. vrstvy přes 100 do 150 mm</t>
  </si>
  <si>
    <t>2106350996</t>
  </si>
  <si>
    <t>1159,8</t>
  </si>
  <si>
    <t>578,05</t>
  </si>
  <si>
    <t>-40,4*5,0</t>
  </si>
  <si>
    <t>997,8</t>
  </si>
  <si>
    <t>113201111</t>
  </si>
  <si>
    <t>Vytrhání obrub s vybouráním lože, s přemístěním hmot na skládku na vzdálenost do 3 m nebo s naložením na dopravní prostředek chodníkových ležatých</t>
  </si>
  <si>
    <t>2003922797</t>
  </si>
  <si>
    <t>79,7</t>
  </si>
  <si>
    <t>53,9+4,75</t>
  </si>
  <si>
    <t>117,8</t>
  </si>
  <si>
    <t>113202111</t>
  </si>
  <si>
    <t>Vytrhání obrub s vybouráním lože, s přemístěním hmot na skládku na vzdálenost do 3 m nebo s naložením na dopravní prostředek z krajníků nebo obrubníků stojatých</t>
  </si>
  <si>
    <t>-1524571330</t>
  </si>
  <si>
    <t>26,7+36,7</t>
  </si>
  <si>
    <t>113203111</t>
  </si>
  <si>
    <t>Vytrhání obrub s vybouráním lože, s přemístěním hmot na skládku na vzdálenost do 3 m nebo s naložením na dopravní prostředek z dlažebních kostek</t>
  </si>
  <si>
    <t>716346645</t>
  </si>
  <si>
    <t>54,6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</si>
  <si>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</si>
  <si>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</si>
  <si>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-2002106926</t>
  </si>
  <si>
    <t>"plyn"</t>
  </si>
  <si>
    <t>98,0</t>
  </si>
  <si>
    <t>0,8*8*2</t>
  </si>
  <si>
    <t>119001411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</si>
  <si>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</si>
  <si>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-774952950</t>
  </si>
  <si>
    <t>0,8*8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</si>
  <si>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</si>
  <si>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</si>
  <si>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-592388034</t>
  </si>
  <si>
    <t>120001101</t>
  </si>
  <si>
    <t>Příplatek k cenám vykopávek za ztížení vykopávky v blízkosti inženýrských sítí nebo výbušnin v horninách jakékoliv třídy</t>
  </si>
  <si>
    <t>m3</t>
  </si>
  <si>
    <t>-142798393</t>
  </si>
  <si>
    <t>98,0*1,5*0,5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</si>
  <si>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</si>
  <si>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</si>
  <si>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1111157619</t>
  </si>
  <si>
    <t>"Komunikace tmavě šedomodrá"</t>
  </si>
  <si>
    <t>854,55*0,17</t>
  </si>
  <si>
    <t>198,21*0,47</t>
  </si>
  <si>
    <t>1001,45*0,17</t>
  </si>
  <si>
    <t>655,2*0,17</t>
  </si>
  <si>
    <t>"Komunikace žlutohnědá s folií"</t>
  </si>
  <si>
    <t>"od kostela"</t>
  </si>
  <si>
    <t>1256,77*0,17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</si>
  <si>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</si>
  <si>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</si>
  <si>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-1971466128</t>
  </si>
  <si>
    <t>733,715*0,3</t>
  </si>
  <si>
    <t>130001101</t>
  </si>
  <si>
    <t>Příplatek k cenám hloubených vykopávek za ztížení vykopávky v blízkosti podzemního vedení nebo výbušnin pro jakoukoliv třídu horniny</t>
  </si>
  <si>
    <t>-1298968298</t>
  </si>
  <si>
    <t>"drenáže"</t>
  </si>
  <si>
    <t>132,75</t>
  </si>
  <si>
    <t>"vpusti"</t>
  </si>
  <si>
    <t>32,36</t>
  </si>
  <si>
    <t>132201102</t>
  </si>
  <si>
    <t>Hloubení zapažených i nezapažených rýh šířky do 600 mm s urovnáním dna do předepsaného profilu a spádu v hornině tř. 3 přes 100 m3</t>
  </si>
  <si>
    <t>243694422</t>
  </si>
  <si>
    <t>"drenáž"</t>
  </si>
  <si>
    <t>590,0*(0,4+0,5)/2*0,5</t>
  </si>
  <si>
    <t>132201109</t>
  </si>
  <si>
    <t>Hloubení zapažených i nezapažených rýh šířky do 600 mm s urovnáním dna do předepsaného profilu a spádu v hornině tř. 3 Příplatek k cenám za lepivost horniny tř. 3</t>
  </si>
  <si>
    <t>668963071</t>
  </si>
  <si>
    <t>132,75*0,3</t>
  </si>
  <si>
    <t>132201201</t>
  </si>
  <si>
    <t>Hloubení zapažených i nezapažených rýh šířky přes 600 do 2 000 mm s urovnáním dna do předepsaného profilu a spádu v hornině tř. 3 do 100 m3</t>
  </si>
  <si>
    <t>-384414544</t>
  </si>
  <si>
    <t>2,9*0,8*(0,85+1,45)/2</t>
  </si>
  <si>
    <t>5,1*0,8*(0,85+1,45)/2</t>
  </si>
  <si>
    <t>5,2*0,8*(0,85+1,45)/2</t>
  </si>
  <si>
    <t>3,0*0,8*(0,85+1,45)/2</t>
  </si>
  <si>
    <t>3,4*0,8*(0,85+1,45)/2</t>
  </si>
  <si>
    <t>3,7*0,8*(0,85+1,45)/2</t>
  </si>
  <si>
    <t>4,6*0,8*(0,85+1,45)/2</t>
  </si>
  <si>
    <t>3,1*0,8*(0,85+1,45)/2</t>
  </si>
  <si>
    <t>"hydrant"</t>
  </si>
  <si>
    <t>3,0*0,8*1,6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</si>
  <si>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</si>
  <si>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</si>
  <si>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1990275015</t>
  </si>
  <si>
    <t>32,36*0,3</t>
  </si>
  <si>
    <t>151101101</t>
  </si>
  <si>
    <t>Zřízení pažení a rozepření stěn rýh pro podzemní vedení pro všechny šířky rýhy příložné pro jakoukoliv mezerovitost, hloubky do 2 m</t>
  </si>
  <si>
    <t>1647229834</t>
  </si>
  <si>
    <t>2,9*(0,85+1,45)/2*2</t>
  </si>
  <si>
    <t>5,1*(0,85+1,45)/2*2</t>
  </si>
  <si>
    <t>5,2*(0,85+1,45)/2*2</t>
  </si>
  <si>
    <t>3,0*(0,85+1,45)/2*2</t>
  </si>
  <si>
    <t>3,4*(0,85+1,45)/2*2</t>
  </si>
  <si>
    <t>3,7*(0,85+1,45)/2*2</t>
  </si>
  <si>
    <t>4,6*(0,85+1,45)/2*2</t>
  </si>
  <si>
    <t>3,1*(0,85+1,45)/2*2</t>
  </si>
  <si>
    <t>0,8*0,85*8</t>
  </si>
  <si>
    <t>0,8*1,45*8</t>
  </si>
  <si>
    <t>3,0*1,6*2</t>
  </si>
  <si>
    <t>0,8*1,6*2</t>
  </si>
  <si>
    <t>151101111</t>
  </si>
  <si>
    <t>Odstranění pažení a rozepření stěn rýh pro podzemní vedení s uložením materiálu na vzdálenost do 3 m od kraje výkopu příložné, hloubky do 2 m</t>
  </si>
  <si>
    <t>2027374382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</si>
  <si>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</si>
  <si>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</si>
  <si>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-838677559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</si>
  <si>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</si>
  <si>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</si>
  <si>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-1990866488</t>
  </si>
  <si>
    <t>"mezideponie zásyp"</t>
  </si>
  <si>
    <t>19,166*2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</si>
  <si>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</si>
  <si>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</si>
  <si>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-2089121864</t>
  </si>
  <si>
    <t>"odvoz skládka"</t>
  </si>
  <si>
    <t>32,36+132,75+733,715</t>
  </si>
  <si>
    <t>-19,166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</si>
  <si>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</si>
  <si>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</si>
  <si>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1174791274</t>
  </si>
  <si>
    <t>879,659*2</t>
  </si>
  <si>
    <t>167101101</t>
  </si>
  <si>
    <t>Nakládání, skládání a překládání neulehlého výkopku nebo sypaniny nakládání, množství do 100 m3, z hornin tř. 1 až 4</t>
  </si>
  <si>
    <t>-722198472</t>
  </si>
  <si>
    <t>19,166</t>
  </si>
  <si>
    <t>171201201</t>
  </si>
  <si>
    <t>Uložení sypaniny na skládky</t>
  </si>
  <si>
    <t>-521437611</t>
  </si>
  <si>
    <t>171201211</t>
  </si>
  <si>
    <t>Poplatek za uložení stavebního odpadu na skládce (skládkovné) zeminy a kameniva zatříděného do Katalogu odpadů pod kódem 170 504</t>
  </si>
  <si>
    <t>1595535173</t>
  </si>
  <si>
    <t>879,659*1,8</t>
  </si>
  <si>
    <t>33</t>
  </si>
  <si>
    <t>174101101</t>
  </si>
  <si>
    <t>Zásyp sypaninou z jakékoliv horniny s uložením výkopku ve vrstvách se zhutněním jam, šachet, rýh nebo kolem objektů v těchto vykopávkách</t>
  </si>
  <si>
    <t>-1081814284</t>
  </si>
  <si>
    <t>"výkop"</t>
  </si>
  <si>
    <t>"odpočet"</t>
  </si>
  <si>
    <t>-2,08</t>
  </si>
  <si>
    <t>-9,2-0,96</t>
  </si>
  <si>
    <t>-3,14*0,225*0,225*0,75*8</t>
  </si>
  <si>
    <t>"zásyp díra vedle fary"</t>
  </si>
  <si>
    <t>32,0*3,0*0,5</t>
  </si>
  <si>
    <t>34</t>
  </si>
  <si>
    <t>M</t>
  </si>
  <si>
    <t>583312000</t>
  </si>
  <si>
    <t>štěrkopísek netříděný zásypový materiál</t>
  </si>
  <si>
    <t>-2072494340</t>
  </si>
  <si>
    <t>48,0*1,89</t>
  </si>
  <si>
    <t>35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</si>
  <si>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</si>
  <si>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</si>
  <si>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895886501</t>
  </si>
  <si>
    <t>(1,9+4,1+4,2+2,0+2,4+2,7+3,6+2,1)*0,8*0,5</t>
  </si>
  <si>
    <t>-23,0*3,46*0,01</t>
  </si>
  <si>
    <t>3,0*0,8*0,4</t>
  </si>
  <si>
    <t>36</t>
  </si>
  <si>
    <t>-303928953</t>
  </si>
  <si>
    <t>9,364*1,89</t>
  </si>
  <si>
    <t>37</t>
  </si>
  <si>
    <t>181951102</t>
  </si>
  <si>
    <t>Úprava pláně vyrovnáním výškových rozdílů v hornině tř. 1 až 4 se zhutněním</t>
  </si>
  <si>
    <t>2132507966</t>
  </si>
  <si>
    <t>3767,97</t>
  </si>
  <si>
    <t>Zakládání</t>
  </si>
  <si>
    <t>38</t>
  </si>
  <si>
    <t>211561112</t>
  </si>
  <si>
    <t>Výplň odvodňovacích žeber nebo trativodů kamenivem hrubým drceným frakce 8 až 16 mm</t>
  </si>
  <si>
    <t>-1728282810</t>
  </si>
  <si>
    <t>-23,6</t>
  </si>
  <si>
    <t>39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</si>
  <si>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</si>
  <si>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</si>
  <si>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1026931619</t>
  </si>
  <si>
    <t>590,0*1,9</t>
  </si>
  <si>
    <t>40</t>
  </si>
  <si>
    <t>69311068</t>
  </si>
  <si>
    <t>geotextilie netkaná PP 300g/m2</t>
  </si>
  <si>
    <t>1178034957</t>
  </si>
  <si>
    <t>1121,0*1,9*1,1</t>
  </si>
  <si>
    <t>41</t>
  </si>
  <si>
    <t>212572111</t>
  </si>
  <si>
    <t>Lože pro trativody ze štěrkopísku tříděného</t>
  </si>
  <si>
    <t>-621908692</t>
  </si>
  <si>
    <t>590,0*0,4*0,1</t>
  </si>
  <si>
    <t>42</t>
  </si>
  <si>
    <t>212755216</t>
  </si>
  <si>
    <t>Trativody bez lože z drenážních trubek plastových flexibilních D 160 mm</t>
  </si>
  <si>
    <t>461824644</t>
  </si>
  <si>
    <t>19,15+17,1+18,3+26,6+17,7</t>
  </si>
  <si>
    <t>38,45+24,1+26,45+28,9+28,45+30,2+76,75</t>
  </si>
  <si>
    <t>29,3+29,4+24,4+22,95</t>
  </si>
  <si>
    <t>46,25+23,8+32,15+29,6</t>
  </si>
  <si>
    <t>Vodorovné konstrukce</t>
  </si>
  <si>
    <t>43</t>
  </si>
  <si>
    <t>451572111</t>
  </si>
  <si>
    <t>Lože pod potrubí, stoky a drobné objekty v otevřeném výkopu z kameniva drobného těženého 0 až 4 mm</t>
  </si>
  <si>
    <t>-2051734698</t>
  </si>
  <si>
    <t>(1,9+4,1+4,2+2,0+2,4+2,7+3,6+2,1)*0,8*0,1</t>
  </si>
  <si>
    <t>3,0*0,8*0,1</t>
  </si>
  <si>
    <t>44</t>
  </si>
  <si>
    <t>452313131</t>
  </si>
  <si>
    <t>Podkladní a zajišťovací konstrukce z betonu prostého v otevřeném výkopu bloky pro potrubí z betonu tř. C 12/15</t>
  </si>
  <si>
    <t>-217549442</t>
  </si>
  <si>
    <t>0,8*0,3*0,3</t>
  </si>
  <si>
    <t>45</t>
  </si>
  <si>
    <t>452353101</t>
  </si>
  <si>
    <t>Bednění podkladních a zajišťovacích konstrukcí v otevřeném výkopu bloků pro potrubí</t>
  </si>
  <si>
    <t>672892954</t>
  </si>
  <si>
    <t>0,8*0,3*2</t>
  </si>
  <si>
    <t>46</t>
  </si>
  <si>
    <t>452387111</t>
  </si>
  <si>
    <t>Podkladní a vyrovnávací konstrukce z betonu vyrovnávací rámy z prostého betonu tř. C 25/30 pod poklopy a mříže, výšky do 100 mm</t>
  </si>
  <si>
    <t>1205878318</t>
  </si>
  <si>
    <t>"rám pod desku"</t>
  </si>
  <si>
    <t>5+3+2+3</t>
  </si>
  <si>
    <t>47</t>
  </si>
  <si>
    <t>452387121</t>
  </si>
  <si>
    <t>Podkladní a vyrovnávací konstrukce z betonu vyrovnávací rámy z prostého betonu tř. C 25/30 pod poklopy a mříže, výšky přes 100 do 200 mm</t>
  </si>
  <si>
    <t>-1141974503</t>
  </si>
  <si>
    <t>"rám pod mříž"</t>
  </si>
  <si>
    <t>2+6+1</t>
  </si>
  <si>
    <t>Komunikace pozemní</t>
  </si>
  <si>
    <t>48</t>
  </si>
  <si>
    <t>564211113</t>
  </si>
  <si>
    <t>Podklad nebo podsyp ze štěrkopísku ŠP s rozprostřením, vlhčením a zhutněním, po zhutnění tl. 70 mm</t>
  </si>
  <si>
    <t>2146941526</t>
  </si>
  <si>
    <t>98,0*1,5</t>
  </si>
  <si>
    <t>49</t>
  </si>
  <si>
    <t>564851111</t>
  </si>
  <si>
    <t>Podklad ze štěrkodrti ŠD s rozprostřením a zhutněním, po zhutnění tl. 150 mm</t>
  </si>
  <si>
    <t>1612735720</t>
  </si>
  <si>
    <t>194,02</t>
  </si>
  <si>
    <t>60,0*5,5</t>
  </si>
  <si>
    <t>310,67</t>
  </si>
  <si>
    <t>19,86</t>
  </si>
  <si>
    <t>81,42</t>
  </si>
  <si>
    <t>230,0*3,5</t>
  </si>
  <si>
    <t>26,98+10,44+14,34+14,94+22,12+12,00+14,21</t>
  </si>
  <si>
    <t>636,4</t>
  </si>
  <si>
    <t>9,87+8,93</t>
  </si>
  <si>
    <t>"od kostela na 500"</t>
  </si>
  <si>
    <t>10,77+242,8</t>
  </si>
  <si>
    <t>"od 500 na 540"</t>
  </si>
  <si>
    <t>587,75</t>
  </si>
  <si>
    <t>"od 540 na konec"</t>
  </si>
  <si>
    <t>415,45</t>
  </si>
  <si>
    <t>50</t>
  </si>
  <si>
    <t>564861111</t>
  </si>
  <si>
    <t>Podklad ze štěrkodrti ŠD s rozprostřením a zhutněním, po zhutnění tl. 200 mm</t>
  </si>
  <si>
    <t>-390809443</t>
  </si>
  <si>
    <t>-98,0*1,5</t>
  </si>
  <si>
    <t>51</t>
  </si>
  <si>
    <t>567114111</t>
  </si>
  <si>
    <t>Podklad ze směsi stmelené cementem SC bez dilatačních spár, s rozprostřením a zhutněním SC C 20/25 (PB I), po zhutnění tl. 100 mm</t>
  </si>
  <si>
    <t>-995640661</t>
  </si>
  <si>
    <t>52</t>
  </si>
  <si>
    <t>591211112</t>
  </si>
  <si>
    <t>Kladení dlažby z kostek drobných z kamene do lože z kameniva drceného tl 40 mm</t>
  </si>
  <si>
    <t>-597077262</t>
  </si>
  <si>
    <t>53</t>
  </si>
  <si>
    <t>583801103</t>
  </si>
  <si>
    <t>Výrobky lomařské a kamenické pro komunikace, kostka dlažební drobná, žula, I.jakost, velikost 10 cm, odstín tmavě šedomodrá</t>
  </si>
  <si>
    <t>-1627635629</t>
  </si>
  <si>
    <t>(854,55+1001,45+508,2)*1,02</t>
  </si>
  <si>
    <t>54</t>
  </si>
  <si>
    <t>583801105</t>
  </si>
  <si>
    <t>Výrobky lomařské a kamenické pro komunikace, kostka dlažební drobná, žula, I.jakost, velikost 10 cm, odstín žlutohnědá</t>
  </si>
  <si>
    <t>-847239390</t>
  </si>
  <si>
    <t>1256,77*1,02</t>
  </si>
  <si>
    <t>55</t>
  </si>
  <si>
    <t>591241111</t>
  </si>
  <si>
    <t>Kladení dlažby z kostek s provedením lože do tl. 50 mm, s vyplněním spár, s dvojím beraněním a se smetením přebytečného materiálu na krajnici drobných z kamene, do lože z cementové malty</t>
  </si>
  <si>
    <t>-1389876075</t>
  </si>
  <si>
    <t>56</t>
  </si>
  <si>
    <t>1360020994</t>
  </si>
  <si>
    <t>147,0*1,02</t>
  </si>
  <si>
    <t>57</t>
  </si>
  <si>
    <t>596841120</t>
  </si>
  <si>
    <t>Kladení dlažby z betonových nebo kameninových dlaždic komunikací pro pěší s vyplněním spár a se smetením přebytečného materiálu na vzdálenost do 3 m s ložem z cementové malty tl. do 30 mm velikosti dlaždic do 0,09 m2 (bez zámku), pro plochy do 50 m2</t>
  </si>
  <si>
    <t>1710953974</t>
  </si>
  <si>
    <t>"hrbatá"</t>
  </si>
  <si>
    <t>"práh hynais"</t>
  </si>
  <si>
    <t>5,5*0,4</t>
  </si>
  <si>
    <t>"práh libušina"</t>
  </si>
  <si>
    <t>6,7*0,4</t>
  </si>
  <si>
    <t>"práh u kostela"</t>
  </si>
  <si>
    <t>4,3*0,4</t>
  </si>
  <si>
    <t>"práh konec"</t>
  </si>
  <si>
    <t>5,6*0,4</t>
  </si>
  <si>
    <t>"hladká"</t>
  </si>
  <si>
    <t>5,5*0,25</t>
  </si>
  <si>
    <t>6,7*0,25</t>
  </si>
  <si>
    <t>4,3*0,25</t>
  </si>
  <si>
    <t>5,6*0,25</t>
  </si>
  <si>
    <t>58</t>
  </si>
  <si>
    <t>592453101</t>
  </si>
  <si>
    <t>dlažba desková betonová se speciální hmatovou úpravou (reliéfní povrch) pro zrakově postižené 20x20x6 cm barevná</t>
  </si>
  <si>
    <t>1088316897</t>
  </si>
  <si>
    <t>8,84*1,03</t>
  </si>
  <si>
    <t>59</t>
  </si>
  <si>
    <t>592453102</t>
  </si>
  <si>
    <t>dlažba desková betonová hladká pro pro lemování signálních pásů pro zrakově postižené 25,5x25,5x6 cm šedivá</t>
  </si>
  <si>
    <t>2052225734</t>
  </si>
  <si>
    <t>5,525*1,03</t>
  </si>
  <si>
    <t>Trubní vedení</t>
  </si>
  <si>
    <t>60</t>
  </si>
  <si>
    <t>837445221</t>
  </si>
  <si>
    <t xml:space="preserve">Výřez a montáž odbočné tvarovky </t>
  </si>
  <si>
    <t>-1334555711</t>
  </si>
  <si>
    <t>"napojení drenáže"</t>
  </si>
  <si>
    <t>"napojení vpustí"</t>
  </si>
  <si>
    <t>61</t>
  </si>
  <si>
    <t>286117128</t>
  </si>
  <si>
    <t>průchodka pro dodatečné napojení na potrubí s integrovaným výkyvným kloubem DN 200</t>
  </si>
  <si>
    <t>-833718082</t>
  </si>
  <si>
    <t>62</t>
  </si>
  <si>
    <t>286117127</t>
  </si>
  <si>
    <t>průchodka pro dodatečné napojení na potrubí s integrovaným výkyvným kloubem DN 150</t>
  </si>
  <si>
    <t>-808760410</t>
  </si>
  <si>
    <t>63</t>
  </si>
  <si>
    <t>852241121</t>
  </si>
  <si>
    <t>Montáž potrubí z trub litinových tlakových přírubových normálních délek v otevřeném výkopu, kanálu nebo v šachtě DN 80</t>
  </si>
  <si>
    <t>603617707</t>
  </si>
  <si>
    <t>64</t>
  </si>
  <si>
    <t>552532471</t>
  </si>
  <si>
    <t>trouba přírubová litinová práškový epoxid tl.250µm TP DN 80 mm délka 1000 mm</t>
  </si>
  <si>
    <t>317434534</t>
  </si>
  <si>
    <t>65</t>
  </si>
  <si>
    <t>852242121</t>
  </si>
  <si>
    <t>Montáž potrubí z trub litinových tlakových přírubových abnormálních délek, jednotlivě do 1 m v otevřeném výkopu, kanálu nebo v šachtě DN 80</t>
  </si>
  <si>
    <t>-454943337</t>
  </si>
  <si>
    <t>66</t>
  </si>
  <si>
    <t>552532391</t>
  </si>
  <si>
    <t>trouba přírubová litinová práškový epoxid tl.250µm TP DN 80 mm délka 400 mm</t>
  </si>
  <si>
    <t>536032561</t>
  </si>
  <si>
    <t>67</t>
  </si>
  <si>
    <t>857242121</t>
  </si>
  <si>
    <t>Montáž litinových tvarovek na potrubí litinovém tlakovém jednoosých na potrubí z trub přírubových v otevřeném výkopu, kanálu nebo v šachtě DN 80</t>
  </si>
  <si>
    <t>516530254</t>
  </si>
  <si>
    <t>68</t>
  </si>
  <si>
    <t>552540471</t>
  </si>
  <si>
    <t>koleno 90° s patkou přírubové litinové vodovodní PP-TT PN 10/40 DN 80</t>
  </si>
  <si>
    <t>1994411098</t>
  </si>
  <si>
    <t>69</t>
  </si>
  <si>
    <t>552540261</t>
  </si>
  <si>
    <t>koleno 90° přírubové litinové vodovodní P-90-TT PN 10/40 DN 80</t>
  </si>
  <si>
    <t>-1911381995</t>
  </si>
  <si>
    <t>70</t>
  </si>
  <si>
    <t>857242821</t>
  </si>
  <si>
    <t>Demontáž litinových tvarovek jednoosých přírubových otevřený výkop DN 80</t>
  </si>
  <si>
    <t>-279461127</t>
  </si>
  <si>
    <t>71</t>
  </si>
  <si>
    <t>871353121</t>
  </si>
  <si>
    <t>Montáž kanalizačního potrubí z plastů z tvrdého PVC těsněných gumovým kroužkem v otevřeném výkopu ve sklonu do 20 % DN 200</t>
  </si>
  <si>
    <t>-539368146</t>
  </si>
  <si>
    <t>1,9+4,1+4,2+2,0+2,4+2,7+3,6+2,1</t>
  </si>
  <si>
    <t>72</t>
  </si>
  <si>
    <t>28611135</t>
  </si>
  <si>
    <t>trubka kanalizační KGEM PVC DN 200x500 mm SN4</t>
  </si>
  <si>
    <t>1933220546</t>
  </si>
  <si>
    <t>0,5*6*1,015</t>
  </si>
  <si>
    <t>73</t>
  </si>
  <si>
    <t>28611136</t>
  </si>
  <si>
    <t>trubka kanalizační KGEM PVC DN 200x1000 mm SN4</t>
  </si>
  <si>
    <t>-1180024438</t>
  </si>
  <si>
    <t>1,0*2*1,015</t>
  </si>
  <si>
    <t>74</t>
  </si>
  <si>
    <t>28611137</t>
  </si>
  <si>
    <t>trubka kanalizační KGEM PVC DN 200x2000 mm SN4</t>
  </si>
  <si>
    <t>-803186858</t>
  </si>
  <si>
    <t>2,0*11*1,015</t>
  </si>
  <si>
    <t>75</t>
  </si>
  <si>
    <t>877355211</t>
  </si>
  <si>
    <t>Montáž tvarovek na kanalizačním potrubí z trub z plastu z tvrdého PVC nebo z polypropylenu v otevřeném výkopu jednoosých DN 200</t>
  </si>
  <si>
    <t>1875262948</t>
  </si>
  <si>
    <t>76</t>
  </si>
  <si>
    <t>28611360</t>
  </si>
  <si>
    <t>koleno kanalizace PVC KG 150x30°</t>
  </si>
  <si>
    <t>1681905226</t>
  </si>
  <si>
    <t>77</t>
  </si>
  <si>
    <t>877355221</t>
  </si>
  <si>
    <t>Montáž tvarovek na kanalizačním potrubí z trub z plastu z tvrdého PVC nebo z polypropylenu v otevřeném výkopu dvouosých DN 200</t>
  </si>
  <si>
    <t>-805028386</t>
  </si>
  <si>
    <t>"odbočka na drenáž"</t>
  </si>
  <si>
    <t>78</t>
  </si>
  <si>
    <t>28611395</t>
  </si>
  <si>
    <t>odbočka kanalizační plastová s hrdlem KG 200/150/45°</t>
  </si>
  <si>
    <t>1311408834</t>
  </si>
  <si>
    <t>79</t>
  </si>
  <si>
    <t>891247111</t>
  </si>
  <si>
    <t>Montáž vodovodních armatur na potrubí hydrantů podzemních (bez osazení poklopů) DN 80</t>
  </si>
  <si>
    <t>-1370253478</t>
  </si>
  <si>
    <t>80</t>
  </si>
  <si>
    <t>422490081</t>
  </si>
  <si>
    <t>hydrant podzemní plnoprůtokový DN 80 / 125 cm</t>
  </si>
  <si>
    <t>24540716</t>
  </si>
  <si>
    <t>81</t>
  </si>
  <si>
    <t>891247811</t>
  </si>
  <si>
    <t>Demontáž hydrantů podzemních DN 80 včetně poklopu</t>
  </si>
  <si>
    <t>1135055937</t>
  </si>
  <si>
    <t>82</t>
  </si>
  <si>
    <t>892241111</t>
  </si>
  <si>
    <t>Tlakové zkoušky vodou na potrubí DN do 80</t>
  </si>
  <si>
    <t>1166602738</t>
  </si>
  <si>
    <t>83</t>
  </si>
  <si>
    <t>894403011</t>
  </si>
  <si>
    <t>Osazení železobetonových dílců pro šachty desek zákrytových</t>
  </si>
  <si>
    <t>-1411893817</t>
  </si>
  <si>
    <t>"zakrytí šachet"</t>
  </si>
  <si>
    <t>84</t>
  </si>
  <si>
    <t>59224315</t>
  </si>
  <si>
    <t>deska betonová zákrytová pro kruhové šachty 100/62,5 x 16,5 cm</t>
  </si>
  <si>
    <t>771764679</t>
  </si>
  <si>
    <t>85</t>
  </si>
  <si>
    <t>894412411</t>
  </si>
  <si>
    <t>Osazení železobetonových dílců pro šachty skruží přechodových</t>
  </si>
  <si>
    <t>627233659</t>
  </si>
  <si>
    <t>86</t>
  </si>
  <si>
    <t>59224348</t>
  </si>
  <si>
    <t>těsnění elastomerové pro spojení šachetních dílů DN 1000</t>
  </si>
  <si>
    <t>-53521141</t>
  </si>
  <si>
    <t>87</t>
  </si>
  <si>
    <t>592241681</t>
  </si>
  <si>
    <t>skruž betonová přechodová TBR-Q 625/600/120 SPK 62,5/100x60x12 cm</t>
  </si>
  <si>
    <t>-1949731821</t>
  </si>
  <si>
    <t>88</t>
  </si>
  <si>
    <t>895941211</t>
  </si>
  <si>
    <t>Zřízení vpusti kanalizační uliční z betonových dílců typ UV-50 nízký</t>
  </si>
  <si>
    <t>1924029317</t>
  </si>
  <si>
    <t>"nové vpusti"</t>
  </si>
  <si>
    <t>5+3</t>
  </si>
  <si>
    <t>89</t>
  </si>
  <si>
    <t>59223860</t>
  </si>
  <si>
    <t>skruž betonová pro uliční vpusť středová 45 x 19,5 x 5 cm</t>
  </si>
  <si>
    <t>859982898</t>
  </si>
  <si>
    <t>90</t>
  </si>
  <si>
    <t>59223864</t>
  </si>
  <si>
    <t>prstenec betonový pro uliční vpusť vyrovnávací 39 x 6 x 13 cm</t>
  </si>
  <si>
    <t>-2010199090</t>
  </si>
  <si>
    <t>91</t>
  </si>
  <si>
    <t>59223850</t>
  </si>
  <si>
    <t>dno betonové pro uliční vpusť s výtokovým otvorem 45x33x5 cm</t>
  </si>
  <si>
    <t>1278181336</t>
  </si>
  <si>
    <t>92</t>
  </si>
  <si>
    <t>899103111</t>
  </si>
  <si>
    <t>Osazení poklopů litinových a ocelových včetně rámů pro třídu zatížení B125, C250</t>
  </si>
  <si>
    <t>-2023382726</t>
  </si>
  <si>
    <t>"poklopy na šachty"</t>
  </si>
  <si>
    <t>93</t>
  </si>
  <si>
    <t>592246611</t>
  </si>
  <si>
    <t>poklop šachtový litinový D 400 - s odvětráním, s tlumící vložkou</t>
  </si>
  <si>
    <t>1517575752</t>
  </si>
  <si>
    <t>94</t>
  </si>
  <si>
    <t>899203111</t>
  </si>
  <si>
    <t>Osazení mříží litinových včetně rámů a košů na bahno pro třídu zatížení B125, C250</t>
  </si>
  <si>
    <t>524311803</t>
  </si>
  <si>
    <t>"nové mříže"</t>
  </si>
  <si>
    <t>95</t>
  </si>
  <si>
    <t>592238783</t>
  </si>
  <si>
    <t>mříž litinová pro uliční vpusti  D400 , 500/500 mm</t>
  </si>
  <si>
    <t>311027130</t>
  </si>
  <si>
    <t>96</t>
  </si>
  <si>
    <t>899203211</t>
  </si>
  <si>
    <t>Demontáž mříží litinových včetně rámů, hmotnosti jednotlivě přes 100 do 150 Kg</t>
  </si>
  <si>
    <t>1241651584</t>
  </si>
  <si>
    <t>5+3+2+6+1+2+3</t>
  </si>
  <si>
    <t>97</t>
  </si>
  <si>
    <t>899331111</t>
  </si>
  <si>
    <t>Výšková úprava uličního vstupu nebo vpusti do 200 mm zvýšením poklopu</t>
  </si>
  <si>
    <t>-109285671</t>
  </si>
  <si>
    <t>"poklop kruh 600"</t>
  </si>
  <si>
    <t>"poklop hran 600x600"</t>
  </si>
  <si>
    <t>98</t>
  </si>
  <si>
    <t>899401113</t>
  </si>
  <si>
    <t>Osazení poklopů litinových hydrantových</t>
  </si>
  <si>
    <t>-1885047085</t>
  </si>
  <si>
    <t>99</t>
  </si>
  <si>
    <t>348200001</t>
  </si>
  <si>
    <t>podklad deska pod hydrant poklop</t>
  </si>
  <si>
    <t>-522293679</t>
  </si>
  <si>
    <t>100</t>
  </si>
  <si>
    <t>195000100</t>
  </si>
  <si>
    <t>poklop k podzemnímu hydrantu</t>
  </si>
  <si>
    <t>-463333519</t>
  </si>
  <si>
    <t>101</t>
  </si>
  <si>
    <t>899431111</t>
  </si>
  <si>
    <t>Výšková úprava uličního vstupu nebo vpusti do 200 mm zvýšením krycího hrnce, šoupěte nebo hydrantu bez úpravy armatur</t>
  </si>
  <si>
    <t>-2104145252</t>
  </si>
  <si>
    <t>"poklop šoupě,hydrant"</t>
  </si>
  <si>
    <t>Ostatní konstrukce a práce-bourání</t>
  </si>
  <si>
    <t>102</t>
  </si>
  <si>
    <t>916111124</t>
  </si>
  <si>
    <t>Osazení obruby z drobných kostek bez boční opěry do lože z betonu prostého C25-30 XF2</t>
  </si>
  <si>
    <t>-149678406</t>
  </si>
  <si>
    <t>"lemování komunikace"</t>
  </si>
  <si>
    <t>246,8+254,0</t>
  </si>
  <si>
    <t>5,85+6,9+2,5+2,5+4,55+4,55+4,85+4,85+4,55+4,55+3,8+3,8+4,3+4,55</t>
  </si>
  <si>
    <t>99,8+92,2+15,9</t>
  </si>
  <si>
    <t>2,1+1,75+5,0+4,25</t>
  </si>
  <si>
    <t>103</t>
  </si>
  <si>
    <t>583801104</t>
  </si>
  <si>
    <t>Výrobky lomařské a kamenické pro komunikace, kostka dlažební drobná, žula, I.jakost, velikost 10 cm, odstín světle okrová</t>
  </si>
  <si>
    <t>-1011653383</t>
  </si>
  <si>
    <t>783,9*0,1*1,02</t>
  </si>
  <si>
    <t>104</t>
  </si>
  <si>
    <t>916111125</t>
  </si>
  <si>
    <t>Osazení obruby z drobných kostek s boční opěrou do lože z betonu prostého C25-30 XF2</t>
  </si>
  <si>
    <t>1831912078</t>
  </si>
  <si>
    <t>"ukončení dlažby"</t>
  </si>
  <si>
    <t>43,0+5,1+12,0+5,0+13,3+4,4+9,1+10,8+5,5</t>
  </si>
  <si>
    <t>5,5+3,45+11,8+5,55+2,6+3,5+2,8+5,3+2,9+3,3+2,85+3,3+16,3+1,7</t>
  </si>
  <si>
    <t>6,5+6,5+2,4+6,4+8,9+4,3</t>
  </si>
  <si>
    <t>2,85+37,95+37,35+2,9+5,6+5,6</t>
  </si>
  <si>
    <t>"okolo poklopů"</t>
  </si>
  <si>
    <t>8*3,14*0,8</t>
  </si>
  <si>
    <t>4*3,14*0,8</t>
  </si>
  <si>
    <t>16*3,14*0,8</t>
  </si>
  <si>
    <t>3*3,14*0,8</t>
  </si>
  <si>
    <t>7*3,14*0,8</t>
  </si>
  <si>
    <t>12*3,14*0,8</t>
  </si>
  <si>
    <t>5*3,14*0,8</t>
  </si>
  <si>
    <t>2*2,8</t>
  </si>
  <si>
    <t>3*2,8</t>
  </si>
  <si>
    <t>7*3,14*0,3</t>
  </si>
  <si>
    <t>16*3,14*0,3</t>
  </si>
  <si>
    <t>21*3,14*0,3</t>
  </si>
  <si>
    <t>9*3,14*0,3</t>
  </si>
  <si>
    <t>7*2,6</t>
  </si>
  <si>
    <t>9*2,6</t>
  </si>
  <si>
    <t>3*2,6</t>
  </si>
  <si>
    <t>4*2,6</t>
  </si>
  <si>
    <t>"okolo stromů"</t>
  </si>
  <si>
    <t>5,4*3</t>
  </si>
  <si>
    <t>105</t>
  </si>
  <si>
    <t>-106829546</t>
  </si>
  <si>
    <t>214,05*0,1*1,02</t>
  </si>
  <si>
    <t>113,04*0,1*1,02</t>
  </si>
  <si>
    <t>22,4*0,1*1,02</t>
  </si>
  <si>
    <t>41,448*0,1*1,02</t>
  </si>
  <si>
    <t>49,4*0,1*1,02</t>
  </si>
  <si>
    <t>106</t>
  </si>
  <si>
    <t>409116720</t>
  </si>
  <si>
    <t>92,25*0,1*1,02</t>
  </si>
  <si>
    <t>42,704*0,1*1,02</t>
  </si>
  <si>
    <t>5,6*0,1*1,02</t>
  </si>
  <si>
    <t>8,478*0,1*1,02</t>
  </si>
  <si>
    <t>10,4*0,1*1,02</t>
  </si>
  <si>
    <t>107</t>
  </si>
  <si>
    <t>916241114</t>
  </si>
  <si>
    <t>Osazení obrubníku kamenného ležatého bez boční opěry do lože z betonu prostého C25-30 XF2</t>
  </si>
  <si>
    <t>670965303</t>
  </si>
  <si>
    <t>"chodník Hynais"</t>
  </si>
  <si>
    <t>3,35+3,5+3,5</t>
  </si>
  <si>
    <t>"strana parkoviště"</t>
  </si>
  <si>
    <t>23,5+8,4</t>
  </si>
  <si>
    <t>5,5*2</t>
  </si>
  <si>
    <t>8,1*2</t>
  </si>
  <si>
    <t>4,3*2</t>
  </si>
  <si>
    <t>5,6*2</t>
  </si>
  <si>
    <t>108</t>
  </si>
  <si>
    <t>583803140</t>
  </si>
  <si>
    <t>obrubník kamenný přímý, žula, 30x20</t>
  </si>
  <si>
    <t>-1113272092</t>
  </si>
  <si>
    <t>"prahy"</t>
  </si>
  <si>
    <t>47,0</t>
  </si>
  <si>
    <t>109</t>
  </si>
  <si>
    <t>583803340</t>
  </si>
  <si>
    <t>obrubník kamenný přímý, žula, 25x20</t>
  </si>
  <si>
    <t>-334844353</t>
  </si>
  <si>
    <t>3,5+3,5</t>
  </si>
  <si>
    <t>110</t>
  </si>
  <si>
    <t>583804340</t>
  </si>
  <si>
    <t>obrubník kamenný obloukový , žula, r=3÷5 m 25x20</t>
  </si>
  <si>
    <t>1452169156</t>
  </si>
  <si>
    <t>3,35</t>
  </si>
  <si>
    <t>111</t>
  </si>
  <si>
    <t>916241214</t>
  </si>
  <si>
    <t>Osazení obrubníku kamenného stojatého s boční opěrou do lože z betonu prostého C25-30 XF2</t>
  </si>
  <si>
    <t>-1495159552</t>
  </si>
  <si>
    <t>" chodník hynais"</t>
  </si>
  <si>
    <t>23,3+71,1+5,7+2,0+12,0</t>
  </si>
  <si>
    <t>18,6+8,2+4,1+61,55+15,6</t>
  </si>
  <si>
    <t>112</t>
  </si>
  <si>
    <t>-968637893</t>
  </si>
  <si>
    <t>222,15</t>
  </si>
  <si>
    <t>-(3,0+6,0+12,2+10,6)</t>
  </si>
  <si>
    <t>113</t>
  </si>
  <si>
    <t>583804140</t>
  </si>
  <si>
    <t>obrubník kamenný obloukový , žula, r=0,5÷1 m 25x20</t>
  </si>
  <si>
    <t>-1702016840</t>
  </si>
  <si>
    <t>3,0</t>
  </si>
  <si>
    <t>114</t>
  </si>
  <si>
    <t>583804240</t>
  </si>
  <si>
    <t>obrubník kamenný obloukový , žula, r=1÷3 m 25x20</t>
  </si>
  <si>
    <t>-178123970</t>
  </si>
  <si>
    <t>2,7+3,3</t>
  </si>
  <si>
    <t>115</t>
  </si>
  <si>
    <t>1653730740</t>
  </si>
  <si>
    <t>5,4+6,8</t>
  </si>
  <si>
    <t>116</t>
  </si>
  <si>
    <t>583804440</t>
  </si>
  <si>
    <t>obrubník kamenný obloukový , žula, r=5÷10 m 25x20</t>
  </si>
  <si>
    <t>94325337</t>
  </si>
  <si>
    <t>6,3+4,3</t>
  </si>
  <si>
    <t>117</t>
  </si>
  <si>
    <t>916991122</t>
  </si>
  <si>
    <t>Lože pod obrubníky, krajníky nebo obruby z dlažebních kostek z betonu prostého C25-30 XF2</t>
  </si>
  <si>
    <t>280799722</t>
  </si>
  <si>
    <t>42,25*0,25*0,1</t>
  </si>
  <si>
    <t>47,0*0,3*0,1</t>
  </si>
  <si>
    <t>222,15*0,25*0,1</t>
  </si>
  <si>
    <t>118</t>
  </si>
  <si>
    <t>919121215</t>
  </si>
  <si>
    <t>Těsnění spár zálivkou za studena š 10 mm hl 25 mm bez těsnicího profilu</t>
  </si>
  <si>
    <t>1958878617</t>
  </si>
  <si>
    <t>"hynais-petřín"</t>
  </si>
  <si>
    <t>43,4+5,3+4,95+6,05</t>
  </si>
  <si>
    <t>"petřín-libušina"</t>
  </si>
  <si>
    <t>7,0</t>
  </si>
  <si>
    <t>"libušina-kostel"</t>
  </si>
  <si>
    <t>8,2</t>
  </si>
  <si>
    <t>"kostel-konec"</t>
  </si>
  <si>
    <t>3,2+5,6</t>
  </si>
  <si>
    <t>119</t>
  </si>
  <si>
    <t>919724141</t>
  </si>
  <si>
    <t>Izolační folie odolná proti působení ropných látek</t>
  </si>
  <si>
    <t>1409524084</t>
  </si>
  <si>
    <t>120</t>
  </si>
  <si>
    <t>919726122</t>
  </si>
  <si>
    <t>Geotextilie netkaná pro ochranu, separaci nebo filtraci měrná hmotnost přes 200 do 300 g/m2</t>
  </si>
  <si>
    <t>-704053303</t>
  </si>
  <si>
    <t>1911,97*2</t>
  </si>
  <si>
    <t>121</t>
  </si>
  <si>
    <t>919731123</t>
  </si>
  <si>
    <t>Zarovnání styčné plochy podkladu nebo krytu podél vybourané části komunikace nebo zpevněné plochy živičné tl. přes 100 do 200 mm</t>
  </si>
  <si>
    <t>-2141873759</t>
  </si>
  <si>
    <t>122</t>
  </si>
  <si>
    <t>919735113</t>
  </si>
  <si>
    <t>Řezání stávajícího živičného krytu nebo podkladu hloubky přes 100 do 150 mm</t>
  </si>
  <si>
    <t>1715033234</t>
  </si>
  <si>
    <t>"před kostelem"</t>
  </si>
  <si>
    <t>10,5</t>
  </si>
  <si>
    <t>123</t>
  </si>
  <si>
    <t>958315124</t>
  </si>
  <si>
    <t xml:space="preserve">Bourání šachet nebo vpustí z prostého betonu </t>
  </si>
  <si>
    <t>436344905</t>
  </si>
  <si>
    <t>"ubouríní šachet"</t>
  </si>
  <si>
    <t>3,14*0,6*0,6*1,0*13</t>
  </si>
  <si>
    <t>-3,14*0,5*0,5*1,0*13</t>
  </si>
  <si>
    <t>124</t>
  </si>
  <si>
    <t>997013512</t>
  </si>
  <si>
    <t>Odvoz vybouraných hmot kovových konstrukcí na skládku k recyklaci do 1 km s naložením a se složením</t>
  </si>
  <si>
    <t>-421897885</t>
  </si>
  <si>
    <t>3,3+0,048</t>
  </si>
  <si>
    <t>125</t>
  </si>
  <si>
    <t>997013519</t>
  </si>
  <si>
    <t>Příplatek k odvozu vybouraných hmot kovových konstrukcí na skládku k recyklaci ZKD 1 km přes 1 km</t>
  </si>
  <si>
    <t>-1670480743</t>
  </si>
  <si>
    <t>3,348*6</t>
  </si>
  <si>
    <t>126</t>
  </si>
  <si>
    <t>67094685</t>
  </si>
  <si>
    <t>"asfalt"</t>
  </si>
  <si>
    <t>19,796+39,754+800,633</t>
  </si>
  <si>
    <t>2,893+9,878</t>
  </si>
  <si>
    <t>"kamenivo"</t>
  </si>
  <si>
    <t>1854,654</t>
  </si>
  <si>
    <t>"podklad vybourané"</t>
  </si>
  <si>
    <t>20,492+5,078</t>
  </si>
  <si>
    <t>19,929+2,607+336,762+178,931</t>
  </si>
  <si>
    <t>127</t>
  </si>
  <si>
    <t>1401537489</t>
  </si>
  <si>
    <t>3291,437*11</t>
  </si>
  <si>
    <t>128</t>
  </si>
  <si>
    <t>997221561</t>
  </si>
  <si>
    <t>Vodorovná doprava suti bez naložení, ale se složením a s hrubým urovnáním z kusových materiálů, na vzdálenost do 1 km</t>
  </si>
  <si>
    <t>1945981994</t>
  </si>
  <si>
    <t>"obrubníky"</t>
  </si>
  <si>
    <t>12,997</t>
  </si>
  <si>
    <t>129</t>
  </si>
  <si>
    <t>997221569</t>
  </si>
  <si>
    <t>828624654</t>
  </si>
  <si>
    <t>12,997*11</t>
  </si>
  <si>
    <t>130</t>
  </si>
  <si>
    <t>-1622282286</t>
  </si>
  <si>
    <t>"odvoz deponie Krokova"</t>
  </si>
  <si>
    <t>"zámková"</t>
  </si>
  <si>
    <t>19,929+3,308</t>
  </si>
  <si>
    <t>"kostky"</t>
  </si>
  <si>
    <t>376,079+393,648+1,201</t>
  </si>
  <si>
    <t>38,422</t>
  </si>
  <si>
    <t>131</t>
  </si>
  <si>
    <t>2099389738</t>
  </si>
  <si>
    <t>832,587*5</t>
  </si>
  <si>
    <t>132</t>
  </si>
  <si>
    <t>951312246</t>
  </si>
  <si>
    <t>133</t>
  </si>
  <si>
    <t>997221845</t>
  </si>
  <si>
    <t>Poplatek za uložení stavebního odpadu na skládce (skládkovné) asfaltového bez obsahu dehtu zatříděného do Katalogu odpadů pod kódem 170 302</t>
  </si>
  <si>
    <t>1359985119</t>
  </si>
  <si>
    <t>134</t>
  </si>
  <si>
    <t>997221855</t>
  </si>
  <si>
    <t>-2080701583</t>
  </si>
  <si>
    <t>135</t>
  </si>
  <si>
    <t>1144063696</t>
  </si>
  <si>
    <t>CITY067-03 - SO 102 - Chodník Hynaisova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</si>
  <si>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</si>
  <si>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</si>
  <si>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2053350465</t>
  </si>
  <si>
    <t>"u studny"</t>
  </si>
  <si>
    <t>14,2*0,24</t>
  </si>
  <si>
    <t>-1610560315</t>
  </si>
  <si>
    <t>3,408*0,3</t>
  </si>
  <si>
    <t>118516524</t>
  </si>
  <si>
    <t>3,408</t>
  </si>
  <si>
    <t>1084824420</t>
  </si>
  <si>
    <t>3,408*2</t>
  </si>
  <si>
    <t>-1053282242</t>
  </si>
  <si>
    <t>3,408*1,8</t>
  </si>
  <si>
    <t>-912994220</t>
  </si>
  <si>
    <t>303,507</t>
  </si>
  <si>
    <t>30,388</t>
  </si>
  <si>
    <t>21,4</t>
  </si>
  <si>
    <t>-730555425</t>
  </si>
  <si>
    <t>-194924966</t>
  </si>
  <si>
    <t>"za parkovištěm"</t>
  </si>
  <si>
    <t>583801102</t>
  </si>
  <si>
    <t>Výrobky lomařské a kamenické pro komunikace, kostka dlažební drobná, žula, I.jakost, velikost 10 cm, odstín šedomodrá</t>
  </si>
  <si>
    <t>187570318</t>
  </si>
  <si>
    <t>21,4*1,02</t>
  </si>
  <si>
    <t>591412111</t>
  </si>
  <si>
    <t>Kladení dlažby z mozaiky komunikací pro pěší s vyplněním spár, s dvojím beraněním a se smetením přebytečného materiálu na vzdálenost do 3 m dvoubarevné a vícebarevné, s ložem tl. do 40 mm z kameniva</t>
  </si>
  <si>
    <t>652972263</t>
  </si>
  <si>
    <t>"horní"</t>
  </si>
  <si>
    <t>50,05</t>
  </si>
  <si>
    <t>-2,6*0,4</t>
  </si>
  <si>
    <t>-0,8*0,25</t>
  </si>
  <si>
    <t>-(2,8+2,0)/2*0,8</t>
  </si>
  <si>
    <t>-2,85*0,25</t>
  </si>
  <si>
    <t>-2,0*0,25</t>
  </si>
  <si>
    <t>-1,3*0,25</t>
  </si>
  <si>
    <t>"spodní za roh"</t>
  </si>
  <si>
    <t>144,7</t>
  </si>
  <si>
    <t>-3,0*0,4</t>
  </si>
  <si>
    <t>-3,8*0,8</t>
  </si>
  <si>
    <t>-0,4*0,25*2</t>
  </si>
  <si>
    <t>-3,5*0,25</t>
  </si>
  <si>
    <t>-3,8*0,25*2</t>
  </si>
  <si>
    <t>"oblouk"</t>
  </si>
  <si>
    <t>60,75</t>
  </si>
  <si>
    <t>-6,8*0,8</t>
  </si>
  <si>
    <t>-6,8*0,25*2</t>
  </si>
  <si>
    <t>"nad parkov"</t>
  </si>
  <si>
    <t>24,7</t>
  </si>
  <si>
    <t>"pod parkov"</t>
  </si>
  <si>
    <t>23,5</t>
  </si>
  <si>
    <t>14,2</t>
  </si>
  <si>
    <t>2,36</t>
  </si>
  <si>
    <t>"u prahu"</t>
  </si>
  <si>
    <t>7,1</t>
  </si>
  <si>
    <t>583800141</t>
  </si>
  <si>
    <t>Výrobky lomařské a kamenické pro komunikace, kostky dlažební štípané pro mozaikovou dlažbu, mozaika dlažební, žula 4/6 cm šedomodrá</t>
  </si>
  <si>
    <t>479143734</t>
  </si>
  <si>
    <t>303,507*0,15*1,02</t>
  </si>
  <si>
    <t>583800131</t>
  </si>
  <si>
    <t>Výrobky lomařské a kamenické pro komunikace, kostky dlažební štípané pro mozaikovou dlažbu, mozaika dlažební, žula 4/6 cm žlutá</t>
  </si>
  <si>
    <t>1522462134</t>
  </si>
  <si>
    <t>303,507*0,5*1,02</t>
  </si>
  <si>
    <t>583800101</t>
  </si>
  <si>
    <t>Výrobky lomařské a kamenické pro komunikace, kostky dlažební štípané pro mozaikovou dlažbu, mozaika dlažební, žula 4/6 cm šedobílá</t>
  </si>
  <si>
    <t>-1559977227</t>
  </si>
  <si>
    <t>303,507*0,35*1,02</t>
  </si>
  <si>
    <t>-1391812979</t>
  </si>
  <si>
    <t>"hrbaté"</t>
  </si>
  <si>
    <t>2,6*0,4</t>
  </si>
  <si>
    <t>0,8*0,25</t>
  </si>
  <si>
    <t>(2,8+2,0)/2*0,8</t>
  </si>
  <si>
    <t>3,0*0,4*2</t>
  </si>
  <si>
    <t>3,8*0,8</t>
  </si>
  <si>
    <t>6,8*0,8</t>
  </si>
  <si>
    <t>(2,1+1,5)/2*0,8</t>
  </si>
  <si>
    <t>(3,3+3,0)/2*0,8</t>
  </si>
  <si>
    <t>"hladké"</t>
  </si>
  <si>
    <t>2,85*0,25</t>
  </si>
  <si>
    <t>2,0*0,25</t>
  </si>
  <si>
    <t>1,3*0,25</t>
  </si>
  <si>
    <t>0,4*0,25*2*2</t>
  </si>
  <si>
    <t>3,5*0,25*2</t>
  </si>
  <si>
    <t>3,8*0,25*2</t>
  </si>
  <si>
    <t>6,8*0,25*2</t>
  </si>
  <si>
    <t>(2,1+1,5)*0,25</t>
  </si>
  <si>
    <t>(3,3+3,4)*0,25</t>
  </si>
  <si>
    <t>28330408</t>
  </si>
  <si>
    <t>18,0*1,03</t>
  </si>
  <si>
    <t>-573885598</t>
  </si>
  <si>
    <t>12,388*1,03</t>
  </si>
  <si>
    <t>-1268953120</t>
  </si>
  <si>
    <t>2084070612</t>
  </si>
  <si>
    <t>951805136</t>
  </si>
  <si>
    <t>"ukončení dlažby chodník"</t>
  </si>
  <si>
    <t>5,3+2,1+3,65+9,2</t>
  </si>
  <si>
    <t>7,85+6,8+3,4+1,9</t>
  </si>
  <si>
    <t>-2025238263</t>
  </si>
  <si>
    <t>40,2*0,1*1,02</t>
  </si>
  <si>
    <t>-2037851227</t>
  </si>
  <si>
    <t>CITY067-04 - SO 103 - Chodník Moravská a náměstí Svobody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</si>
  <si>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</si>
  <si>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</si>
  <si>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1226121898</t>
  </si>
  <si>
    <t>5,6*0,5</t>
  </si>
  <si>
    <t>71,2*0,5</t>
  </si>
  <si>
    <t>113107162</t>
  </si>
  <si>
    <t>Odstranění podkladů nebo krytů strojně plochy jednotlivě přes 50 m2 do 200 m2 s přemístěním hmot na skládku na vzdálenost do 20 m nebo s naložením na dopravní prostředek z kameniva hrubého drceného, o tl. vrstvy přes 100 do 200 mm</t>
  </si>
  <si>
    <t>1133129619</t>
  </si>
  <si>
    <t>113107221</t>
  </si>
  <si>
    <t>Odstranění podkladů nebo krytů strojně plochy jednotlivě přes 200 m2 s přemístěním hmot na skládku na vzdálenost do 20 m nebo s naložením na dopravní prostředek z kameniva hrubého drceného, o tl. vrstvy do 100 mm</t>
  </si>
  <si>
    <t>1266930549</t>
  </si>
  <si>
    <t>219,7</t>
  </si>
  <si>
    <t>-1618084707</t>
  </si>
  <si>
    <t>314323569</t>
  </si>
  <si>
    <t>219,7*0,05</t>
  </si>
  <si>
    <t>-150845387</t>
  </si>
  <si>
    <t>10,985*0,3</t>
  </si>
  <si>
    <t>-2037261428</t>
  </si>
  <si>
    <t>10,985</t>
  </si>
  <si>
    <t>621231939</t>
  </si>
  <si>
    <t>10,985*2</t>
  </si>
  <si>
    <t>497252016</t>
  </si>
  <si>
    <t>10,985*1,8</t>
  </si>
  <si>
    <t>641527225</t>
  </si>
  <si>
    <t>2,783+1534,4</t>
  </si>
  <si>
    <t>38,4+219,7</t>
  </si>
  <si>
    <t>-389672945</t>
  </si>
  <si>
    <t>-1772460066</t>
  </si>
  <si>
    <t>"od petřín po libuš bez folie"</t>
  </si>
  <si>
    <t>"vpravo"</t>
  </si>
  <si>
    <t>109,7+296,55+47,5+53,95</t>
  </si>
  <si>
    <t>"vlevo"</t>
  </si>
  <si>
    <t>12,4+159,15+83,05+81,65+20,6+226,65</t>
  </si>
  <si>
    <t>"od libuš ke kostelu s folií"</t>
  </si>
  <si>
    <t>76,5+83,25+32,15+14,55</t>
  </si>
  <si>
    <t>86,6+2,5+75,4+72,25</t>
  </si>
  <si>
    <t>755430153</t>
  </si>
  <si>
    <t>1534,4*1,02</t>
  </si>
  <si>
    <t>596811224</t>
  </si>
  <si>
    <t xml:space="preserve">Kladení kamenné dlažby komunikací pro pěší do lože z kameniva vel do 0,25 m2 </t>
  </si>
  <si>
    <t>-1576729357</t>
  </si>
  <si>
    <t>"okolo kostela"</t>
  </si>
  <si>
    <t>583811691</t>
  </si>
  <si>
    <t>Prvky stavební z přírodního kamene, deska dlažební, žula tryskaná, 50x50 tl 5 cm, odstín okr</t>
  </si>
  <si>
    <t>100330153</t>
  </si>
  <si>
    <t>258,1*1,02</t>
  </si>
  <si>
    <t>1616488361</t>
  </si>
  <si>
    <t>1,4*0,8</t>
  </si>
  <si>
    <t>1,25*0,8</t>
  </si>
  <si>
    <t>1,4*0,25</t>
  </si>
  <si>
    <t>1,25*0,25</t>
  </si>
  <si>
    <t>-162560660</t>
  </si>
  <si>
    <t>2,12*1,03</t>
  </si>
  <si>
    <t>-1793273841</t>
  </si>
  <si>
    <t>0,663*1,03</t>
  </si>
  <si>
    <t>899231111</t>
  </si>
  <si>
    <t>Výšková úprava uličního vstupu nebo vpusti do 200 mm zvýšením mříže</t>
  </si>
  <si>
    <t>1609070686</t>
  </si>
  <si>
    <t>-2105381673</t>
  </si>
  <si>
    <t>10+12</t>
  </si>
  <si>
    <t>-1630984668</t>
  </si>
  <si>
    <t>10+2</t>
  </si>
  <si>
    <t>2+2</t>
  </si>
  <si>
    <t>-1328254972</t>
  </si>
  <si>
    <t>2,85+2,15+2,6+2,9+2,9+15,9</t>
  </si>
  <si>
    <t>8,8+5,45+0,7</t>
  </si>
  <si>
    <t>1623040171</t>
  </si>
  <si>
    <t>44,25*0,1*1,02</t>
  </si>
  <si>
    <t>53063545</t>
  </si>
  <si>
    <t>10,5+7,9</t>
  </si>
  <si>
    <t>583803145</t>
  </si>
  <si>
    <t>obrubník kamenný přímý se zámkem ,  žula, 30x20</t>
  </si>
  <si>
    <t>554528953</t>
  </si>
  <si>
    <t>-1373423682</t>
  </si>
  <si>
    <t>18,4*0,3*0,3</t>
  </si>
  <si>
    <t>-397833209</t>
  </si>
  <si>
    <t>1658750889</t>
  </si>
  <si>
    <t>224075545</t>
  </si>
  <si>
    <t>1537,183*2</t>
  </si>
  <si>
    <t>718209492</t>
  </si>
  <si>
    <t>-1210147793</t>
  </si>
  <si>
    <t>-1860918188</t>
  </si>
  <si>
    <t>11,136+37,349+69,425</t>
  </si>
  <si>
    <t>"podklad kostky"</t>
  </si>
  <si>
    <t>7,565</t>
  </si>
  <si>
    <t>765246966</t>
  </si>
  <si>
    <t>125,475*11</t>
  </si>
  <si>
    <t>-1823767825</t>
  </si>
  <si>
    <t>"dlažební kostky deponie Krokova""</t>
  </si>
  <si>
    <t>8,448</t>
  </si>
  <si>
    <t>582219846</t>
  </si>
  <si>
    <t>8,448*5</t>
  </si>
  <si>
    <t>1781826757</t>
  </si>
  <si>
    <t>69,425</t>
  </si>
  <si>
    <t>1754214382</t>
  </si>
  <si>
    <t>11,136+37,349</t>
  </si>
  <si>
    <t>18063972</t>
  </si>
  <si>
    <t>CITY067-05 - SO 104 - Oprava schodišť</t>
  </si>
  <si>
    <t>Soupis:</t>
  </si>
  <si>
    <t>CITY069-051 - SO 104.1 - Oprava schodišť - schodiště Libušina</t>
  </si>
  <si>
    <t>-2143303438</t>
  </si>
  <si>
    <t>"Libušina"</t>
  </si>
  <si>
    <t>19,3+18,85+6,15+35,2</t>
  </si>
  <si>
    <t>113106211</t>
  </si>
  <si>
    <t>Rozebrání dlažeb a dílců vozovek a ploch s přemístěním hmot na skládku na vzdálenost do 3 m nebo s naložením na dopravní prostředek, s jakoukoliv výplní spár strojně plochy jednotlivě přes 50 m2 do 200 m2 z velkých kostek s ložem z kameniva</t>
  </si>
  <si>
    <t>-675644100</t>
  </si>
  <si>
    <t>104,1</t>
  </si>
  <si>
    <t>113107122</t>
  </si>
  <si>
    <t>Odstranění podkladů nebo krytů ručně s přemístěním hmot na skládku na vzdálenost do 3 m nebo s naložením na dopravní prostředek z kameniva hrubého drceného, o tl. vrstvy přes 100 do 200 mm</t>
  </si>
  <si>
    <t>344190173</t>
  </si>
  <si>
    <t>19,3+18,85</t>
  </si>
  <si>
    <t>301024514</t>
  </si>
  <si>
    <t>7,25</t>
  </si>
  <si>
    <t>113107143</t>
  </si>
  <si>
    <t>Odstranění podkladů nebo krytů ručně s přemístěním hmot na skládku na vzdálenost do 3 m nebo s naložením na dopravní prostředek živičných, o tl. vrstvy přes 100 do 150 mm</t>
  </si>
  <si>
    <t>-794306055</t>
  </si>
  <si>
    <t>16,9</t>
  </si>
  <si>
    <t>-398721972</t>
  </si>
  <si>
    <t>6,15+35,2</t>
  </si>
  <si>
    <t>-1469758316</t>
  </si>
  <si>
    <t>2,3+31,8+2,9</t>
  </si>
  <si>
    <t>122201101</t>
  </si>
  <si>
    <t>Odkopávky a prokopávky nezapažené s přehozením výkopku na vzdálenost do 3 m nebo s naložením na dopravní prostředek v hornině tř. 3 do 100 m3</t>
  </si>
  <si>
    <t>-290384942</t>
  </si>
  <si>
    <t>5,4*4,8*0,1</t>
  </si>
  <si>
    <t>5,4*4,9*0,1</t>
  </si>
  <si>
    <t>5,4*5,0*0,1</t>
  </si>
  <si>
    <t>"Libušina malé"</t>
  </si>
  <si>
    <t>1,3*1,35*0,1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</si>
  <si>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</si>
  <si>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</si>
  <si>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-1521718083</t>
  </si>
  <si>
    <t>8,114*0,3</t>
  </si>
  <si>
    <t>-1671467415</t>
  </si>
  <si>
    <t>4,8*0,3*0,4*2</t>
  </si>
  <si>
    <t>4,9*0,3*0,4*2</t>
  </si>
  <si>
    <t>5,0*0,3*0,4*2</t>
  </si>
  <si>
    <t>1,3*0,3*0,4*2</t>
  </si>
  <si>
    <t>986497705</t>
  </si>
  <si>
    <t>3,84*0,3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</si>
  <si>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</si>
  <si>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</si>
  <si>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862805814</t>
  </si>
  <si>
    <t>3,84+8,114</t>
  </si>
  <si>
    <t>162201219</t>
  </si>
  <si>
    <t>Vodorovné přemístění výkopku nebo sypaniny stavebním kolečkem s naložením a vyprázdněním kolečka na hromady nebo do dopravního prostředku na vzdálenost do 10 m z horniny Příplatek k ceně za každých dalších 10 m</t>
  </si>
  <si>
    <t>-2072258230</t>
  </si>
  <si>
    <t>11,954*2</t>
  </si>
  <si>
    <t>1615202133</t>
  </si>
  <si>
    <t>8,114+3,84</t>
  </si>
  <si>
    <t>-903959852</t>
  </si>
  <si>
    <t>790475216</t>
  </si>
  <si>
    <t>-1242599232</t>
  </si>
  <si>
    <t>11,954*1,8</t>
  </si>
  <si>
    <t>-394663721</t>
  </si>
  <si>
    <t>75,1</t>
  </si>
  <si>
    <t>86,35</t>
  </si>
  <si>
    <t>271532212</t>
  </si>
  <si>
    <t>Podsyp pod základové konstrukce se zhutněním a urovnáním povrchu z kameniva hrubého, frakce 16 - 32 mm</t>
  </si>
  <si>
    <t>-1789362274</t>
  </si>
  <si>
    <t>430321313</t>
  </si>
  <si>
    <t>Schodišťové konstrukce a rampy z betonu železového (bez výztuže) stupně, schodnice, ramena, podesty s nosníky tř. C 16/20</t>
  </si>
  <si>
    <t>-1246689790</t>
  </si>
  <si>
    <t>4,8*0,3*0,6*2</t>
  </si>
  <si>
    <t>4,9*0,3*0,6*2</t>
  </si>
  <si>
    <t>5,0*0,3*0,6*2</t>
  </si>
  <si>
    <t>1,3*0,3*0,6*2</t>
  </si>
  <si>
    <t>430362021</t>
  </si>
  <si>
    <t>Výztuž schodišťových konstrukcí a ramp stupňů, schodnic, ramen, podest s nosníky ze svařovaných sítí z drátů typu KARI</t>
  </si>
  <si>
    <t>-1518878796</t>
  </si>
  <si>
    <t>4,8*0,6*2*4,44*0,001</t>
  </si>
  <si>
    <t>4,9*0,6*2*4,44*0,001</t>
  </si>
  <si>
    <t>5,0*0,6*2*4,44*0,001</t>
  </si>
  <si>
    <t>5,4*4,8*4,44*0,001</t>
  </si>
  <si>
    <t>5,4*4,9*4,44*0,001</t>
  </si>
  <si>
    <t>5,4*5,0*4,44*0,001</t>
  </si>
  <si>
    <t>1,3*0,6*2*4,44*0,001</t>
  </si>
  <si>
    <t>1,3*1,35*4,44*0,001</t>
  </si>
  <si>
    <t>431351121</t>
  </si>
  <si>
    <t>Bednění podest, podstupňových desek a ramp včetně podpěrné konstrukce výšky do 4 m půdorysně přímočarých zřízení</t>
  </si>
  <si>
    <t>2051693570</t>
  </si>
  <si>
    <t>4,8*0,3*2</t>
  </si>
  <si>
    <t>4,9*0,3*2</t>
  </si>
  <si>
    <t>5,0*0,3*2</t>
  </si>
  <si>
    <t>1,3*0,3*2</t>
  </si>
  <si>
    <t>431351122</t>
  </si>
  <si>
    <t>Bednění podest, podstupňových desek a ramp včetně podpěrné konstrukce výšky do 4 m půdorysně přímočarých odstranění</t>
  </si>
  <si>
    <t>1661080386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</si>
  <si>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</si>
  <si>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</si>
  <si>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-1114168103</t>
  </si>
  <si>
    <t>4,8*16</t>
  </si>
  <si>
    <t>4,9*16</t>
  </si>
  <si>
    <t>5,0*16</t>
  </si>
  <si>
    <t>2,4*1</t>
  </si>
  <si>
    <t>1,3*4</t>
  </si>
  <si>
    <t>58388010</t>
  </si>
  <si>
    <t>stupeň schodišťový žulový plný 150x300x1000mm rovný tryskaný</t>
  </si>
  <si>
    <t>714730436</t>
  </si>
  <si>
    <t>"výměna 20%"</t>
  </si>
  <si>
    <t>237,6*0,2</t>
  </si>
  <si>
    <t>"výměna 100%"</t>
  </si>
  <si>
    <t>5,2</t>
  </si>
  <si>
    <t>583880109</t>
  </si>
  <si>
    <t>stupeň schodišťový žulový plný 150x300x1000 mm rovný - stávající stupeň, uvedeno pro přesun hmot, cena 1 Kč</t>
  </si>
  <si>
    <t>1278863393</t>
  </si>
  <si>
    <t>"stávající 80%"</t>
  </si>
  <si>
    <t>237,6*0,8</t>
  </si>
  <si>
    <t>434311113</t>
  </si>
  <si>
    <t>Stupně dusané z betonu prostého nebo prokládaného kamenem na terén nebo na desku bez potěru, se zahlazením povrchu tř. C 12/15</t>
  </si>
  <si>
    <t>-334844753</t>
  </si>
  <si>
    <t>2,4*0,45</t>
  </si>
  <si>
    <t>434351141</t>
  </si>
  <si>
    <t>Bednění stupňů betonovaných na podstupňové desce nebo na terénu půdorysně přímočarých zřízení</t>
  </si>
  <si>
    <t>1597648712</t>
  </si>
  <si>
    <t>4,8*16*0,45</t>
  </si>
  <si>
    <t>4,9*16*0,45</t>
  </si>
  <si>
    <t>5,0*16*0,45</t>
  </si>
  <si>
    <t>1,3*4*0,45</t>
  </si>
  <si>
    <t>434351142</t>
  </si>
  <si>
    <t>Bednění stupňů betonovaných na podstupňové desce nebo na terénu půdorysně přímočarých odstranění</t>
  </si>
  <si>
    <t>-204027744</t>
  </si>
  <si>
    <t>823396148</t>
  </si>
  <si>
    <t>-1575024101</t>
  </si>
  <si>
    <t>-1622440345</t>
  </si>
  <si>
    <t>1280343674</t>
  </si>
  <si>
    <t>75,1*1,02</t>
  </si>
  <si>
    <t>562221199</t>
  </si>
  <si>
    <t>7,45+6,95+33,8</t>
  </si>
  <si>
    <t>-1766413511</t>
  </si>
  <si>
    <t>86,35*0,15*1,02</t>
  </si>
  <si>
    <t>985552824</t>
  </si>
  <si>
    <t>86,35*0,5*1,02</t>
  </si>
  <si>
    <t>1616977829</t>
  </si>
  <si>
    <t>86,35*0,35*1,02</t>
  </si>
  <si>
    <t>1881180324</t>
  </si>
  <si>
    <t>-1975733026</t>
  </si>
  <si>
    <t>59223875</t>
  </si>
  <si>
    <t>koš nízký pro uliční vpusti, žárově zinkovaný plech,pro rám 500/500</t>
  </si>
  <si>
    <t>667436517</t>
  </si>
  <si>
    <t>1900436364</t>
  </si>
  <si>
    <t>-1295427372</t>
  </si>
  <si>
    <t>-86427595</t>
  </si>
  <si>
    <t>-1373955402</t>
  </si>
  <si>
    <t>15,8</t>
  </si>
  <si>
    <t>-509376891</t>
  </si>
  <si>
    <t>15,8*0,1*1,02</t>
  </si>
  <si>
    <t>1362942407</t>
  </si>
  <si>
    <t>3,0+3,8+30,0</t>
  </si>
  <si>
    <t>58380003</t>
  </si>
  <si>
    <t>1512499901</t>
  </si>
  <si>
    <t>36,8*1,02</t>
  </si>
  <si>
    <t>1483341840</t>
  </si>
  <si>
    <t>36,8*0,25*0,1</t>
  </si>
  <si>
    <t>-9749841</t>
  </si>
  <si>
    <t>-1447699495</t>
  </si>
  <si>
    <t>-100996011</t>
  </si>
  <si>
    <t>"velké"</t>
  </si>
  <si>
    <t>963023613</t>
  </si>
  <si>
    <t>Vybourání schodišťových stupňů kamenných pro další použití</t>
  </si>
  <si>
    <t>962932704</t>
  </si>
  <si>
    <t>965042141</t>
  </si>
  <si>
    <t>Bourání mazanin betonových nebo z litého asfaltu tl. do 100 mm, plochy přes 4 m2</t>
  </si>
  <si>
    <t>-2063358722</t>
  </si>
  <si>
    <t>985131111</t>
  </si>
  <si>
    <t>Očištění ploch stěn, rubu kleneb a podlah tlakovou vodou</t>
  </si>
  <si>
    <t>1774835040</t>
  </si>
  <si>
    <t>985231114</t>
  </si>
  <si>
    <t xml:space="preserve">Spárování schodiště aktivovanou maltou spára hl do 40 mm </t>
  </si>
  <si>
    <t>142741772</t>
  </si>
  <si>
    <t>985233114</t>
  </si>
  <si>
    <t xml:space="preserve">Úprava spár po spárování uhlazením </t>
  </si>
  <si>
    <t>-1813003483</t>
  </si>
  <si>
    <t>2138392712</t>
  </si>
  <si>
    <t>0,45</t>
  </si>
  <si>
    <t>-251410286</t>
  </si>
  <si>
    <t>0,45*6</t>
  </si>
  <si>
    <t>-140935237</t>
  </si>
  <si>
    <t>2,356+17,851</t>
  </si>
  <si>
    <t>5,34</t>
  </si>
  <si>
    <t>"sut kamenivo"</t>
  </si>
  <si>
    <t>11,064+49,184</t>
  </si>
  <si>
    <t>"sut pod dlažbou</t>
  </si>
  <si>
    <t>10,335+20,508</t>
  </si>
  <si>
    <t>1525080510</t>
  </si>
  <si>
    <t>116,638*11</t>
  </si>
  <si>
    <t>-820542793</t>
  </si>
  <si>
    <t>8,51</t>
  </si>
  <si>
    <t>1672390748</t>
  </si>
  <si>
    <t>8,51*11</t>
  </si>
  <si>
    <t>-1778369532</t>
  </si>
  <si>
    <t>"deponie Krokova"</t>
  </si>
  <si>
    <t>10,335</t>
  </si>
  <si>
    <t>"kostky kámen"</t>
  </si>
  <si>
    <t>22,902</t>
  </si>
  <si>
    <t>"schody"</t>
  </si>
  <si>
    <t>7,176</t>
  </si>
  <si>
    <t>-1136207243</t>
  </si>
  <si>
    <t>40,413*5</t>
  </si>
  <si>
    <t>-2078456524</t>
  </si>
  <si>
    <t>1821109467</t>
  </si>
  <si>
    <t>2,356+8,51+17,851</t>
  </si>
  <si>
    <t>-1773012743</t>
  </si>
  <si>
    <t>68409425</t>
  </si>
  <si>
    <t>-1305774640</t>
  </si>
  <si>
    <t>CITY069-052 - SO 104.2 - Oprava schodišť - schodiště Petřín</t>
  </si>
  <si>
    <t>"Petřín"</t>
  </si>
  <si>
    <t>1,06+3,1+11,25</t>
  </si>
  <si>
    <t>3,7*3,3*0,1</t>
  </si>
  <si>
    <t>4,0*2,7*0,1</t>
  </si>
  <si>
    <t>2,301*0,3</t>
  </si>
  <si>
    <t>3,3*0,3*0,4*2</t>
  </si>
  <si>
    <t>2,7*0,3*0,4*2</t>
  </si>
  <si>
    <t>1,44*0,3</t>
  </si>
  <si>
    <t>-2062385950</t>
  </si>
  <si>
    <t>2,301+1,44</t>
  </si>
  <si>
    <t>1390779509</t>
  </si>
  <si>
    <t>3,741*1</t>
  </si>
  <si>
    <t>2046726960</t>
  </si>
  <si>
    <t>3,741*2</t>
  </si>
  <si>
    <t>3,741*1,8</t>
  </si>
  <si>
    <t>15,41</t>
  </si>
  <si>
    <t>3,3*0,3*0,6*2</t>
  </si>
  <si>
    <t>2,7*0,3*0,6*2</t>
  </si>
  <si>
    <t>3,3*0,6*2*4,44*0,001</t>
  </si>
  <si>
    <t>2,7*0,6*2*4,44*0,001</t>
  </si>
  <si>
    <t>3,7*3,3*4,44*0,001</t>
  </si>
  <si>
    <t>4,0*2,7*4,44*0,001</t>
  </si>
  <si>
    <t>3,3*0,3*2</t>
  </si>
  <si>
    <t>2,7*0,3*2</t>
  </si>
  <si>
    <t>4,0*0,1</t>
  </si>
  <si>
    <t>1,4*1</t>
  </si>
  <si>
    <t>3,3*12</t>
  </si>
  <si>
    <t>3,4*1</t>
  </si>
  <si>
    <t>2,7*12</t>
  </si>
  <si>
    <t>"výměna 30%"</t>
  </si>
  <si>
    <t>76,8*0,3</t>
  </si>
  <si>
    <t>"stávající 70%"</t>
  </si>
  <si>
    <t>76,8*0,7</t>
  </si>
  <si>
    <t>1,4*1*0,45</t>
  </si>
  <si>
    <t>3,3*12*0,45</t>
  </si>
  <si>
    <t>3,4*1*0,45</t>
  </si>
  <si>
    <t>2,7*12*0,45</t>
  </si>
  <si>
    <t>3,3*0,45*1</t>
  </si>
  <si>
    <t>0,3*0,45*0,5*12</t>
  </si>
  <si>
    <t>15,41*0,15*1,02</t>
  </si>
  <si>
    <t>15,41*0,5*1,02</t>
  </si>
  <si>
    <t>15,41*0,35*1,02</t>
  </si>
  <si>
    <t>2,7</t>
  </si>
  <si>
    <t>0,15</t>
  </si>
  <si>
    <t>0,15*6</t>
  </si>
  <si>
    <t>5,062</t>
  </si>
  <si>
    <t>4,469</t>
  </si>
  <si>
    <t>2,003</t>
  </si>
  <si>
    <t>11,534*11</t>
  </si>
  <si>
    <t>-584640837</t>
  </si>
  <si>
    <t>3,179</t>
  </si>
  <si>
    <t>686336845</t>
  </si>
  <si>
    <t>5,182*5</t>
  </si>
  <si>
    <t>548641571</t>
  </si>
  <si>
    <t>CITY069-053 - SO 104.3 - Oprava schodišť - schodiště kostel</t>
  </si>
  <si>
    <t>"kostel schody boční"</t>
  </si>
  <si>
    <t>(7,47+8,94+9,2+9,4+9,7+9,92+8,92+7,91+6,91+5,9+4,9+3,9+2,89)*0,46</t>
  </si>
  <si>
    <t>"kostel schody hlavní"</t>
  </si>
  <si>
    <t>(26,4+25,4+24,4+23,4+22,4+21,4+20,4+19,4+18,4+17,4+16,4+15,4+14,4+13,4+12,4+11,4)*0,46</t>
  </si>
  <si>
    <t>985131311</t>
  </si>
  <si>
    <t>Očištění ploch stěn, rubu kleneb a podlah ruční dočištění ocelovými kartáči</t>
  </si>
  <si>
    <t>873085103</t>
  </si>
  <si>
    <t>985131511</t>
  </si>
  <si>
    <t>Oprava kamenných stupňů, poškozených hran, broušení, impregnace</t>
  </si>
  <si>
    <t>-384094614</t>
  </si>
  <si>
    <t>985142114</t>
  </si>
  <si>
    <t xml:space="preserve">Vysekání spojovací hmoty ze spár schodiště hl do 40 mm </t>
  </si>
  <si>
    <t>586994091</t>
  </si>
  <si>
    <t>(7,47+8,94+9,2+9,4+9,7+9,92+8,92+7,91+6,91+5,9+4,9+3,9+2,89)</t>
  </si>
  <si>
    <t>(0,32+0,14)*(8+9+9+10+10+9+8+7+9+5+4+3)</t>
  </si>
  <si>
    <t>(26,4+25,4+24,4+23,4+22,4+21,4+20,4+19,4+18,4+17,4+16,4+15,4+14,4+13,4+12,4+11,4)</t>
  </si>
  <si>
    <t>(0,32+0,14)*(27+26+25+24+23+22+21+20+19+18+17+16+15+14+13+12)</t>
  </si>
  <si>
    <t>583,74</t>
  </si>
  <si>
    <t>6,188</t>
  </si>
  <si>
    <t>6,188*11</t>
  </si>
  <si>
    <t>CITY067-06 - SO 105 - Parkovací stání</t>
  </si>
  <si>
    <t>688611793</t>
  </si>
  <si>
    <t>708,0*0,17</t>
  </si>
  <si>
    <t>1407870173</t>
  </si>
  <si>
    <t>120,36*0,3</t>
  </si>
  <si>
    <t>1811079232</t>
  </si>
  <si>
    <t>120,36</t>
  </si>
  <si>
    <t>-617103440</t>
  </si>
  <si>
    <t>120,36*2</t>
  </si>
  <si>
    <t>495524516</t>
  </si>
  <si>
    <t>120,36*1,8</t>
  </si>
  <si>
    <t>-1007268516</t>
  </si>
  <si>
    <t>1449470291</t>
  </si>
  <si>
    <t>-1358565384</t>
  </si>
  <si>
    <t>-1055182294</t>
  </si>
  <si>
    <t>"od hynais dolů"</t>
  </si>
  <si>
    <t>"kolmá 9x"</t>
  </si>
  <si>
    <t>5,0*2,5*9</t>
  </si>
  <si>
    <t>"podélní vlevo 1x"</t>
  </si>
  <si>
    <t>5,75*2,0</t>
  </si>
  <si>
    <t>"podélná vlevo 2x</t>
  </si>
  <si>
    <t>5,75*2,0*2</t>
  </si>
  <si>
    <t>"podélná vpravo 3x"</t>
  </si>
  <si>
    <t>5,75*2,0*3</t>
  </si>
  <si>
    <t>"šikmá 13x"</t>
  </si>
  <si>
    <t>7,1*2,5*13</t>
  </si>
  <si>
    <t>"podélná 7x"</t>
  </si>
  <si>
    <t>5,75*2,0*7</t>
  </si>
  <si>
    <t>"od libušina s folií dolů"</t>
  </si>
  <si>
    <t>"podélná 2x"</t>
  </si>
  <si>
    <t>"šikmá 3x"</t>
  </si>
  <si>
    <t>7,1*2,5*3</t>
  </si>
  <si>
    <t>"podélná vpravo 2x"</t>
  </si>
  <si>
    <t>5,25*2,0*2</t>
  </si>
  <si>
    <t>"vlevo do oblouku"</t>
  </si>
  <si>
    <t>5,0*2,5*3</t>
  </si>
  <si>
    <t>5,0*(2,5+3,0)/2*2</t>
  </si>
  <si>
    <t>5,0*(2,5+3,5)/2*2</t>
  </si>
  <si>
    <t>658344337</t>
  </si>
  <si>
    <t>708,0*1,02</t>
  </si>
  <si>
    <t>-1408623380</t>
  </si>
  <si>
    <t>662568597</t>
  </si>
  <si>
    <t>-678955725</t>
  </si>
  <si>
    <t>5,0*10</t>
  </si>
  <si>
    <t>5,75+2,1+2,1</t>
  </si>
  <si>
    <t>5,75*2</t>
  </si>
  <si>
    <t>2,1*3</t>
  </si>
  <si>
    <t>5,75*3</t>
  </si>
  <si>
    <t>2,1*4</t>
  </si>
  <si>
    <t>7,1*14</t>
  </si>
  <si>
    <t>5,75*7</t>
  </si>
  <si>
    <t>2,1*8</t>
  </si>
  <si>
    <t>7,1*4</t>
  </si>
  <si>
    <t>10,9</t>
  </si>
  <si>
    <t>5,25*2</t>
  </si>
  <si>
    <t>2,0*3</t>
  </si>
  <si>
    <t>5,0*8</t>
  </si>
  <si>
    <t>18,8</t>
  </si>
  <si>
    <t>583801101</t>
  </si>
  <si>
    <t>Výrobky lomařské a kamenické pro komunikace, kostka dlažební drobná, žula, I.jakost, velikost 10 cm, tmavě okrová</t>
  </si>
  <si>
    <t>-496209639</t>
  </si>
  <si>
    <t>433,55*0,1*1,02</t>
  </si>
  <si>
    <t>-1410776958</t>
  </si>
  <si>
    <t>-181865911</t>
  </si>
  <si>
    <t>215,25*2</t>
  </si>
  <si>
    <t>-1860537261</t>
  </si>
  <si>
    <t>CITY067-07 - SO 106 - Dopravní značení</t>
  </si>
  <si>
    <t>133201101</t>
  </si>
  <si>
    <t>Hloubení zapažených i nezapažených šachet s případným nutným přemístěním výkopku ve výkopišti v hornině tř. 3 do 100 m3</t>
  </si>
  <si>
    <t>-1143698517</t>
  </si>
  <si>
    <t>"nové značky"</t>
  </si>
  <si>
    <t>14*0,05</t>
  </si>
  <si>
    <t>"stávající značky"</t>
  </si>
  <si>
    <t>12*0,05</t>
  </si>
  <si>
    <t>133201109</t>
  </si>
  <si>
    <t>Hloubení zapažených i nezapažených šachet s případným nutným přemístěním výkopku ve výkopišti v hornině tř. 3 Příplatek k cenám za lepivost horniny tř. 3</t>
  </si>
  <si>
    <t>-529208875</t>
  </si>
  <si>
    <t>1,3*0,3</t>
  </si>
  <si>
    <t>-25286908</t>
  </si>
  <si>
    <t>1,3</t>
  </si>
  <si>
    <t>1596181642</t>
  </si>
  <si>
    <t>1,3*2</t>
  </si>
  <si>
    <t>938059259</t>
  </si>
  <si>
    <t>1,3*1,8</t>
  </si>
  <si>
    <t>914111111</t>
  </si>
  <si>
    <t>Montáž svislé dopravní značky základní velikosti do 1 m2 objímkami na sloupky nebo konzoly</t>
  </si>
  <si>
    <t>48757494</t>
  </si>
  <si>
    <t>404441014</t>
  </si>
  <si>
    <t xml:space="preserve">značka svislá FeZn 500 mm B1 - Zákaz vjezdu všech vozidel </t>
  </si>
  <si>
    <t>649013410</t>
  </si>
  <si>
    <t>404441015</t>
  </si>
  <si>
    <t>značka svislá FeZn 500 mm B2 - Zákaz vjezdu vozidel</t>
  </si>
  <si>
    <t>2075883240</t>
  </si>
  <si>
    <t>404441017</t>
  </si>
  <si>
    <t>značka svislá FeZn 500 mm B28 - Zákaz zastavení</t>
  </si>
  <si>
    <t>-372013503</t>
  </si>
  <si>
    <t>404441019</t>
  </si>
  <si>
    <t xml:space="preserve">značka svislá FeZn 500 mm C2b - Přikázaný směr jízdy vpravo
</t>
  </si>
  <si>
    <t>-1067829178</t>
  </si>
  <si>
    <t>404441042</t>
  </si>
  <si>
    <t>značka svislá FeZn 700 mm P4 - Dej přednost v jízdě</t>
  </si>
  <si>
    <t>613991875</t>
  </si>
  <si>
    <t>404443162</t>
  </si>
  <si>
    <t>značka svislá FeZn  500 X 300 mm E13 - 50 x 30 cm - Text MIMO DOPRAVNÍ OBSLUHU</t>
  </si>
  <si>
    <t>1890225907</t>
  </si>
  <si>
    <t>404442358</t>
  </si>
  <si>
    <t>značka svislá FeZn 750 x 1000 mm - IZ5a - Obytná zóna</t>
  </si>
  <si>
    <t>1739502962</t>
  </si>
  <si>
    <t>404442359</t>
  </si>
  <si>
    <t>značka svislá FeZn 750 x 1000 mm - IZ5b - Konec obytné zóny</t>
  </si>
  <si>
    <t>551767329</t>
  </si>
  <si>
    <t>914511112</t>
  </si>
  <si>
    <t>Montáž sloupku dopravních značek délky do 3,5 m do hliníkové patky</t>
  </si>
  <si>
    <t>-2019237788</t>
  </si>
  <si>
    <t>404452250</t>
  </si>
  <si>
    <t>sloupek Zn pro dopravní značku D 60mm v 350mm</t>
  </si>
  <si>
    <t>1059136244</t>
  </si>
  <si>
    <t>404452400</t>
  </si>
  <si>
    <t>patka hliníková pro sloupek D 60 mm</t>
  </si>
  <si>
    <t>-55895469</t>
  </si>
  <si>
    <t>404452530</t>
  </si>
  <si>
    <t>víčko plastové na sloupek D 60mm</t>
  </si>
  <si>
    <t>-1636171523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</si>
  <si>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</si>
  <si>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</si>
  <si>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-311098832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</si>
  <si>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</si>
  <si>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</si>
  <si>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311844965</t>
  </si>
  <si>
    <t>1682213242</t>
  </si>
  <si>
    <t>229404363</t>
  </si>
  <si>
    <t>1,0*11</t>
  </si>
  <si>
    <t>603358472</t>
  </si>
  <si>
    <t>1455045447</t>
  </si>
  <si>
    <t>CITY067-08 - SO 201 - Zárubní zeď Hynaisova</t>
  </si>
  <si>
    <t xml:space="preserve">    3 - Svislé a kompletní konstrukce</t>
  </si>
  <si>
    <t xml:space="preserve">    6 - Úpravy povrchů, podlahy a osazování výplní</t>
  </si>
  <si>
    <t>-1349212085</t>
  </si>
  <si>
    <t>"odkopávka pro zed"</t>
  </si>
  <si>
    <t>4,0*(0,6+0,6)/2*(0,4+0,7+0,95+1,35)/4</t>
  </si>
  <si>
    <t>(2,5+1,5)/2*1,0*(0,4+0,7+0,95+1,35)/4</t>
  </si>
  <si>
    <t>2,0*(0,6+0,6)/2*(0,95+1,35+1,0+1,4)/4</t>
  </si>
  <si>
    <t>2,0*(0,6+0,6)/2*(1,0+1,4+0,95+0,55)/4</t>
  </si>
  <si>
    <t>2,0*(0,6+0,9)/2*(0,55+0,95+1,4+1,8)/4</t>
  </si>
  <si>
    <t>2,0*(0,9+1,2)/2*(1,4+1,8+1,8+2,2)/4</t>
  </si>
  <si>
    <t>4,0*(1,2+1,5)/2*(1,8+2,2+1,6+2,0)/4</t>
  </si>
  <si>
    <t>4,0*(1,5+1,7)/2*(1,6+2,0+1,4+1,8)/4</t>
  </si>
  <si>
    <t>4,0*(1,7+1,9)/2*(1,4+1,8+1,1+1,5)/4</t>
  </si>
  <si>
    <t>4,0*(1,9+1,9)/2*(1,1+1,5+0,9+1,3)/4</t>
  </si>
  <si>
    <t>4,0*(1,9+1,8)/2*(0,9+1,3+0,8+1,2)/4</t>
  </si>
  <si>
    <t>2,0*(1,8+1,8)/2*(0,8+1,2+0,8+1,2)/4</t>
  </si>
  <si>
    <t>"odkopávka pro komunikaci"</t>
  </si>
  <si>
    <t>23,2*(1,4+0,3)/2*(0,8+1,2+0,1+0,5)/4</t>
  </si>
  <si>
    <t>666353871</t>
  </si>
  <si>
    <t>76,751*0,3</t>
  </si>
  <si>
    <t>766970572</t>
  </si>
  <si>
    <t>"výkop základ"</t>
  </si>
  <si>
    <t>4,0*0,8*(1,4+0,8)/2</t>
  </si>
  <si>
    <t>4,0*0,8*(0,8+0,75)/2</t>
  </si>
  <si>
    <t>(2,5+1,5)/2*1,0*(1,4+0,8)/2</t>
  </si>
  <si>
    <t>4,0*1,05*(1,2+0,8)/2</t>
  </si>
  <si>
    <t>4,0*1,05*(0,8+1,2)/2</t>
  </si>
  <si>
    <t>4,0*1,05*(0,7+1,15)/2</t>
  </si>
  <si>
    <t>4,0*0,8*(0,75+1,2)/2</t>
  </si>
  <si>
    <t>4,0*0,8*(0,7+1,1)/2</t>
  </si>
  <si>
    <t>4,0*0,8*(0,7+1,05)/2</t>
  </si>
  <si>
    <t>2,0*0,8*(0,7+0,9)/2</t>
  </si>
  <si>
    <t>1,05*0,45*0,45*0,5</t>
  </si>
  <si>
    <t>0,8*0,45*0,45*0,5*5</t>
  </si>
  <si>
    <t>975361831</t>
  </si>
  <si>
    <t>31,076*0,3</t>
  </si>
  <si>
    <t>151101201</t>
  </si>
  <si>
    <t>Zřízení pažení stěn výkopu bez rozepření nebo vzepření příložné, hloubky do 4 m</t>
  </si>
  <si>
    <t>-1828895990</t>
  </si>
  <si>
    <t>4,0*(0,7+1,35)/2</t>
  </si>
  <si>
    <t>2,0*(1,35+1,4)/2</t>
  </si>
  <si>
    <t>2,0*(1,4+0,95)/2</t>
  </si>
  <si>
    <t>2,0*(0,95+1,8)/2</t>
  </si>
  <si>
    <t>2,0*(1,8+2,2)/2</t>
  </si>
  <si>
    <t>4,0*(2,2+2,0)/2</t>
  </si>
  <si>
    <t>4,0*(2,0+1,8)/2</t>
  </si>
  <si>
    <t>4,0*(1,8+1,5)/2</t>
  </si>
  <si>
    <t>4,0*(1,5+1,3)/2</t>
  </si>
  <si>
    <t>4,0*(1,3+1,2)/2</t>
  </si>
  <si>
    <t>2,0*(1,2+1,2)/2</t>
  </si>
  <si>
    <t>151101211</t>
  </si>
  <si>
    <t>Odstranění pažení stěn výkopu s uložením pažin na vzdálenost do 3 m od okraje výkopu příložné, hloubky do 4 m</t>
  </si>
  <si>
    <t>719507204</t>
  </si>
  <si>
    <t>151101401</t>
  </si>
  <si>
    <t>Zřízení vzepření zapažených stěn výkopů s potřebným přepažováním při roubení příložném, hloubky do 4 m</t>
  </si>
  <si>
    <t>1074715853</t>
  </si>
  <si>
    <t>151101411</t>
  </si>
  <si>
    <t>Odstranění vzepření stěn výkopů s uložením materiálu na vzdálenost do 3 m od kraje výkopu při roubení příložném, hloubky do 4 m</t>
  </si>
  <si>
    <t>1774399811</t>
  </si>
  <si>
    <t>1169514796</t>
  </si>
  <si>
    <t>"mezideponie odvoz a dovoz zásyp"</t>
  </si>
  <si>
    <t>40,67+40,67</t>
  </si>
  <si>
    <t>-889344516</t>
  </si>
  <si>
    <t>31,076+76,751</t>
  </si>
  <si>
    <t>-40,67</t>
  </si>
  <si>
    <t>-743392171</t>
  </si>
  <si>
    <t>67,157*2</t>
  </si>
  <si>
    <t>-1209254825</t>
  </si>
  <si>
    <t>"deponie"</t>
  </si>
  <si>
    <t>40,67</t>
  </si>
  <si>
    <t>-235787591</t>
  </si>
  <si>
    <t>-809958903</t>
  </si>
  <si>
    <t>67,157*1,8</t>
  </si>
  <si>
    <t>-1658631002</t>
  </si>
  <si>
    <t>31,076</t>
  </si>
  <si>
    <t>-15,411</t>
  </si>
  <si>
    <t>-4,0*0,4*(0,9+0,3)/2</t>
  </si>
  <si>
    <t>-4,0*0,4*(0,3+0,25)/2</t>
  </si>
  <si>
    <t>-(2,5+1,5)/2*1,0*(0,9+0,3)/2</t>
  </si>
  <si>
    <t>-4,0*0,55*(0,7+0,3)/2</t>
  </si>
  <si>
    <t>-4,0*0,55*(0,3+0,7)/2</t>
  </si>
  <si>
    <t>-4,0*0,55*(0,2+0,65)/2</t>
  </si>
  <si>
    <t>-4,0*0,4*(0,25+0,7)/2</t>
  </si>
  <si>
    <t>-4,0*0,4*(0,2+0,6)/2</t>
  </si>
  <si>
    <t>-4,0*0,4*(0,2+0,55)/2</t>
  </si>
  <si>
    <t>-2,0*0,4*(0,2+0,4)/2</t>
  </si>
  <si>
    <t>"za zdí"</t>
  </si>
  <si>
    <t>4,0*0,6*(0,7+1,35)/2</t>
  </si>
  <si>
    <t>(2,5+1,5)/2*1,0*(0,7+1,35)/2</t>
  </si>
  <si>
    <t>2,0*0,6*(1,35+1,4)/2</t>
  </si>
  <si>
    <t>2,0*0,6*(1,4+0,95)/2</t>
  </si>
  <si>
    <t>2,0*0,6*(0,95+1,8)/2</t>
  </si>
  <si>
    <t>2,0*0,6*(1,8+2,2)/2</t>
  </si>
  <si>
    <t>4,0*0,6*(2,2+2,0)/2</t>
  </si>
  <si>
    <t>4,0*0,6*(2,0+1,8)/2</t>
  </si>
  <si>
    <t>4,0*0,6*(1,8+1,5)/2</t>
  </si>
  <si>
    <t>4,0*0,6*(1,5+1,3)/2</t>
  </si>
  <si>
    <t>4,0*0,6*(1,3+1,2)/2</t>
  </si>
  <si>
    <t>2,0*0,6*(1,2+1,2)/2</t>
  </si>
  <si>
    <t>274313611</t>
  </si>
  <si>
    <t>Základy z betonu prostého pasy betonu kamenem neprokládaného tř. C 16/20</t>
  </si>
  <si>
    <t>1768470486</t>
  </si>
  <si>
    <t>8,0*0,5*0,5</t>
  </si>
  <si>
    <t>(2,5+1,5)/2*1,0*0,5</t>
  </si>
  <si>
    <t>8,0*1,05*0,5</t>
  </si>
  <si>
    <t>4,0*1,05*0,5</t>
  </si>
  <si>
    <t>4,0*0,8*0,5</t>
  </si>
  <si>
    <t>2,0*0,8*0,5</t>
  </si>
  <si>
    <t>Svislé a kompletní konstrukce</t>
  </si>
  <si>
    <t>327211213</t>
  </si>
  <si>
    <t>Zdivo nadzákladové opěrných zdí a valů z lomového kamene štípaného nebo ručně vybíraného na maltu z pravidelných kamenů (na vazbu) objemu 1 kusu kamene do 0,02 m3, šířka spáry přes 10 do 20 mm</t>
  </si>
  <si>
    <t>-43047795</t>
  </si>
  <si>
    <t>8,0*(1,3+1,75)/2*0,4</t>
  </si>
  <si>
    <t>-2,1*1,3*0,4</t>
  </si>
  <si>
    <t>1,1*1,3*0,4*2</t>
  </si>
  <si>
    <t>1,5*1,3*0,4</t>
  </si>
  <si>
    <t>8,0*(2,1+2,5)/2*0,55</t>
  </si>
  <si>
    <t>4,0*(2,0+2,2)/2*0,55</t>
  </si>
  <si>
    <t>4,0*(1,7+1,95)/2*0,4</t>
  </si>
  <si>
    <t>4,0*(1,5+1,7)/2*0,4</t>
  </si>
  <si>
    <t>4,0*(1,3+1,4)/2*0,4</t>
  </si>
  <si>
    <t>2,0*1,65*0,4</t>
  </si>
  <si>
    <t>327211911</t>
  </si>
  <si>
    <t>Zdivo nadzákladové opěrných zdí a valů z lomového kamene štípaného nebo ručně vybíraného na maltu Příplatek k cenám za lícování zdiva jednostranné</t>
  </si>
  <si>
    <t>-1174945327</t>
  </si>
  <si>
    <t>63,28</t>
  </si>
  <si>
    <t>-16,895</t>
  </si>
  <si>
    <t>327211912</t>
  </si>
  <si>
    <t>Zdivo nadzákladové opěrných zdí a valů z lomového kamene štípaného nebo ručně vybíraného na maltu Příplatek k cenám za lícování zdiva oboustranné</t>
  </si>
  <si>
    <t>1027219802</t>
  </si>
  <si>
    <t>16,895</t>
  </si>
  <si>
    <t>327211921</t>
  </si>
  <si>
    <t>Zdivo nadzákladové opěrných zdí a valů z lomového kamene štípaného nebo ručně vybíraného na maltu Příplatek k cenám za vytvoření hrany rohu</t>
  </si>
  <si>
    <t>-2107253064</t>
  </si>
  <si>
    <t>2,1</t>
  </si>
  <si>
    <t>327211922</t>
  </si>
  <si>
    <t>Zdivo nadzákladové opěrných zdí a valů z lomového kamene štípaného nebo ručně vybíraného na maltu Příplatek k cenám za vytvoření hrany nároží</t>
  </si>
  <si>
    <t>-1117143556</t>
  </si>
  <si>
    <t>327361016</t>
  </si>
  <si>
    <t>Výztuž opěrných zdí a valů průměru přes 12 mm, z oceli 10 505 (R) nebo BSt 500</t>
  </si>
  <si>
    <t>-24356804</t>
  </si>
  <si>
    <t>1,1*3,85*0,001*(8+4)</t>
  </si>
  <si>
    <t>0,95*2,47*0,001*(8+4+4+4+4+2)</t>
  </si>
  <si>
    <t>Úpravy povrchů, podlahy a osazování výplní</t>
  </si>
  <si>
    <t>628631221</t>
  </si>
  <si>
    <t>Spárování zdiva opěrných zdí a valů cementovou maltou hloubky spárování do 30 mm, zdiva kvádrového</t>
  </si>
  <si>
    <t>354524216</t>
  </si>
  <si>
    <t>"koruna"</t>
  </si>
  <si>
    <t>8,0*0,4</t>
  </si>
  <si>
    <t>-2,1*0,4</t>
  </si>
  <si>
    <t>1,1*0,4*2</t>
  </si>
  <si>
    <t>1,5*0,4</t>
  </si>
  <si>
    <t>(2,0+1,2)/2*1,1</t>
  </si>
  <si>
    <t>8,0*0,55</t>
  </si>
  <si>
    <t>4,0*0,55</t>
  </si>
  <si>
    <t>4,0*0,4</t>
  </si>
  <si>
    <t>2,0*0,4</t>
  </si>
  <si>
    <t>"líc do ulice"</t>
  </si>
  <si>
    <t>8,0*(1,3+1,7)/2</t>
  </si>
  <si>
    <t>-2,1*1,3</t>
  </si>
  <si>
    <t>1,1*1,3*2</t>
  </si>
  <si>
    <t>1,5*1,3</t>
  </si>
  <si>
    <t>8,0*(2,1+2,5)/2</t>
  </si>
  <si>
    <t>4,0*(2,0+2,2)/2</t>
  </si>
  <si>
    <t>4,0*(1,7+1,95)/2</t>
  </si>
  <si>
    <t>4,0*(1,5+1,7)/2</t>
  </si>
  <si>
    <t>4,0*(1,3+1,4)/2</t>
  </si>
  <si>
    <t>2,0*1,65</t>
  </si>
  <si>
    <t>"rub do terénu"</t>
  </si>
  <si>
    <t>6,0*(0,4+0,6)/2</t>
  </si>
  <si>
    <t>2,0*(0,6+1,2)/2</t>
  </si>
  <si>
    <t>-2,5*0,5</t>
  </si>
  <si>
    <t>1,1*0,5*2</t>
  </si>
  <si>
    <t>1,5*0,5</t>
  </si>
  <si>
    <t>2,2*(1,2+0,5)/2</t>
  </si>
  <si>
    <t>5,8*(0,3+0,5)/2</t>
  </si>
  <si>
    <t>1,2*0,15</t>
  </si>
  <si>
    <t>4,0*(0,5+0,4)/2</t>
  </si>
  <si>
    <t>0,5*0,15</t>
  </si>
  <si>
    <t>4,0*(0,4+0,35)/2</t>
  </si>
  <si>
    <t>2,0*(0,35+0,2)/2</t>
  </si>
  <si>
    <t>"čelo"</t>
  </si>
  <si>
    <t>0,4*0,7</t>
  </si>
  <si>
    <t>0,4*0,95</t>
  </si>
  <si>
    <t>931991211</t>
  </si>
  <si>
    <t>Výplň dilatačních spár z lehčených plastů, tl. 20 mm</t>
  </si>
  <si>
    <t>1869804493</t>
  </si>
  <si>
    <t>2,2*0,4*2</t>
  </si>
  <si>
    <t>961021311</t>
  </si>
  <si>
    <t>Bourání základů ze zdiva kamenného nebo smíšeného kamenného</t>
  </si>
  <si>
    <t>-1450997442</t>
  </si>
  <si>
    <t>22,8*0,5*0,6</t>
  </si>
  <si>
    <t>962022491</t>
  </si>
  <si>
    <t>Bourání zdiva nadzákladového kamenného nebo smíšeného kamenného na maltu cementovou, objemu přes 1 m3</t>
  </si>
  <si>
    <t>-1710515840</t>
  </si>
  <si>
    <t>22,8*(0,4+0,9)/2*0,5</t>
  </si>
  <si>
    <t>997013501</t>
  </si>
  <si>
    <t>Odvoz suti a vybouraných hmot na skládku nebo meziskládku se složením, na vzdálenost do 1 km</t>
  </si>
  <si>
    <t>93680215</t>
  </si>
  <si>
    <t>997013509</t>
  </si>
  <si>
    <t>Odvoz suti a vybouraných hmot na skládku nebo meziskládku se složením, na vzdálenost Příplatek k ceně za každý další i započatý 1 km přes 1 km</t>
  </si>
  <si>
    <t>1326867265</t>
  </si>
  <si>
    <t>35,625*11</t>
  </si>
  <si>
    <t>997013801</t>
  </si>
  <si>
    <t>-3797832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</si>
  <si>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</si>
  <si>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</si>
  <si>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800831204</t>
  </si>
  <si>
    <t>CITY067-09 - SO 202 - Sanace zdí schodišť</t>
  </si>
  <si>
    <t>628332121</t>
  </si>
  <si>
    <t>Omítka cementová zdí a valů zatřená na zdivu nebo na betonu hladká</t>
  </si>
  <si>
    <t>-197471659</t>
  </si>
  <si>
    <t>"petřín"</t>
  </si>
  <si>
    <t>0,45*0,9</t>
  </si>
  <si>
    <t>3,7*(0,9+1,2)/2</t>
  </si>
  <si>
    <t>3,25*(1,2+1,5)/2</t>
  </si>
  <si>
    <t>4,0*(1,5+0,3)/2</t>
  </si>
  <si>
    <t>0,3*0,3</t>
  </si>
  <si>
    <t>0,9*1,8</t>
  </si>
  <si>
    <t>4,3*1,8*0,5</t>
  </si>
  <si>
    <t>628631211</t>
  </si>
  <si>
    <t>Spárování zdiva opěrných zdí a valů cementovou maltou hloubky spárování do 30 mm, zdiva z lomového kamene</t>
  </si>
  <si>
    <t>870958538</t>
  </si>
  <si>
    <t>"libušina"</t>
  </si>
  <si>
    <t>4,15*1,5</t>
  </si>
  <si>
    <t>4,85*1,5</t>
  </si>
  <si>
    <t>3,65*1,5</t>
  </si>
  <si>
    <t>3,7*1,5</t>
  </si>
  <si>
    <t>4,8*1,5</t>
  </si>
  <si>
    <t>0,6*1,5</t>
  </si>
  <si>
    <t>4,15*0,6</t>
  </si>
  <si>
    <t>5,4*0,6</t>
  </si>
  <si>
    <t>3,65*0,6</t>
  </si>
  <si>
    <t>3,7*0,6</t>
  </si>
  <si>
    <t>0,6*0,6</t>
  </si>
  <si>
    <t>1,5*0,6</t>
  </si>
  <si>
    <t>632451427</t>
  </si>
  <si>
    <t>Potěr pískocementový běžný tl. přes 10 do 20 mm tř. C 30</t>
  </si>
  <si>
    <t>1163263497</t>
  </si>
  <si>
    <t>0,45*0,6</t>
  </si>
  <si>
    <t>4,2*0,6</t>
  </si>
  <si>
    <t>3,25*0,6</t>
  </si>
  <si>
    <t>4,0*0,6</t>
  </si>
  <si>
    <t>0,3*0,6</t>
  </si>
  <si>
    <t>632451492</t>
  </si>
  <si>
    <t>Potěr pískocementový běžný Příplatek k cenám za pálení do černa</t>
  </si>
  <si>
    <t>1393566379</t>
  </si>
  <si>
    <t>911121111</t>
  </si>
  <si>
    <t>Montáž zábradlí ocelového přichyceného vruty do betonového podkladu</t>
  </si>
  <si>
    <t>-1396598143</t>
  </si>
  <si>
    <t>"schody petřín"</t>
  </si>
  <si>
    <t>4,65+1,0</t>
  </si>
  <si>
    <t>"schody libuš"</t>
  </si>
  <si>
    <t>4,35</t>
  </si>
  <si>
    <t>553422055</t>
  </si>
  <si>
    <t>zábradlí ocelové trubkové zinkované, výška 110cm, rozteč sloupků 100cm, 3x trubkové madlo, schodiště petřín</t>
  </si>
  <si>
    <t>-120339778</t>
  </si>
  <si>
    <t>553422056</t>
  </si>
  <si>
    <t>zábradlí ocelové trubkové zinkované, výška 110cm, rozteč sloupků 100cm, 3x trubkové madlo, schodiště libušina</t>
  </si>
  <si>
    <t>1234000030</t>
  </si>
  <si>
    <t>911131111</t>
  </si>
  <si>
    <t>Montáž madla ocelového přichyceného vruty do betonového podkladu</t>
  </si>
  <si>
    <t>99694202</t>
  </si>
  <si>
    <t>13,0+4,2</t>
  </si>
  <si>
    <t>28,3+28,3</t>
  </si>
  <si>
    <t>553422061</t>
  </si>
  <si>
    <t>madlo ocelové trubkové zinkované, kotevní desky, schodiště libušina</t>
  </si>
  <si>
    <t>-1452193198</t>
  </si>
  <si>
    <t>553422062</t>
  </si>
  <si>
    <t>madlo ocelové trubkové zinkované, kotevní desky, schodiště petřín</t>
  </si>
  <si>
    <t>-1439477873</t>
  </si>
  <si>
    <t>553422063</t>
  </si>
  <si>
    <t>madlo ocelové trubkové zinkované, kotevní desky, horní ukončení se sloupkem a madlem, schodiště petřín</t>
  </si>
  <si>
    <t>-1482784958</t>
  </si>
  <si>
    <t>976071111</t>
  </si>
  <si>
    <t>Vybourání kovových madel, zábradlí, dvířek, zděří, kotevních želez madel a zábradlí</t>
  </si>
  <si>
    <t>806235261</t>
  </si>
  <si>
    <t>4,65+1,0+4,2</t>
  </si>
  <si>
    <t>28,3</t>
  </si>
  <si>
    <t>978036191</t>
  </si>
  <si>
    <t>Otlučení cementových omítek vnějších ploch s vyškrabáním spar zdiva a s očištěním povrchu, v rozsahu přes 80 do 100 %</t>
  </si>
  <si>
    <t>1523853647</t>
  </si>
  <si>
    <t>418106928</t>
  </si>
  <si>
    <t>954847459</t>
  </si>
  <si>
    <t>25,178</t>
  </si>
  <si>
    <t>985142111</t>
  </si>
  <si>
    <t>Vysekání spojovací hmoty ze spár zdiva včetně vyčištění hloubky spáry do 40 mm délky spáry na 1 m2 upravované plochy do 6 m</t>
  </si>
  <si>
    <t>167378987</t>
  </si>
  <si>
    <t>985211111</t>
  </si>
  <si>
    <t>Vyklínování uvolněných kamenů zdiva úlomky kamene, popřípadě cihel délky spáry na 1 m2 upravované plochy do 6 m</t>
  </si>
  <si>
    <t>-841453217</t>
  </si>
  <si>
    <t>"petřín 10%"</t>
  </si>
  <si>
    <t>17,858</t>
  </si>
  <si>
    <t>"libušina 20%"</t>
  </si>
  <si>
    <t>57,78*0,2</t>
  </si>
  <si>
    <t>985231111</t>
  </si>
  <si>
    <t>Spárování zdiva hloubky do 40 mm aktivovanou maltou délky spáry na 1 m2 upravované plochy do 6 m</t>
  </si>
  <si>
    <t>855676152</t>
  </si>
  <si>
    <t>838014644</t>
  </si>
  <si>
    <t>1,259+0,879</t>
  </si>
  <si>
    <t>1250222189</t>
  </si>
  <si>
    <t>2,138*11</t>
  </si>
  <si>
    <t>-520458201</t>
  </si>
  <si>
    <t>1,412</t>
  </si>
  <si>
    <t>1509074064</t>
  </si>
  <si>
    <t>1,412*6</t>
  </si>
  <si>
    <t>221850157</t>
  </si>
  <si>
    <t>-1093843516</t>
  </si>
  <si>
    <t>CITY068-10 - SO 301 - Rekonstrukce dešťové kanalizace</t>
  </si>
  <si>
    <t>115001102</t>
  </si>
  <si>
    <t>Převedení vody potrubím průměru DN přes 100 do 150</t>
  </si>
  <si>
    <t>1911846676</t>
  </si>
  <si>
    <t>"úsek DŠ1 - DŠ2-DN 400"</t>
  </si>
  <si>
    <t>15,6</t>
  </si>
  <si>
    <t>"úsek DŠ2 - DŠ3-DN 400"</t>
  </si>
  <si>
    <t>18,5</t>
  </si>
  <si>
    <t>"úsek DŠ3 - DŠ4-DN 400"</t>
  </si>
  <si>
    <t>24,3</t>
  </si>
  <si>
    <t>"úsek DŠ4 - DŠ5-DN 400"</t>
  </si>
  <si>
    <t>10,1</t>
  </si>
  <si>
    <t>"úsek DŠ5 - DŠ6-DN 400"</t>
  </si>
  <si>
    <t>11,1</t>
  </si>
  <si>
    <t>"úsek DŠ6 - DŠ7-DN 400"</t>
  </si>
  <si>
    <t>9,3</t>
  </si>
  <si>
    <t>"úsek DŠ7 - DŠ8-DN 600/900"</t>
  </si>
  <si>
    <t>23,0</t>
  </si>
  <si>
    <t>"úsek DŠ8 - DŠ9-DN 600/900"</t>
  </si>
  <si>
    <t>24,1</t>
  </si>
  <si>
    <t>"úsek DŠ9 - DŠ10-DN 600/900"</t>
  </si>
  <si>
    <t>24,2</t>
  </si>
  <si>
    <t>"úsek DŠ10 - DŠ11-DN 600/900"</t>
  </si>
  <si>
    <t>31,3</t>
  </si>
  <si>
    <t>"úsek DŠ11 - DŠ12-DN 600/900"</t>
  </si>
  <si>
    <t>28,6</t>
  </si>
  <si>
    <t>"úsek DŠ12 - DŠ13-DN 600/900"</t>
  </si>
  <si>
    <t>27,1</t>
  </si>
  <si>
    <t>"úsek DŠ13 - DŠ14-DN 600/900"</t>
  </si>
  <si>
    <t>47,6</t>
  </si>
  <si>
    <t>"úsek DŠ14 - DŠ15-DN 600/900"</t>
  </si>
  <si>
    <t>13,8</t>
  </si>
  <si>
    <t>"úsek DŠ15 - DŠ16-DN 600/900"</t>
  </si>
  <si>
    <t>17,5</t>
  </si>
  <si>
    <t>"úsek DŠ16 - DŠ17-DN 600/900"</t>
  </si>
  <si>
    <t>14,3</t>
  </si>
  <si>
    <t>"úsek DŠ17 - DŠ8-DN 600/900"</t>
  </si>
  <si>
    <t>"úsek DŠ18 - DŠ19-DN 600/900"</t>
  </si>
  <si>
    <t>24,0</t>
  </si>
  <si>
    <t>"úsek DŠ19 - DŠ20-DN 600/900"</t>
  </si>
  <si>
    <t>6,0</t>
  </si>
  <si>
    <t>"úsek DŠ20 - DŠ21-DN 600/900"</t>
  </si>
  <si>
    <t>"úsek DŠ21 - DŠ22-DN 600/900"</t>
  </si>
  <si>
    <t>20,4</t>
  </si>
  <si>
    <t>"úsek DŠ22 - DŠ23-DN 600/900"</t>
  </si>
  <si>
    <t>13,3</t>
  </si>
  <si>
    <t>"úsek DŠ23 - DŠ24-DN 600/900"</t>
  </si>
  <si>
    <t>11,4</t>
  </si>
  <si>
    <t>"úsek DŠ24 - DŠ25-DN 700/1000"</t>
  </si>
  <si>
    <t>24,5</t>
  </si>
  <si>
    <t>115101201</t>
  </si>
  <si>
    <t>Čerpání vody na dopravní výšku do 10 m s uvažovaným průměrným přítokem do 500 l/min</t>
  </si>
  <si>
    <t>hod</t>
  </si>
  <si>
    <t>-1139205833</t>
  </si>
  <si>
    <t>30*24</t>
  </si>
  <si>
    <t>115101301</t>
  </si>
  <si>
    <t>Pohotovost záložní čerpací soupravy pro dopravní výšku do 10 m s uvažovaným průměrným přítokem do 500 l/min</t>
  </si>
  <si>
    <t>den</t>
  </si>
  <si>
    <t>-588360635</t>
  </si>
  <si>
    <t>881392111</t>
  </si>
  <si>
    <t>Bezvýkopová oprava kanalizařního potrubí systém DSV, dlouhá sanační vystýlka, potrubí DN 400</t>
  </si>
  <si>
    <t>-93256754</t>
  </si>
  <si>
    <t>881482111</t>
  </si>
  <si>
    <t>Bezvýkopová oprava kanalizařního potrubí systém DSV, dlouhá sanační vystýlka, potrubí DN 600/900</t>
  </si>
  <si>
    <t>-1978894578</t>
  </si>
  <si>
    <t>881492111</t>
  </si>
  <si>
    <t>Bezvýkopová oprava kanalizařního potrubí systém DSV, dlouhá sanační vystýlka, potrubí DN 700/1000</t>
  </si>
  <si>
    <t>122140814</t>
  </si>
  <si>
    <t>887392111</t>
  </si>
  <si>
    <t>Napojení stávajích přípojekt do sanovaného potrubí systém DSV</t>
  </si>
  <si>
    <t>-1200274064</t>
  </si>
  <si>
    <t>887392121</t>
  </si>
  <si>
    <t>Odstranění překážek v potrubí při sanaci potrubí systém DSV</t>
  </si>
  <si>
    <t>-1702860675</t>
  </si>
  <si>
    <t>894204261</t>
  </si>
  <si>
    <t>Ostatní konstrukce na trubním vedení z prostého betonu žlaby šachet z prostého betonu tř. C 25/30, průřezu o poloměru přes 500 mm</t>
  </si>
  <si>
    <t>129145224</t>
  </si>
  <si>
    <t>"šachty DŠ7-DŠ25"</t>
  </si>
  <si>
    <t>3,14*0,5*0,5*0,3*19</t>
  </si>
  <si>
    <t>-3,14*0,3*0,3*1,0*0,5*19</t>
  </si>
  <si>
    <t>899882111</t>
  </si>
  <si>
    <t>Kamerová prohlídka ležetých potrubí kanalizace do DN 1000</t>
  </si>
  <si>
    <t>1819286981</t>
  </si>
  <si>
    <t>2137262163</t>
  </si>
  <si>
    <t>"šachty DŠ1-DŠ6"</t>
  </si>
  <si>
    <t>3,14*1,0*3,0*6</t>
  </si>
  <si>
    <t>3,14*1,0*4,0*19</t>
  </si>
  <si>
    <t>985139111</t>
  </si>
  <si>
    <t>Očištění ploch Příplatek k cenám za práci ve stísněném prostoru</t>
  </si>
  <si>
    <t>404342422</t>
  </si>
  <si>
    <t>985141111</t>
  </si>
  <si>
    <t>Vyčištění trhlin nebo dutin ve zdivu šířky do 30 mm, hloubky do 150 mm</t>
  </si>
  <si>
    <t>1776136167</t>
  </si>
  <si>
    <t>3,14*1,0*2*6</t>
  </si>
  <si>
    <t>3,14*1,0*2*19</t>
  </si>
  <si>
    <t>4,0*19</t>
  </si>
  <si>
    <t>985232114</t>
  </si>
  <si>
    <t xml:space="preserve">Hloubkové spárování zdiva aktivovanou maltou spára hl do 80 mm </t>
  </si>
  <si>
    <t>-284065019</t>
  </si>
  <si>
    <t>985232193</t>
  </si>
  <si>
    <t>Příplatek k hloubkovému spárování za práci ve stísněném prostoru</t>
  </si>
  <si>
    <t>-1005294087</t>
  </si>
  <si>
    <t>986008113</t>
  </si>
  <si>
    <t>Bourání žlabů šachet betonových do DN 800</t>
  </si>
  <si>
    <t>-1952327782</t>
  </si>
  <si>
    <t>997013111</t>
  </si>
  <si>
    <t>Vnitrostaveništní doprava suti a vybouraných hmot vodorovně do 50 m svisle s použitím mechanizace pro budovy a haly výšky do 6 m</t>
  </si>
  <si>
    <t>990527548</t>
  </si>
  <si>
    <t>-361651748</t>
  </si>
  <si>
    <t>2011468238</t>
  </si>
  <si>
    <t>19,178*11</t>
  </si>
  <si>
    <t>-940994644</t>
  </si>
  <si>
    <t>3,678</t>
  </si>
  <si>
    <t>997013831</t>
  </si>
  <si>
    <t>Poplatek za uložení stavebního odpadu na skládce (skládkovné) směsného stavebního a demoličního zatříděného do Katalogu odpadů pod kódem 170 904</t>
  </si>
  <si>
    <t>-246567486</t>
  </si>
  <si>
    <t>15,5</t>
  </si>
  <si>
    <t>998274101</t>
  </si>
  <si>
    <t>Přesun hmot pro trubní vedení hloubené z trub betonových nebo železobetonových pro vodovody nebo kanalizace v otevřeném výkopu dopravní vzdálenost do 15 m</t>
  </si>
  <si>
    <t>1482268322</t>
  </si>
  <si>
    <t xml:space="preserve">CITY067-11 - SO 302 - Nová kanalizace </t>
  </si>
  <si>
    <t>PSV - Práce a dodávky PSV</t>
  </si>
  <si>
    <t xml:space="preserve">    711 - Izolace proti vodě, vlhkosti a plynům</t>
  </si>
  <si>
    <t>-1871547289</t>
  </si>
  <si>
    <t>"lapol3"</t>
  </si>
  <si>
    <t>4,1*0,8</t>
  </si>
  <si>
    <t>4,9*0,8</t>
  </si>
  <si>
    <t>2,2*0,8</t>
  </si>
  <si>
    <t>1,0*0,8</t>
  </si>
  <si>
    <t>4,7*0,8</t>
  </si>
  <si>
    <t>3,3*2,0</t>
  </si>
  <si>
    <t>-530716684</t>
  </si>
  <si>
    <t>-503838670</t>
  </si>
  <si>
    <t>0,8*11*2</t>
  </si>
  <si>
    <t>-1759286644</t>
  </si>
  <si>
    <t>0,8*11</t>
  </si>
  <si>
    <t>1892129423</t>
  </si>
  <si>
    <t>-965743073</t>
  </si>
  <si>
    <t>282,508</t>
  </si>
  <si>
    <t>132201202</t>
  </si>
  <si>
    <t>Hloubení zapažených i nezapažených rýh šířky přes 600 do 2 000 mm s urovnáním dna do předepsaného profilu a spádu v hornině tř. 3 přes 100 do 1 000 m3</t>
  </si>
  <si>
    <t>1271033058</t>
  </si>
  <si>
    <t>"lapol1"</t>
  </si>
  <si>
    <t>19,17*0,8*(2,15+2,15)/2</t>
  </si>
  <si>
    <t>17,17*0,8*(2,15+2,15)/2</t>
  </si>
  <si>
    <t>9,34*0,8*(2,15+2,15)/2</t>
  </si>
  <si>
    <t>3,6*0,8*(2,15+2,26)/2</t>
  </si>
  <si>
    <t>6,17*0,8*(2,26+2,07)/2</t>
  </si>
  <si>
    <t>6,57*0,8*(2,9+3,0)/2</t>
  </si>
  <si>
    <t>2,0*1,2*2,15*4</t>
  </si>
  <si>
    <t>2,0*1,2*2,26</t>
  </si>
  <si>
    <t>2,0*1,2*2,9</t>
  </si>
  <si>
    <t>3,3*2,0*3,3</t>
  </si>
  <si>
    <t>"přípojky lap1"</t>
  </si>
  <si>
    <t>3,6*0,8*(0,85+2,15)/2</t>
  </si>
  <si>
    <t>3,2*0,8*(0,85+2,15)/2</t>
  </si>
  <si>
    <t>5,0*0,8*(0,85+2,15)/2</t>
  </si>
  <si>
    <t>"lapol2"</t>
  </si>
  <si>
    <t>3,4*0,8*(0,85+1,05)/2</t>
  </si>
  <si>
    <t>4,5*0,8*(2,22+2,6)/2</t>
  </si>
  <si>
    <t>1,0*0,8*(0,85+0,85)/2</t>
  </si>
  <si>
    <t>2,0*1,2*2,22</t>
  </si>
  <si>
    <t>3,3*2,0*2,15</t>
  </si>
  <si>
    <t>4,1*0,8*(0,85+1,25)/2</t>
  </si>
  <si>
    <t>4,9*0,8*(1,25+1,65)/2</t>
  </si>
  <si>
    <t>2,2*0,8*(2,1+2,5)/2</t>
  </si>
  <si>
    <t>4,7*0,8*(0,85+1,25)/2</t>
  </si>
  <si>
    <t>3,3*2,0*2,8</t>
  </si>
  <si>
    <t>"přípojky lapače"</t>
  </si>
  <si>
    <t>15,6*0,8*(0,85+1,25)/2</t>
  </si>
  <si>
    <t>6,5*0,8*(0,85+1,25)/2</t>
  </si>
  <si>
    <t>8,7*0,8*(0,85+1,25)/2</t>
  </si>
  <si>
    <t>5,0*0,8*(0,85+1,25)/2</t>
  </si>
  <si>
    <t>5,5*0,8*(0,85+1,25)/2</t>
  </si>
  <si>
    <t>843969761</t>
  </si>
  <si>
    <t>282,508*0,3</t>
  </si>
  <si>
    <t>-300763549</t>
  </si>
  <si>
    <t>3,6*(0,85+2,15)/2*2</t>
  </si>
  <si>
    <t>3,2*(0,85+2,15)/2*2</t>
  </si>
  <si>
    <t>5,0*(0,85+2,15)/2*2</t>
  </si>
  <si>
    <t>3,4*(0,85+1,05)/2*2</t>
  </si>
  <si>
    <t>1,0*(0,85+0,85)/2*2</t>
  </si>
  <si>
    <t>0,8*0,85*2</t>
  </si>
  <si>
    <t>4,1*(0,85+1,25)/2*2</t>
  </si>
  <si>
    <t>4,9*(1,25+1,65)/2*2</t>
  </si>
  <si>
    <t>4,7*(0,85+1,25)/2*2</t>
  </si>
  <si>
    <t>0,8*0,85*3</t>
  </si>
  <si>
    <t>15,6*(0,85+1,25)/2*2</t>
  </si>
  <si>
    <t>6,5*(0,85+1,25)/2*2</t>
  </si>
  <si>
    <t>8,7*(0,85+1,25)/2*2</t>
  </si>
  <si>
    <t>5,0*(0,85+1,25)/2*2</t>
  </si>
  <si>
    <t>5,5*(0,85+1,25)/2*2</t>
  </si>
  <si>
    <t>0,8*0,85*5</t>
  </si>
  <si>
    <t>0,8*1,25*5</t>
  </si>
  <si>
    <t>151101102</t>
  </si>
  <si>
    <t>Zřízení pažení a rozepření stěn rýh pro podzemní vedení pro všechny šířky rýhy příložné pro jakoukoliv mezerovitost, hloubky do 4 m</t>
  </si>
  <si>
    <t>899068567</t>
  </si>
  <si>
    <t>19,17*(2,15+2,15)/2*2</t>
  </si>
  <si>
    <t>17,17*(2,15+2,15)/2*2</t>
  </si>
  <si>
    <t>9,34*(2,15+2,15)/2*2</t>
  </si>
  <si>
    <t>3,6*(2,15+2,26)/2*2</t>
  </si>
  <si>
    <t>6,17*(2,26+2,07)/2*2</t>
  </si>
  <si>
    <t>6,57*(2,9+3,0)/2*2</t>
  </si>
  <si>
    <t>1,2*2,15*2*4</t>
  </si>
  <si>
    <t>1,2*2,26*2</t>
  </si>
  <si>
    <t>1,2*2,9*2</t>
  </si>
  <si>
    <t>3,3*3,3*2</t>
  </si>
  <si>
    <t>2,0*3,3*2</t>
  </si>
  <si>
    <t>-0,8*2,2*2</t>
  </si>
  <si>
    <t>0,8*2,15</t>
  </si>
  <si>
    <t>0,8*3,0</t>
  </si>
  <si>
    <t>4,5*(2,22+2,6)/2*2</t>
  </si>
  <si>
    <t>1,2*2,22*2</t>
  </si>
  <si>
    <t>3,3*2,15*2</t>
  </si>
  <si>
    <t>2,0*2,15*2</t>
  </si>
  <si>
    <t>-0,8*1,05*2</t>
  </si>
  <si>
    <t>0,8*2,6</t>
  </si>
  <si>
    <t>2,2*(2,1+2,5)/2*2</t>
  </si>
  <si>
    <t>3,3*2,8*2</t>
  </si>
  <si>
    <t>2,0*2,8*2</t>
  </si>
  <si>
    <t>-0,8*1,7*2</t>
  </si>
  <si>
    <t>0,8*2,5</t>
  </si>
  <si>
    <t>1325631519</t>
  </si>
  <si>
    <t>151101112</t>
  </si>
  <si>
    <t>Odstranění pažení a rozepření stěn rýh pro podzemní vedení s uložením materiálu na vzdálenost do 3 m od kraje výkopu příložné, hloubky přes 2 do 4 m</t>
  </si>
  <si>
    <t>-2014316112</t>
  </si>
  <si>
    <t>-1321356214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</si>
  <si>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</si>
  <si>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</si>
  <si>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340301315</t>
  </si>
  <si>
    <t>-92793965</t>
  </si>
  <si>
    <t>172,999+172,999</t>
  </si>
  <si>
    <t>-1322360137</t>
  </si>
  <si>
    <t>-172,999</t>
  </si>
  <si>
    <t>-2140313127</t>
  </si>
  <si>
    <t>109,509*2</t>
  </si>
  <si>
    <t>167101102</t>
  </si>
  <si>
    <t>Nakládání, skládání a překládání neulehlého výkopku nebo sypaniny nakládání, množství přes 100 m3, z hornin tř. 1 až 4</t>
  </si>
  <si>
    <t>-1721317656</t>
  </si>
  <si>
    <t>172,999</t>
  </si>
  <si>
    <t>471953871</t>
  </si>
  <si>
    <t>-990119560</t>
  </si>
  <si>
    <t>109,509*1,8</t>
  </si>
  <si>
    <t>2036110315</t>
  </si>
  <si>
    <t>"odpočet lože obsyp"</t>
  </si>
  <si>
    <t>-11,275</t>
  </si>
  <si>
    <t>-56,368</t>
  </si>
  <si>
    <t>"odpočet lapol"</t>
  </si>
  <si>
    <t>-2,7*1,2*1,7*3</t>
  </si>
  <si>
    <t>"odpočet šachty"</t>
  </si>
  <si>
    <t>-3,14*0,6*0,6*2,14</t>
  </si>
  <si>
    <t>-3,14*0,6*0,6*1,46</t>
  </si>
  <si>
    <t>-3,14*0,6*0,6*0,685*8</t>
  </si>
  <si>
    <t>-3,14*0,6*0,6*0,25*6</t>
  </si>
  <si>
    <t>-3,14*0,6*0,6*0,5*8</t>
  </si>
  <si>
    <t>-3,14*0,6*0,6*1,0*1</t>
  </si>
  <si>
    <t>-3,14*0,45*0,45*0,6*14</t>
  </si>
  <si>
    <t>-3,14*0,6*0,6*0,2</t>
  </si>
  <si>
    <t>-3,14*0,3*0,3*0,6</t>
  </si>
  <si>
    <t>-3,14*0,3*0,3*0,24</t>
  </si>
  <si>
    <t>-3,14*0,3*0,3*2,4</t>
  </si>
  <si>
    <t>-3,14*0,275*0,275*0,75*7</t>
  </si>
  <si>
    <t>-854466699</t>
  </si>
  <si>
    <t>19,17*0,8*0,5</t>
  </si>
  <si>
    <t>17,17*0,8*0,5</t>
  </si>
  <si>
    <t>9,34*0,8*0,5</t>
  </si>
  <si>
    <t>3,6*0,8*0,5</t>
  </si>
  <si>
    <t>6,17*0,8*0,5</t>
  </si>
  <si>
    <t>6,57*0,8*0,5</t>
  </si>
  <si>
    <t>3,2*0,8*0,5</t>
  </si>
  <si>
    <t>5,0*0,8*0,5</t>
  </si>
  <si>
    <t>3,4*0,8*0,5</t>
  </si>
  <si>
    <t>4,5*0,8*0,5</t>
  </si>
  <si>
    <t>1,0*0,8*0,5</t>
  </si>
  <si>
    <t>4,1*0,8*0,5</t>
  </si>
  <si>
    <t>4,9*0,8*0,5</t>
  </si>
  <si>
    <t>2,2*0,8*0,5</t>
  </si>
  <si>
    <t>4,7*0,8*0,5</t>
  </si>
  <si>
    <t>15,6*0,8*0,5</t>
  </si>
  <si>
    <t>6,5*0,8*0,5</t>
  </si>
  <si>
    <t>8,7*0,8*0,5</t>
  </si>
  <si>
    <t>5,5*0,8*0,5</t>
  </si>
  <si>
    <t>-142,61*3,46*0,01</t>
  </si>
  <si>
    <t>1436646982</t>
  </si>
  <si>
    <t>51,434*1,89</t>
  </si>
  <si>
    <t>386130107</t>
  </si>
  <si>
    <t>Montáž odlučovače ropných látek polyetylenového max. průtoku 20 l/s</t>
  </si>
  <si>
    <t>1660705362</t>
  </si>
  <si>
    <t>562415201</t>
  </si>
  <si>
    <t>odlučovač ropných látek plastový (PP) vel. 5/20 bez poklopů</t>
  </si>
  <si>
    <t>1200016305</t>
  </si>
  <si>
    <t>-1147105536</t>
  </si>
  <si>
    <t>19,17*0,8*0,1</t>
  </si>
  <si>
    <t>17,17*0,8*0,1</t>
  </si>
  <si>
    <t>9,34*0,8*0,1</t>
  </si>
  <si>
    <t>3,6*0,8*0,1</t>
  </si>
  <si>
    <t>6,17*0,8*0,1</t>
  </si>
  <si>
    <t>6,57*0,8*0,1</t>
  </si>
  <si>
    <t>3,2*0,8*0,1</t>
  </si>
  <si>
    <t>5,0*0,8*0,1</t>
  </si>
  <si>
    <t>3,4*0,8*0,1</t>
  </si>
  <si>
    <t>4,5*0,8*0,1</t>
  </si>
  <si>
    <t>1,0*0,8*0,1</t>
  </si>
  <si>
    <t>4,1*0,8*0,1</t>
  </si>
  <si>
    <t>4,9*0,8*0,1</t>
  </si>
  <si>
    <t>2,2*0,8*0,1</t>
  </si>
  <si>
    <t>4,7*0,8*0,1</t>
  </si>
  <si>
    <t>15,6*0,8*0,1</t>
  </si>
  <si>
    <t>6,5*0,8*0,1</t>
  </si>
  <si>
    <t>8,7*0,8*0,1</t>
  </si>
  <si>
    <t>5,5*0,8*0,1</t>
  </si>
  <si>
    <t>452112111</t>
  </si>
  <si>
    <t>Osazení betonových dílců prstenců nebo rámů pod poklopy a mříže, výšky do 100 mm</t>
  </si>
  <si>
    <t>-1438078560</t>
  </si>
  <si>
    <t>"šachty6"</t>
  </si>
  <si>
    <t>"šachty8"</t>
  </si>
  <si>
    <t>"šachty10"</t>
  </si>
  <si>
    <t>"spad6"</t>
  </si>
  <si>
    <t>"spad8"</t>
  </si>
  <si>
    <t>"spad10"</t>
  </si>
  <si>
    <t>"lapol8"</t>
  </si>
  <si>
    <t>"lapol10"</t>
  </si>
  <si>
    <t>592241751</t>
  </si>
  <si>
    <t>prstenec betonový vyrovnávací TBW-Q 625/60/120 62,5x6x12 cm</t>
  </si>
  <si>
    <t>1452256064</t>
  </si>
  <si>
    <t>592241761</t>
  </si>
  <si>
    <t>prstenec betonový vyrovnávací TBW-Q 625/80/120 62,5x8x12 cm</t>
  </si>
  <si>
    <t>-252821328</t>
  </si>
  <si>
    <t>592241771</t>
  </si>
  <si>
    <t>prstenec betonový vyrovnávací TBW-Q 625/100/120 62,5x10x12 cm</t>
  </si>
  <si>
    <t>456307006</t>
  </si>
  <si>
    <t>566901161</t>
  </si>
  <si>
    <t>Vyspravení podkladu po překopech inženýrských sítí plochy do 15 m2 s rozprostřením a zhutněním obalovaným kamenivem ACP (OK) tl. 100 mm</t>
  </si>
  <si>
    <t>616192784</t>
  </si>
  <si>
    <t>566901233</t>
  </si>
  <si>
    <t>Vyspravení podkladu po překopech inženýrských sítí plochy přes 15 m2 s rozprostřením a zhutněním štěrkodrtí tl. 200 mm</t>
  </si>
  <si>
    <t>521249211</t>
  </si>
  <si>
    <t>572341111</t>
  </si>
  <si>
    <t>Vyspravení krytu komunikací po překopech inženýrských sítí plochy přes 15 m2 asfaltovým betonem ACO (AB), po zhutnění tl. přes 30 do 50 mm</t>
  </si>
  <si>
    <t>708534390</t>
  </si>
  <si>
    <t>632451454</t>
  </si>
  <si>
    <t>Potěr pískocementový běžný tl. přes 40 do 50 mm tř. C 15</t>
  </si>
  <si>
    <t>-2020212082</t>
  </si>
  <si>
    <t>"lapol"</t>
  </si>
  <si>
    <t>2,7*1,2*3</t>
  </si>
  <si>
    <t>-3,14*0,6*0,6*0,2*2*2</t>
  </si>
  <si>
    <t>-3,14*0,4*0,4*0,2*2</t>
  </si>
  <si>
    <t>837355131</t>
  </si>
  <si>
    <t>Krácení, doplnění a propojení potrubí pro lapače splavenin do DN 200</t>
  </si>
  <si>
    <t>-988617882</t>
  </si>
  <si>
    <t>"výměna lapače plast"</t>
  </si>
  <si>
    <t>"výměna lapač litina"</t>
  </si>
  <si>
    <t>"bez lapačů"</t>
  </si>
  <si>
    <t>"na chodník"</t>
  </si>
  <si>
    <t>"kostel"</t>
  </si>
  <si>
    <t>-1739883354</t>
  </si>
  <si>
    <t>-1845026909</t>
  </si>
  <si>
    <t>362489398</t>
  </si>
  <si>
    <t>19,17+17,17+9,34+3,6+5,07+2,0+6,56</t>
  </si>
  <si>
    <t>3,6+3,2+5,0</t>
  </si>
  <si>
    <t>2,9+0,7+4,2</t>
  </si>
  <si>
    <t>0,5+1,0</t>
  </si>
  <si>
    <t>3,5+4,3+0,8+0,6+1,9</t>
  </si>
  <si>
    <t>4,7</t>
  </si>
  <si>
    <t>15,6+6,5+8,7+5,0+5,5</t>
  </si>
  <si>
    <t>-503404041</t>
  </si>
  <si>
    <t>0,5*5*1,015</t>
  </si>
  <si>
    <t>1377581474</t>
  </si>
  <si>
    <t>1,0*13*1,015</t>
  </si>
  <si>
    <t>798686563</t>
  </si>
  <si>
    <t>2,0*13*1,015</t>
  </si>
  <si>
    <t>28611138</t>
  </si>
  <si>
    <t>trubka kanalizační KGEM PVC DN 200x3000 mm SN4</t>
  </si>
  <si>
    <t>871657821</t>
  </si>
  <si>
    <t>3,0*5*1,015</t>
  </si>
  <si>
    <t>28611139</t>
  </si>
  <si>
    <t>trubka kanalizační KGEM PVC DN 200x5000 mm SN4</t>
  </si>
  <si>
    <t>-662054862</t>
  </si>
  <si>
    <t>5,0*19*1,015</t>
  </si>
  <si>
    <t>877265273</t>
  </si>
  <si>
    <t>Montáž tvarovek na kanalizačním potrubí z trub z plastu v otevřeném výkopu lapačů střešních splavenin DN 125</t>
  </si>
  <si>
    <t>1692021635</t>
  </si>
  <si>
    <t>55244101</t>
  </si>
  <si>
    <t>lapač litinový střešních splavenin DN 125</t>
  </si>
  <si>
    <t>577313963</t>
  </si>
  <si>
    <t>877265274</t>
  </si>
  <si>
    <t>Montáž tvarovek na kanalizačním potrubí z trub z plastu v otevřeném výkopu lapačů střešních splavenin DN 150</t>
  </si>
  <si>
    <t>-1795997545</t>
  </si>
  <si>
    <t>55244102</t>
  </si>
  <si>
    <t>lapač litinový střešních splavenin DN 150</t>
  </si>
  <si>
    <t>1270835516</t>
  </si>
  <si>
    <t>877315211</t>
  </si>
  <si>
    <t>Montáž tvarovek na kanalizačním potrubí z trub z plastu z tvrdého PVC nebo z polypropylenu v otevřeném výkopu jednoosých DN 150</t>
  </si>
  <si>
    <t>-666083476</t>
  </si>
  <si>
    <t>28611506</t>
  </si>
  <si>
    <t>redukce kanalizační PVC 160/125</t>
  </si>
  <si>
    <t>1711636224</t>
  </si>
  <si>
    <t>28611363</t>
  </si>
  <si>
    <t>koleno kanalizační PVC 1KG 50x87°</t>
  </si>
  <si>
    <t>2090701612</t>
  </si>
  <si>
    <t>775812656</t>
  </si>
  <si>
    <t>28611508</t>
  </si>
  <si>
    <t>redukce kanalizační PVC 200/160</t>
  </si>
  <si>
    <t>-638898824</t>
  </si>
  <si>
    <t>28611365</t>
  </si>
  <si>
    <t>koleno kanalizace PVC KG 200x30°</t>
  </si>
  <si>
    <t>16461932</t>
  </si>
  <si>
    <t>143163216</t>
  </si>
  <si>
    <t>-1994242208</t>
  </si>
  <si>
    <t>28611396</t>
  </si>
  <si>
    <t>odbočka kanalizační PVC s hrdlem 200/200/45°</t>
  </si>
  <si>
    <t>251284083</t>
  </si>
  <si>
    <t>28611433</t>
  </si>
  <si>
    <t>odbočka kanalizační plastová s hrdlem KG 200/200/87°</t>
  </si>
  <si>
    <t>586239603</t>
  </si>
  <si>
    <t>894201113</t>
  </si>
  <si>
    <t>Ostatní konstrukce na trubním vedení z prostého betonu dno šachet tloušťky přes 200 mm z betonu bez zvýšených nároků na prostředí tř. C 16/20</t>
  </si>
  <si>
    <t>-2124194587</t>
  </si>
  <si>
    <t>2,7*1,2*0,15*3</t>
  </si>
  <si>
    <t>894201193</t>
  </si>
  <si>
    <t>Ostatní konstrukce na trubním vedení z prostého betonu dno šachet tloušťky přes 200 mm Příplatek k ceně za tloušťku dna do 200 mm</t>
  </si>
  <si>
    <t>127124569</t>
  </si>
  <si>
    <t>894201213</t>
  </si>
  <si>
    <t>Ostatní konstrukce na trubním vedení z prostého betonu stěny šachet tloušťky přes 200 mm z betonu bez zvýšených nároků na prostředí tř. C 16/20</t>
  </si>
  <si>
    <t>-614591590</t>
  </si>
  <si>
    <t>2,7*1,3*0,15*2*3</t>
  </si>
  <si>
    <t>0,9*1,3*0,15*2*3</t>
  </si>
  <si>
    <t>894201293</t>
  </si>
  <si>
    <t>Ostatní konstrukce na trubním vedení z prostého betonu stěny šachet tloušťky přes 200 mm Příplatek k ceně za tloušťku stěny do 200 mm</t>
  </si>
  <si>
    <t>1260986854</t>
  </si>
  <si>
    <t>894302251</t>
  </si>
  <si>
    <t>Ostatní konstrukce na trubním vedení ze železového betonu strop šachet vodovodních nebo kanalizačních ze železového betonu bez zvýšených nároků na prostředí tř. C 20/25</t>
  </si>
  <si>
    <t>-1224148055</t>
  </si>
  <si>
    <t>2,7*1,2*0,2*3</t>
  </si>
  <si>
    <t>-3,14*0,5*0,5*0,2*2*2</t>
  </si>
  <si>
    <t>-3,14*0,3*0,3*0,2*2</t>
  </si>
  <si>
    <t>-1228427371</t>
  </si>
  <si>
    <t>-1287444969</t>
  </si>
  <si>
    <t>894411311</t>
  </si>
  <si>
    <t>Osazení železobetonových dílců pro šachty skruží rovných</t>
  </si>
  <si>
    <t>1756339308</t>
  </si>
  <si>
    <t>"šachty 50"</t>
  </si>
  <si>
    <t>"šachty25"</t>
  </si>
  <si>
    <t>"lapol50"</t>
  </si>
  <si>
    <t>"lapol25"</t>
  </si>
  <si>
    <t>-1857490240</t>
  </si>
  <si>
    <t>592241601</t>
  </si>
  <si>
    <t>skruž betonová se stupadly +PE povlakem TBS-Q 1000/250/120 SP 100x25x12 cm</t>
  </si>
  <si>
    <t>-418915600</t>
  </si>
  <si>
    <t>592241611</t>
  </si>
  <si>
    <t>skruž betonová se stupadly +PE povlakem TBS-Q 1000/500/120 SP 100x50x12 cm</t>
  </si>
  <si>
    <t>-983795116</t>
  </si>
  <si>
    <t>930659666</t>
  </si>
  <si>
    <t>"šachty"</t>
  </si>
  <si>
    <t>-312004403</t>
  </si>
  <si>
    <t>-1534151383</t>
  </si>
  <si>
    <t>894414111</t>
  </si>
  <si>
    <t>Osazení železobetonových dílců pro šachty skruží základových (dno)</t>
  </si>
  <si>
    <t>-2071639748</t>
  </si>
  <si>
    <t>592243378</t>
  </si>
  <si>
    <t>dno betonové šachty kanalizační TBZ-Q  200 - 685</t>
  </si>
  <si>
    <t>-705126430</t>
  </si>
  <si>
    <t>894502101</t>
  </si>
  <si>
    <t>Bednění konstrukcí na trubním vedení stěn šachet pravoúhlých nebo čtyř a vícehranných jednostranné</t>
  </si>
  <si>
    <t>-950485270</t>
  </si>
  <si>
    <t>2,7*1,45*2*3</t>
  </si>
  <si>
    <t>1,2*1,45*2*3</t>
  </si>
  <si>
    <t>894503111</t>
  </si>
  <si>
    <t>Bednění konstrukcí na trubním vedení deskových stropů šachet jakýchkoliv rozměrů</t>
  </si>
  <si>
    <t>344960890</t>
  </si>
  <si>
    <t>2,4*0,9*3</t>
  </si>
  <si>
    <t>(2,7+1,2)*2*0,2*3</t>
  </si>
  <si>
    <t>3,14*1,0*0,2*2*2</t>
  </si>
  <si>
    <t>3,14*0,6*0,2*2</t>
  </si>
  <si>
    <t>894608112</t>
  </si>
  <si>
    <t>Výztuž šachet z betonářské oceli 10 505 (R) nebo BSt 500</t>
  </si>
  <si>
    <t>-849362149</t>
  </si>
  <si>
    <t>1,203*0,14</t>
  </si>
  <si>
    <t>-1458567124</t>
  </si>
  <si>
    <t>-2107777079</t>
  </si>
  <si>
    <t>-2133239896</t>
  </si>
  <si>
    <t>1930547716</t>
  </si>
  <si>
    <t>896211112</t>
  </si>
  <si>
    <t>Spadiště kanalizační z prostého betonu kruhové výšky vstupu do 0,90 m a základní výšky spadiště 0,60 m jednoduché se dnem z betonu tř. C 25/30 s horním potrubím DN 250 nebo 300</t>
  </si>
  <si>
    <t>-590173446</t>
  </si>
  <si>
    <t>433237722</t>
  </si>
  <si>
    <t>1182874861</t>
  </si>
  <si>
    <t>592241621</t>
  </si>
  <si>
    <t>skruž betonová se stupadly +PE povlakem TBS-Q 1000/1000/120 SP 100x100x12 cm</t>
  </si>
  <si>
    <t>110039382</t>
  </si>
  <si>
    <t>-362472173</t>
  </si>
  <si>
    <t>896290113</t>
  </si>
  <si>
    <t>Spadiště kanalizační z prostého betonu kruhové výšky vstupu do 0,90 m a základní výšky spadiště 0,60 m Příplatek k cenám za každých dalších i započatých 0,30 m výšky spadiště jednoduchého nebo bočního</t>
  </si>
  <si>
    <t>-1118765593</t>
  </si>
  <si>
    <t>-829172988</t>
  </si>
  <si>
    <t>"spadiš"</t>
  </si>
  <si>
    <t>-1720552230</t>
  </si>
  <si>
    <t>-838706207</t>
  </si>
  <si>
    <t>1899208096</t>
  </si>
  <si>
    <t>41188267</t>
  </si>
  <si>
    <t>899204311</t>
  </si>
  <si>
    <t>Demontáž lapačů střešních splavenin</t>
  </si>
  <si>
    <t>1921792050</t>
  </si>
  <si>
    <t>"lapač plast"</t>
  </si>
  <si>
    <t>"lapač litina"</t>
  </si>
  <si>
    <t>-1195425512</t>
  </si>
  <si>
    <t>-780060268</t>
  </si>
  <si>
    <t>136317290</t>
  </si>
  <si>
    <t>4,1*2</t>
  </si>
  <si>
    <t>4,9*2</t>
  </si>
  <si>
    <t>2,2*2</t>
  </si>
  <si>
    <t>1,0*2</t>
  </si>
  <si>
    <t>4,7*2</t>
  </si>
  <si>
    <t>3,3*2</t>
  </si>
  <si>
    <t>1,2*2</t>
  </si>
  <si>
    <t>0,8*4</t>
  </si>
  <si>
    <t>935113111</t>
  </si>
  <si>
    <t>Osazení odvodňovacího žlabu s krycím roštem polymerbetonového šířky do 200 mm</t>
  </si>
  <si>
    <t>2020688582</t>
  </si>
  <si>
    <t>592270001</t>
  </si>
  <si>
    <t>žlab odvodňovací z polymerbetonu vel.150  - 100 x 18,5 x 21 cm</t>
  </si>
  <si>
    <t>190822219</t>
  </si>
  <si>
    <t>592270251</t>
  </si>
  <si>
    <t>vpust žlabová vel. 150 - vpust v610 mm, 0,5m, odtok DN150</t>
  </si>
  <si>
    <t>733288019</t>
  </si>
  <si>
    <t>592270271</t>
  </si>
  <si>
    <t>čelo plné na začátek a konec žlabu 150</t>
  </si>
  <si>
    <t>-341520905</t>
  </si>
  <si>
    <t>592270221</t>
  </si>
  <si>
    <t>rošt můstkový tvárná litina pro žlab vel. 150 - D400/E600</t>
  </si>
  <si>
    <t>232591369</t>
  </si>
  <si>
    <t>-1819724632</t>
  </si>
  <si>
    <t>4,2</t>
  </si>
  <si>
    <t>-1259129655</t>
  </si>
  <si>
    <t>4,2*11</t>
  </si>
  <si>
    <t>-744507550</t>
  </si>
  <si>
    <t>-1113251411</t>
  </si>
  <si>
    <t>6,358+5,835</t>
  </si>
  <si>
    <t>760372996</t>
  </si>
  <si>
    <t>12,193*11</t>
  </si>
  <si>
    <t>611377298</t>
  </si>
  <si>
    <t>6,358</t>
  </si>
  <si>
    <t>210966859</t>
  </si>
  <si>
    <t>5,835</t>
  </si>
  <si>
    <t>998276101</t>
  </si>
  <si>
    <t>Přesun hmot pro trubní vedení hloubené z trub z plastických hmot nebo sklolaminátových pro vodovody nebo kanalizace v otevřeném výkopu dopravní vzdálenost do 15 m</t>
  </si>
  <si>
    <t>-787826296</t>
  </si>
  <si>
    <t>PSV</t>
  </si>
  <si>
    <t>Práce a dodávky PSV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</si>
  <si>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</si>
  <si>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</si>
  <si>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</si>
  <si>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</si>
  <si>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-1862866114</t>
  </si>
  <si>
    <t>111631500</t>
  </si>
  <si>
    <t>lak asfaltový penetrační</t>
  </si>
  <si>
    <t>-1091490703</t>
  </si>
  <si>
    <t>8,612*0,0002</t>
  </si>
  <si>
    <t>711112001</t>
  </si>
  <si>
    <t>Provedení izolace proti zemní vlhkosti natěradly a tmely za studena na ploše svislé S nátěrem penetračním</t>
  </si>
  <si>
    <t>161375919</t>
  </si>
  <si>
    <t>3,14*1,2*0,75*2</t>
  </si>
  <si>
    <t>3,14*1,2*0,25*2</t>
  </si>
  <si>
    <t>3,14*1,0*0,6*4</t>
  </si>
  <si>
    <t>3,14*1,0*0,08*2</t>
  </si>
  <si>
    <t>3,14*1,0*0,4*2</t>
  </si>
  <si>
    <t>2,7*0,3*2*3</t>
  </si>
  <si>
    <t>1,2*0,3*2*3</t>
  </si>
  <si>
    <t>-778526102</t>
  </si>
  <si>
    <t>25,106*0,00025</t>
  </si>
  <si>
    <t>711141559</t>
  </si>
  <si>
    <t>Provedení izolace proti zemní vlhkosti pásy přitavením NAIP na ploše vodorovné V</t>
  </si>
  <si>
    <t>-1530511661</t>
  </si>
  <si>
    <t>8,615</t>
  </si>
  <si>
    <t>62833159</t>
  </si>
  <si>
    <t>pás těžký asfaltovaný G 200 S40</t>
  </si>
  <si>
    <t>12060843</t>
  </si>
  <si>
    <t>8,615*1,15</t>
  </si>
  <si>
    <t>711142559</t>
  </si>
  <si>
    <t>Provedení izolace proti zemní vlhkosti pásy přitavením NAIP na ploše svislé S</t>
  </si>
  <si>
    <t>1059753978</t>
  </si>
  <si>
    <t>25,106</t>
  </si>
  <si>
    <t>863841267</t>
  </si>
  <si>
    <t>25,106*1,2</t>
  </si>
  <si>
    <t>711199095</t>
  </si>
  <si>
    <t>Příplatek k cenám provedení izolace proti zemní vlhkosti za plochu do 10 m2 natěradly za studena nebo za horka</t>
  </si>
  <si>
    <t>-221589481</t>
  </si>
  <si>
    <t>711199097</t>
  </si>
  <si>
    <t>Příplatek k cenám provedení izolace proti zemní vlhkosti za plochu do 10 m2 pásy přitavením NAIP nebo termoplasty</t>
  </si>
  <si>
    <t>1809287265</t>
  </si>
  <si>
    <t>998711101</t>
  </si>
  <si>
    <t>Přesun hmot pro izolace proti vodě, vlhkosti a plynům stanovený z hmotnosti přesunovaného materiálu vodorovná dopravní vzdálenost do 50 m v objektech výšky do 6 m</t>
  </si>
  <si>
    <t>2113929647</t>
  </si>
  <si>
    <t>CITY067-13 - SO 701 - Osazení mobiliáře</t>
  </si>
  <si>
    <t>879717885</t>
  </si>
  <si>
    <t>9,495</t>
  </si>
  <si>
    <t>597323424</t>
  </si>
  <si>
    <t>3,14*0,6*0,6*1,2*7</t>
  </si>
  <si>
    <t>1943372718</t>
  </si>
  <si>
    <t>9,495*0,3</t>
  </si>
  <si>
    <t>409145217</t>
  </si>
  <si>
    <t>847568926</t>
  </si>
  <si>
    <t>7,566+7,566</t>
  </si>
  <si>
    <t>-2060390545</t>
  </si>
  <si>
    <t>-7,566</t>
  </si>
  <si>
    <t>-1274912203</t>
  </si>
  <si>
    <t>1,929*2</t>
  </si>
  <si>
    <t>-939456816</t>
  </si>
  <si>
    <t>"mezideponie dovoz zásyp"</t>
  </si>
  <si>
    <t>7,566</t>
  </si>
  <si>
    <t>750775777</t>
  </si>
  <si>
    <t>"mezideponie"</t>
  </si>
  <si>
    <t>1310366778</t>
  </si>
  <si>
    <t>1,929*1,8</t>
  </si>
  <si>
    <t>1012153165</t>
  </si>
  <si>
    <t>-1,929</t>
  </si>
  <si>
    <t>275313711</t>
  </si>
  <si>
    <t>Základy z betonu prostého patky a bloky z betonu kamenem neprokládaného tř. C 20/25</t>
  </si>
  <si>
    <t>-1525796236</t>
  </si>
  <si>
    <t>3,14*0,3*0,3*1,2*7</t>
  </si>
  <si>
    <t>-3,14*0,15*0,15*0,9*7</t>
  </si>
  <si>
    <t>275351121</t>
  </si>
  <si>
    <t>Bednění základů patek zřízení</t>
  </si>
  <si>
    <t>-307800511</t>
  </si>
  <si>
    <t>3,14*0,6*1,2*7</t>
  </si>
  <si>
    <t>275351122</t>
  </si>
  <si>
    <t>Bednění základů patek odstranění</t>
  </si>
  <si>
    <t>-133284903</t>
  </si>
  <si>
    <t>912111114</t>
  </si>
  <si>
    <t>Montáž zábrany parkovací sloupku v do 800 mm zásuvného na dálkové ovládání do pouzdra v betonovém základu</t>
  </si>
  <si>
    <t>1403887936</t>
  </si>
  <si>
    <t>749101721</t>
  </si>
  <si>
    <t>Zařízení městského mobiliáře, sloupek parkovací výsuvný nerez, ovladač, řidící jednotka, záložní zdroj, výška 700mm, průměr 250 mm, pouzdro 900mm</t>
  </si>
  <si>
    <t>-1543455439</t>
  </si>
  <si>
    <t>912111115</t>
  </si>
  <si>
    <t>Montáž zábrany parkovací sloupku v do 800 mm zásuvného do pouzdra v betonovém základu</t>
  </si>
  <si>
    <t>-1414730571</t>
  </si>
  <si>
    <t>749101722</t>
  </si>
  <si>
    <t>Zařízení městského mobiliáře, sloupek parkovací výsuvný nerez, ruční ovládání, výška 700mm, průměr 250 mm, pouzdro 900mm</t>
  </si>
  <si>
    <t>-1159399439</t>
  </si>
  <si>
    <t>-1286971317</t>
  </si>
  <si>
    <t>CITY067-15 - SO 901 - DIO - Dopravně inženýrské opatření</t>
  </si>
  <si>
    <t>913111115</t>
  </si>
  <si>
    <t>Montáž a demontáž dočasných dopravních značek samostatných značek základních</t>
  </si>
  <si>
    <t>-863032292</t>
  </si>
  <si>
    <t>"etapa 1"</t>
  </si>
  <si>
    <t>"etapa 2"</t>
  </si>
  <si>
    <t>"etapa 3"</t>
  </si>
  <si>
    <t>"etapa 4"</t>
  </si>
  <si>
    <t>"etapa 5"</t>
  </si>
  <si>
    <t>"etapa 6"</t>
  </si>
  <si>
    <t>913111215</t>
  </si>
  <si>
    <t>Montáž a demontáž dočasných dopravních značek Příplatek za první a každý další den použití dočasných dopravních značek k ceně 11-1115</t>
  </si>
  <si>
    <t>1028069017</t>
  </si>
  <si>
    <t>2*90</t>
  </si>
  <si>
    <t>7*80</t>
  </si>
  <si>
    <t>3*20</t>
  </si>
  <si>
    <t>4*90</t>
  </si>
  <si>
    <t>3*60</t>
  </si>
  <si>
    <t>913121111</t>
  </si>
  <si>
    <t>Montáž a demontáž dočasných dopravních značek kompletních značek vč. podstavce a sloupku základních</t>
  </si>
  <si>
    <t>971898970</t>
  </si>
  <si>
    <t>4*29</t>
  </si>
  <si>
    <t>404442901</t>
  </si>
  <si>
    <t>značka svislá FeZn 700 x 200 mm IS11b - Směrová tabule pro vyznačení objížďky s textem Moravská</t>
  </si>
  <si>
    <t>-38160262</t>
  </si>
  <si>
    <t>913121112</t>
  </si>
  <si>
    <t>Montáž a demontáž dočasných dopravních značek kompletních značek vč. podstavce a sloupku zvětšených</t>
  </si>
  <si>
    <t>720870412</t>
  </si>
  <si>
    <t>404442711</t>
  </si>
  <si>
    <t>značka svislá FeZn 1000 x 1500 mm IP22 - Změna místní úpravy - text Výjezd vozidel stavby</t>
  </si>
  <si>
    <t>-251543630</t>
  </si>
  <si>
    <t>913121211</t>
  </si>
  <si>
    <t>Montáž a demontáž dočasných dopravních značek Příplatek za první a každý další den použití dočasných dopravních značek k ceně 12-1111</t>
  </si>
  <si>
    <t>-207949039</t>
  </si>
  <si>
    <t>17*80</t>
  </si>
  <si>
    <t>12*20</t>
  </si>
  <si>
    <t>6*90</t>
  </si>
  <si>
    <t>6*20</t>
  </si>
  <si>
    <t>7*60</t>
  </si>
  <si>
    <t>4*5*29</t>
  </si>
  <si>
    <t>913121212</t>
  </si>
  <si>
    <t>Montáž a demontáž dočasných dopravních značek Příplatek za první a každý další den použití dočasných dopravních značek k ceně 12-1112</t>
  </si>
  <si>
    <t>933525334</t>
  </si>
  <si>
    <t>2*80</t>
  </si>
  <si>
    <t>2*20</t>
  </si>
  <si>
    <t>2*60</t>
  </si>
  <si>
    <t>913211112</t>
  </si>
  <si>
    <t>Montáž a demontáž dočasných dopravních zábran reflexních, šířky 2,5 m</t>
  </si>
  <si>
    <t>224119936</t>
  </si>
  <si>
    <t>1*29</t>
  </si>
  <si>
    <t>913211212</t>
  </si>
  <si>
    <t>Montáž a demontáž dočasných dopravních zábran Příplatek za první a každý další den použití dočasných dopravních zábran k ceně 21-1112</t>
  </si>
  <si>
    <t>-1342883743</t>
  </si>
  <si>
    <t>4*80</t>
  </si>
  <si>
    <t>1*5*29</t>
  </si>
  <si>
    <t>913321111</t>
  </si>
  <si>
    <t>Montáž a demontáž dočasných dopravních vodících zařízení směrové desky základní</t>
  </si>
  <si>
    <t>-1540141728</t>
  </si>
  <si>
    <t>6*29</t>
  </si>
  <si>
    <t>913321211</t>
  </si>
  <si>
    <t>Montáž a demontáž dočasných dopravních vodících zařízení Příplatek za první a každý další den použití dočasných dopravních vodících zařízení k ceně 32-1111</t>
  </si>
  <si>
    <t>-573098374</t>
  </si>
  <si>
    <t>6*5*29</t>
  </si>
  <si>
    <t>913921131</t>
  </si>
  <si>
    <t>Dočasné omezení platnosti základní dopravní značky zakrytí značky</t>
  </si>
  <si>
    <t>1556172329</t>
  </si>
  <si>
    <t>913921132</t>
  </si>
  <si>
    <t>Dočasné omezení platnosti základní dopravní značky odkrytí značky</t>
  </si>
  <si>
    <t>-1127814202</t>
  </si>
  <si>
    <t>-1727774015</t>
  </si>
  <si>
    <t>CITY067-16 -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</si>
  <si>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</si>
  <si>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</si>
  <si>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</si>
  <si>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</si>
  <si>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</si>
  <si>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</si>
  <si>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</si>
  <si>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</si>
  <si>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</si>
  <si>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</si>
  <si>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011324001</t>
  </si>
  <si>
    <t>Archeologický průzkum</t>
  </si>
  <si>
    <t>Kč</t>
  </si>
  <si>
    <t>1024</t>
  </si>
  <si>
    <t>199488616</t>
  </si>
  <si>
    <t>011503011</t>
  </si>
  <si>
    <t>Stavební průzkum , vytyčení vedení inženýrských sítí</t>
  </si>
  <si>
    <t>587552421</t>
  </si>
  <si>
    <t>011524011</t>
  </si>
  <si>
    <t>Stavebně-statický průzkum - pasportizace objektů a staveb v trase stavby</t>
  </si>
  <si>
    <t>745888811</t>
  </si>
  <si>
    <t>011524012</t>
  </si>
  <si>
    <t>Stavebně-statický průzkum - pasportizace objektu kostela a monitoring kostela v průběhu stavby</t>
  </si>
  <si>
    <t>-1953061656</t>
  </si>
  <si>
    <t>012103001</t>
  </si>
  <si>
    <t>Geodetické práce před výstavbou</t>
  </si>
  <si>
    <t>861315548</t>
  </si>
  <si>
    <t>012203001</t>
  </si>
  <si>
    <t>Geodetické práce při provádění stavby</t>
  </si>
  <si>
    <t>2040081532</t>
  </si>
  <si>
    <t>012303001</t>
  </si>
  <si>
    <t>Geodetické práce po výstavbě</t>
  </si>
  <si>
    <t>594323738</t>
  </si>
  <si>
    <t>013244001</t>
  </si>
  <si>
    <t>Realizační dokumentace</t>
  </si>
  <si>
    <t>610921428</t>
  </si>
  <si>
    <t>013254001</t>
  </si>
  <si>
    <t>Dokumentace skutečného provedení stavby</t>
  </si>
  <si>
    <t>1331745435</t>
  </si>
  <si>
    <t>VRN2</t>
  </si>
  <si>
    <t>Příprava staveniště</t>
  </si>
  <si>
    <t>021303001</t>
  </si>
  <si>
    <t>Zabezpečení archeologických nálezů na místě</t>
  </si>
  <si>
    <t>975031343</t>
  </si>
  <si>
    <t>021503001</t>
  </si>
  <si>
    <t>Exhumace včetně uložení ostatků</t>
  </si>
  <si>
    <t>-1166246187</t>
  </si>
  <si>
    <t>VRN3</t>
  </si>
  <si>
    <t>Zařízení staveniště</t>
  </si>
  <si>
    <t>030001001</t>
  </si>
  <si>
    <t>-1247348021</t>
  </si>
  <si>
    <t>034503001</t>
  </si>
  <si>
    <t>Informační tabule na staveništi</t>
  </si>
  <si>
    <t>1293783370</t>
  </si>
  <si>
    <t>039002001</t>
  </si>
  <si>
    <t>Zrušení zařízení staveniště</t>
  </si>
  <si>
    <t>49963170</t>
  </si>
  <si>
    <t>VRN4</t>
  </si>
  <si>
    <t>Inženýrská činnost</t>
  </si>
  <si>
    <t>043194011</t>
  </si>
  <si>
    <t>Revize</t>
  </si>
  <si>
    <t>-1677896037</t>
  </si>
  <si>
    <t>VRN7</t>
  </si>
  <si>
    <t>Provozní vlivy</t>
  </si>
  <si>
    <t>075503001</t>
  </si>
  <si>
    <t xml:space="preserve">Ochranná pásma památková - náklady související s pracemi v památkové zóně </t>
  </si>
  <si>
    <t>-1789855366</t>
  </si>
  <si>
    <t>VRN9</t>
  </si>
  <si>
    <t>Ostatní náklady</t>
  </si>
  <si>
    <t>091204001</t>
  </si>
  <si>
    <t>Zabezpečovací práce související se zastavením stavby v případě zastavení prací v rámci archeologického průzkumu</t>
  </si>
  <si>
    <t>498604005</t>
  </si>
  <si>
    <t>091504001</t>
  </si>
  <si>
    <t>Podmínky orgánů památkové péče - předkládání vzorků materiálů a návrhů provedení stavby</t>
  </si>
  <si>
    <t>kč</t>
  </si>
  <si>
    <t>1452591663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</si>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</sst>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17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4" xfId="0" applyBorder="1"/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spans="2:71" ht="36.95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spans="2:71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spans="2:71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spans="2:71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29</v>
      </c>
      <c r="AO10" s="30"/>
      <c r="AP10" s="30"/>
      <c r="AQ10" s="32"/>
      <c r="BE10" s="40"/>
      <c r="BS10" s="25" t="s">
        <v>8</v>
      </c>
    </row>
    <row r="11" spans="2:71" ht="18.45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31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spans="2:71" ht="14.4" customHeight="1">
      <c r="B13" s="29"/>
      <c r="C13" s="30"/>
      <c r="D13" s="41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33</v>
      </c>
      <c r="AO13" s="30"/>
      <c r="AP13" s="30"/>
      <c r="AQ13" s="32"/>
      <c r="BE13" s="40"/>
      <c r="BS13" s="25" t="s">
        <v>8</v>
      </c>
    </row>
    <row r="14" spans="2:71" ht="13.5">
      <c r="B14" s="29"/>
      <c r="C14" s="30"/>
      <c r="D14" s="30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31</v>
      </c>
      <c r="AL14" s="30"/>
      <c r="AM14" s="30"/>
      <c r="AN14" s="43" t="s">
        <v>33</v>
      </c>
      <c r="AO14" s="30"/>
      <c r="AP14" s="30"/>
      <c r="AQ14" s="32"/>
      <c r="BE14" s="40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35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31</v>
      </c>
      <c r="AL17" s="30"/>
      <c r="AM17" s="30"/>
      <c r="AN17" s="36" t="s">
        <v>21</v>
      </c>
      <c r="AO17" s="30"/>
      <c r="AP17" s="30"/>
      <c r="AQ17" s="32"/>
      <c r="BE17" s="40"/>
      <c r="BS17" s="25" t="s">
        <v>37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spans="2:71" ht="14.4" customHeight="1">
      <c r="B19" s="29"/>
      <c r="C19" s="30"/>
      <c r="D19" s="41" t="s">
        <v>38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spans="2:71" ht="57" customHeight="1">
      <c r="B20" s="29"/>
      <c r="C20" s="30"/>
      <c r="D20" s="30"/>
      <c r="E20" s="45" t="s">
        <v>39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40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41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42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43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44</v>
      </c>
      <c r="E26" s="55"/>
      <c r="F26" s="56" t="s">
        <v>45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46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47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48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49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50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51</v>
      </c>
      <c r="U32" s="62"/>
      <c r="V32" s="62"/>
      <c r="W32" s="62"/>
      <c r="X32" s="64" t="s">
        <v>52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CITY069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Rekonstrukce ulic Moravská, Hynaisova a náměstí Svobody, Karlovy Vary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Karlovy Vary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IF(AN8="","",AN8)</f>
        <v>11. 6. 2018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Statutární město Karlovy Vary,Moskevská 21, K.Vary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34</v>
      </c>
      <c r="AJ46" s="75"/>
      <c r="AK46" s="75"/>
      <c r="AL46" s="75"/>
      <c r="AM46" s="78" t="str">
        <f>IF(E17="","",E17)</f>
        <v xml:space="preserve">AF-CITYPLAN sro.,Magistrů 1275/13,140 00 Praha 4 </v>
      </c>
      <c r="AN46" s="78"/>
      <c r="AO46" s="78"/>
      <c r="AP46" s="78"/>
      <c r="AQ46" s="75"/>
      <c r="AR46" s="73"/>
      <c r="AS46" s="87" t="s">
        <v>54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32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55</v>
      </c>
      <c r="D49" s="98"/>
      <c r="E49" s="98"/>
      <c r="F49" s="98"/>
      <c r="G49" s="98"/>
      <c r="H49" s="99"/>
      <c r="I49" s="100" t="s">
        <v>56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57</v>
      </c>
      <c r="AH49" s="98"/>
      <c r="AI49" s="98"/>
      <c r="AJ49" s="98"/>
      <c r="AK49" s="98"/>
      <c r="AL49" s="98"/>
      <c r="AM49" s="98"/>
      <c r="AN49" s="100" t="s">
        <v>58</v>
      </c>
      <c r="AO49" s="98"/>
      <c r="AP49" s="98"/>
      <c r="AQ49" s="102" t="s">
        <v>59</v>
      </c>
      <c r="AR49" s="73"/>
      <c r="AS49" s="103" t="s">
        <v>60</v>
      </c>
      <c r="AT49" s="104" t="s">
        <v>61</v>
      </c>
      <c r="AU49" s="104" t="s">
        <v>62</v>
      </c>
      <c r="AV49" s="104" t="s">
        <v>63</v>
      </c>
      <c r="AW49" s="104" t="s">
        <v>64</v>
      </c>
      <c r="AX49" s="104" t="s">
        <v>65</v>
      </c>
      <c r="AY49" s="104" t="s">
        <v>66</v>
      </c>
      <c r="AZ49" s="104" t="s">
        <v>67</v>
      </c>
      <c r="BA49" s="104" t="s">
        <v>68</v>
      </c>
      <c r="BB49" s="104" t="s">
        <v>69</v>
      </c>
      <c r="BC49" s="104" t="s">
        <v>70</v>
      </c>
      <c r="BD49" s="105" t="s">
        <v>71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72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ROUND(AG52+SUM(AG53:AG56)+SUM(AG60:AG68),2)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ROUND(AS52+SUM(AS53:AS56)+SUM(AS60:AS68),2)</f>
        <v>0</v>
      </c>
      <c r="AT51" s="115">
        <f>ROUND(SUM(AV51:AW51),2)</f>
        <v>0</v>
      </c>
      <c r="AU51" s="116">
        <f>ROUND(AU52+SUM(AU53:AU56)+SUM(AU60:AU68),5)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ROUND(AZ52+SUM(AZ53:AZ56)+SUM(AZ60:AZ68),2)</f>
        <v>0</v>
      </c>
      <c r="BA51" s="115">
        <f>ROUND(BA52+SUM(BA53:BA56)+SUM(BA60:BA68),2)</f>
        <v>0</v>
      </c>
      <c r="BB51" s="115">
        <f>ROUND(BB52+SUM(BB53:BB56)+SUM(BB60:BB68),2)</f>
        <v>0</v>
      </c>
      <c r="BC51" s="115">
        <f>ROUND(BC52+SUM(BC53:BC56)+SUM(BC60:BC68),2)</f>
        <v>0</v>
      </c>
      <c r="BD51" s="117">
        <f>ROUND(BD52+SUM(BD53:BD56)+SUM(BD60:BD68),2)</f>
        <v>0</v>
      </c>
      <c r="BS51" s="118" t="s">
        <v>73</v>
      </c>
      <c r="BT51" s="118" t="s">
        <v>74</v>
      </c>
      <c r="BU51" s="119" t="s">
        <v>75</v>
      </c>
      <c r="BV51" s="118" t="s">
        <v>76</v>
      </c>
      <c r="BW51" s="118" t="s">
        <v>7</v>
      </c>
      <c r="BX51" s="118" t="s">
        <v>77</v>
      </c>
      <c r="CL51" s="118" t="s">
        <v>21</v>
      </c>
    </row>
    <row r="52" spans="1:91" s="5" customFormat="1" ht="31.5" customHeight="1">
      <c r="A52" s="120" t="s">
        <v>78</v>
      </c>
      <c r="B52" s="121"/>
      <c r="C52" s="122"/>
      <c r="D52" s="123" t="s">
        <v>79</v>
      </c>
      <c r="E52" s="123"/>
      <c r="F52" s="123"/>
      <c r="G52" s="123"/>
      <c r="H52" s="123"/>
      <c r="I52" s="124"/>
      <c r="J52" s="123" t="s">
        <v>80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'CITY067-01 - SO 010 - Pří...'!J27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81</v>
      </c>
      <c r="AR52" s="127"/>
      <c r="AS52" s="128">
        <v>0</v>
      </c>
      <c r="AT52" s="129">
        <f>ROUND(SUM(AV52:AW52),2)</f>
        <v>0</v>
      </c>
      <c r="AU52" s="130">
        <f>'CITY067-01 - SO 010 - Pří...'!P81</f>
        <v>0</v>
      </c>
      <c r="AV52" s="129">
        <f>'CITY067-01 - SO 010 - Pří...'!J30</f>
        <v>0</v>
      </c>
      <c r="AW52" s="129">
        <f>'CITY067-01 - SO 010 - Pří...'!J31</f>
        <v>0</v>
      </c>
      <c r="AX52" s="129">
        <f>'CITY067-01 - SO 010 - Pří...'!J32</f>
        <v>0</v>
      </c>
      <c r="AY52" s="129">
        <f>'CITY067-01 - SO 010 - Pří...'!J33</f>
        <v>0</v>
      </c>
      <c r="AZ52" s="129">
        <f>'CITY067-01 - SO 010 - Pří...'!F30</f>
        <v>0</v>
      </c>
      <c r="BA52" s="129">
        <f>'CITY067-01 - SO 010 - Pří...'!F31</f>
        <v>0</v>
      </c>
      <c r="BB52" s="129">
        <f>'CITY067-01 - SO 010 - Pří...'!F32</f>
        <v>0</v>
      </c>
      <c r="BC52" s="129">
        <f>'CITY067-01 - SO 010 - Pří...'!F33</f>
        <v>0</v>
      </c>
      <c r="BD52" s="131">
        <f>'CITY067-01 - SO 010 - Pří...'!F34</f>
        <v>0</v>
      </c>
      <c r="BT52" s="132" t="s">
        <v>82</v>
      </c>
      <c r="BV52" s="132" t="s">
        <v>76</v>
      </c>
      <c r="BW52" s="132" t="s">
        <v>83</v>
      </c>
      <c r="BX52" s="132" t="s">
        <v>7</v>
      </c>
      <c r="CL52" s="132" t="s">
        <v>84</v>
      </c>
      <c r="CM52" s="132" t="s">
        <v>85</v>
      </c>
    </row>
    <row r="53" spans="1:91" s="5" customFormat="1" ht="31.5" customHeight="1">
      <c r="A53" s="120" t="s">
        <v>78</v>
      </c>
      <c r="B53" s="121"/>
      <c r="C53" s="122"/>
      <c r="D53" s="123" t="s">
        <v>86</v>
      </c>
      <c r="E53" s="123"/>
      <c r="F53" s="123"/>
      <c r="G53" s="123"/>
      <c r="H53" s="123"/>
      <c r="I53" s="124"/>
      <c r="J53" s="123" t="s">
        <v>87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'CITY067-02 - SO 101 - Kom...'!J27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81</v>
      </c>
      <c r="AR53" s="127"/>
      <c r="AS53" s="128">
        <v>0</v>
      </c>
      <c r="AT53" s="129">
        <f>ROUND(SUM(AV53:AW53),2)</f>
        <v>0</v>
      </c>
      <c r="AU53" s="130">
        <f>'CITY067-02 - SO 101 - Kom...'!P85</f>
        <v>0</v>
      </c>
      <c r="AV53" s="129">
        <f>'CITY067-02 - SO 101 - Kom...'!J30</f>
        <v>0</v>
      </c>
      <c r="AW53" s="129">
        <f>'CITY067-02 - SO 101 - Kom...'!J31</f>
        <v>0</v>
      </c>
      <c r="AX53" s="129">
        <f>'CITY067-02 - SO 101 - Kom...'!J32</f>
        <v>0</v>
      </c>
      <c r="AY53" s="129">
        <f>'CITY067-02 - SO 101 - Kom...'!J33</f>
        <v>0</v>
      </c>
      <c r="AZ53" s="129">
        <f>'CITY067-02 - SO 101 - Kom...'!F30</f>
        <v>0</v>
      </c>
      <c r="BA53" s="129">
        <f>'CITY067-02 - SO 101 - Kom...'!F31</f>
        <v>0</v>
      </c>
      <c r="BB53" s="129">
        <f>'CITY067-02 - SO 101 - Kom...'!F32</f>
        <v>0</v>
      </c>
      <c r="BC53" s="129">
        <f>'CITY067-02 - SO 101 - Kom...'!F33</f>
        <v>0</v>
      </c>
      <c r="BD53" s="131">
        <f>'CITY067-02 - SO 101 - Kom...'!F34</f>
        <v>0</v>
      </c>
      <c r="BT53" s="132" t="s">
        <v>82</v>
      </c>
      <c r="BV53" s="132" t="s">
        <v>76</v>
      </c>
      <c r="BW53" s="132" t="s">
        <v>88</v>
      </c>
      <c r="BX53" s="132" t="s">
        <v>7</v>
      </c>
      <c r="CL53" s="132" t="s">
        <v>84</v>
      </c>
      <c r="CM53" s="132" t="s">
        <v>85</v>
      </c>
    </row>
    <row r="54" spans="1:91" s="5" customFormat="1" ht="31.5" customHeight="1">
      <c r="A54" s="120" t="s">
        <v>78</v>
      </c>
      <c r="B54" s="121"/>
      <c r="C54" s="122"/>
      <c r="D54" s="123" t="s">
        <v>89</v>
      </c>
      <c r="E54" s="123"/>
      <c r="F54" s="123"/>
      <c r="G54" s="123"/>
      <c r="H54" s="123"/>
      <c r="I54" s="124"/>
      <c r="J54" s="123" t="s">
        <v>90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'CITY067-03 - SO 102 - Cho...'!J27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81</v>
      </c>
      <c r="AR54" s="127"/>
      <c r="AS54" s="128">
        <v>0</v>
      </c>
      <c r="AT54" s="129">
        <f>ROUND(SUM(AV54:AW54),2)</f>
        <v>0</v>
      </c>
      <c r="AU54" s="130">
        <f>'CITY067-03 - SO 102 - Cho...'!P82</f>
        <v>0</v>
      </c>
      <c r="AV54" s="129">
        <f>'CITY067-03 - SO 102 - Cho...'!J30</f>
        <v>0</v>
      </c>
      <c r="AW54" s="129">
        <f>'CITY067-03 - SO 102 - Cho...'!J31</f>
        <v>0</v>
      </c>
      <c r="AX54" s="129">
        <f>'CITY067-03 - SO 102 - Cho...'!J32</f>
        <v>0</v>
      </c>
      <c r="AY54" s="129">
        <f>'CITY067-03 - SO 102 - Cho...'!J33</f>
        <v>0</v>
      </c>
      <c r="AZ54" s="129">
        <f>'CITY067-03 - SO 102 - Cho...'!F30</f>
        <v>0</v>
      </c>
      <c r="BA54" s="129">
        <f>'CITY067-03 - SO 102 - Cho...'!F31</f>
        <v>0</v>
      </c>
      <c r="BB54" s="129">
        <f>'CITY067-03 - SO 102 - Cho...'!F32</f>
        <v>0</v>
      </c>
      <c r="BC54" s="129">
        <f>'CITY067-03 - SO 102 - Cho...'!F33</f>
        <v>0</v>
      </c>
      <c r="BD54" s="131">
        <f>'CITY067-03 - SO 102 - Cho...'!F34</f>
        <v>0</v>
      </c>
      <c r="BT54" s="132" t="s">
        <v>82</v>
      </c>
      <c r="BV54" s="132" t="s">
        <v>76</v>
      </c>
      <c r="BW54" s="132" t="s">
        <v>91</v>
      </c>
      <c r="BX54" s="132" t="s">
        <v>7</v>
      </c>
      <c r="CL54" s="132" t="s">
        <v>21</v>
      </c>
      <c r="CM54" s="132" t="s">
        <v>85</v>
      </c>
    </row>
    <row r="55" spans="1:91" s="5" customFormat="1" ht="31.5" customHeight="1">
      <c r="A55" s="120" t="s">
        <v>78</v>
      </c>
      <c r="B55" s="121"/>
      <c r="C55" s="122"/>
      <c r="D55" s="123" t="s">
        <v>92</v>
      </c>
      <c r="E55" s="123"/>
      <c r="F55" s="123"/>
      <c r="G55" s="123"/>
      <c r="H55" s="123"/>
      <c r="I55" s="124"/>
      <c r="J55" s="123" t="s">
        <v>93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'CITY067-04 - SO 103 - Cho...'!J27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81</v>
      </c>
      <c r="AR55" s="127"/>
      <c r="AS55" s="128">
        <v>0</v>
      </c>
      <c r="AT55" s="129">
        <f>ROUND(SUM(AV55:AW55),2)</f>
        <v>0</v>
      </c>
      <c r="AU55" s="130">
        <f>'CITY067-04 - SO 103 - Cho...'!P83</f>
        <v>0</v>
      </c>
      <c r="AV55" s="129">
        <f>'CITY067-04 - SO 103 - Cho...'!J30</f>
        <v>0</v>
      </c>
      <c r="AW55" s="129">
        <f>'CITY067-04 - SO 103 - Cho...'!J31</f>
        <v>0</v>
      </c>
      <c r="AX55" s="129">
        <f>'CITY067-04 - SO 103 - Cho...'!J32</f>
        <v>0</v>
      </c>
      <c r="AY55" s="129">
        <f>'CITY067-04 - SO 103 - Cho...'!J33</f>
        <v>0</v>
      </c>
      <c r="AZ55" s="129">
        <f>'CITY067-04 - SO 103 - Cho...'!F30</f>
        <v>0</v>
      </c>
      <c r="BA55" s="129">
        <f>'CITY067-04 - SO 103 - Cho...'!F31</f>
        <v>0</v>
      </c>
      <c r="BB55" s="129">
        <f>'CITY067-04 - SO 103 - Cho...'!F32</f>
        <v>0</v>
      </c>
      <c r="BC55" s="129">
        <f>'CITY067-04 - SO 103 - Cho...'!F33</f>
        <v>0</v>
      </c>
      <c r="BD55" s="131">
        <f>'CITY067-04 - SO 103 - Cho...'!F34</f>
        <v>0</v>
      </c>
      <c r="BT55" s="132" t="s">
        <v>82</v>
      </c>
      <c r="BV55" s="132" t="s">
        <v>76</v>
      </c>
      <c r="BW55" s="132" t="s">
        <v>94</v>
      </c>
      <c r="BX55" s="132" t="s">
        <v>7</v>
      </c>
      <c r="CL55" s="132" t="s">
        <v>21</v>
      </c>
      <c r="CM55" s="132" t="s">
        <v>85</v>
      </c>
    </row>
    <row r="56" spans="2:91" s="5" customFormat="1" ht="31.5" customHeight="1">
      <c r="B56" s="121"/>
      <c r="C56" s="122"/>
      <c r="D56" s="123" t="s">
        <v>95</v>
      </c>
      <c r="E56" s="123"/>
      <c r="F56" s="123"/>
      <c r="G56" s="123"/>
      <c r="H56" s="123"/>
      <c r="I56" s="124"/>
      <c r="J56" s="123" t="s">
        <v>96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33">
        <f>ROUND(SUM(AG57:AG59),2)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81</v>
      </c>
      <c r="AR56" s="127"/>
      <c r="AS56" s="128">
        <f>ROUND(SUM(AS57:AS59),2)</f>
        <v>0</v>
      </c>
      <c r="AT56" s="129">
        <f>ROUND(SUM(AV56:AW56),2)</f>
        <v>0</v>
      </c>
      <c r="AU56" s="130">
        <f>ROUND(SUM(AU57:AU59),5)</f>
        <v>0</v>
      </c>
      <c r="AV56" s="129">
        <f>ROUND(AZ56*L26,2)</f>
        <v>0</v>
      </c>
      <c r="AW56" s="129">
        <f>ROUND(BA56*L27,2)</f>
        <v>0</v>
      </c>
      <c r="AX56" s="129">
        <f>ROUND(BB56*L26,2)</f>
        <v>0</v>
      </c>
      <c r="AY56" s="129">
        <f>ROUND(BC56*L27,2)</f>
        <v>0</v>
      </c>
      <c r="AZ56" s="129">
        <f>ROUND(SUM(AZ57:AZ59),2)</f>
        <v>0</v>
      </c>
      <c r="BA56" s="129">
        <f>ROUND(SUM(BA57:BA59),2)</f>
        <v>0</v>
      </c>
      <c r="BB56" s="129">
        <f>ROUND(SUM(BB57:BB59),2)</f>
        <v>0</v>
      </c>
      <c r="BC56" s="129">
        <f>ROUND(SUM(BC57:BC59),2)</f>
        <v>0</v>
      </c>
      <c r="BD56" s="131">
        <f>ROUND(SUM(BD57:BD59),2)</f>
        <v>0</v>
      </c>
      <c r="BS56" s="132" t="s">
        <v>73</v>
      </c>
      <c r="BT56" s="132" t="s">
        <v>82</v>
      </c>
      <c r="BU56" s="132" t="s">
        <v>75</v>
      </c>
      <c r="BV56" s="132" t="s">
        <v>76</v>
      </c>
      <c r="BW56" s="132" t="s">
        <v>97</v>
      </c>
      <c r="BX56" s="132" t="s">
        <v>7</v>
      </c>
      <c r="CL56" s="132" t="s">
        <v>21</v>
      </c>
      <c r="CM56" s="132" t="s">
        <v>85</v>
      </c>
    </row>
    <row r="57" spans="1:90" s="6" customFormat="1" ht="28.5" customHeight="1">
      <c r="A57" s="120" t="s">
        <v>78</v>
      </c>
      <c r="B57" s="134"/>
      <c r="C57" s="135"/>
      <c r="D57" s="135"/>
      <c r="E57" s="136" t="s">
        <v>98</v>
      </c>
      <c r="F57" s="136"/>
      <c r="G57" s="136"/>
      <c r="H57" s="136"/>
      <c r="I57" s="136"/>
      <c r="J57" s="135"/>
      <c r="K57" s="136" t="s">
        <v>99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7">
        <f>'CITY069-051 - SO 104.1 - ...'!J29</f>
        <v>0</v>
      </c>
      <c r="AH57" s="135"/>
      <c r="AI57" s="135"/>
      <c r="AJ57" s="135"/>
      <c r="AK57" s="135"/>
      <c r="AL57" s="135"/>
      <c r="AM57" s="135"/>
      <c r="AN57" s="137">
        <f>SUM(AG57,AT57)</f>
        <v>0</v>
      </c>
      <c r="AO57" s="135"/>
      <c r="AP57" s="135"/>
      <c r="AQ57" s="138" t="s">
        <v>100</v>
      </c>
      <c r="AR57" s="139"/>
      <c r="AS57" s="140">
        <v>0</v>
      </c>
      <c r="AT57" s="141">
        <f>ROUND(SUM(AV57:AW57),2)</f>
        <v>0</v>
      </c>
      <c r="AU57" s="142">
        <f>'CITY069-051 - SO 104.1 - ...'!P91</f>
        <v>0</v>
      </c>
      <c r="AV57" s="141">
        <f>'CITY069-051 - SO 104.1 - ...'!J32</f>
        <v>0</v>
      </c>
      <c r="AW57" s="141">
        <f>'CITY069-051 - SO 104.1 - ...'!J33</f>
        <v>0</v>
      </c>
      <c r="AX57" s="141">
        <f>'CITY069-051 - SO 104.1 - ...'!J34</f>
        <v>0</v>
      </c>
      <c r="AY57" s="141">
        <f>'CITY069-051 - SO 104.1 - ...'!J35</f>
        <v>0</v>
      </c>
      <c r="AZ57" s="141">
        <f>'CITY069-051 - SO 104.1 - ...'!F32</f>
        <v>0</v>
      </c>
      <c r="BA57" s="141">
        <f>'CITY069-051 - SO 104.1 - ...'!F33</f>
        <v>0</v>
      </c>
      <c r="BB57" s="141">
        <f>'CITY069-051 - SO 104.1 - ...'!F34</f>
        <v>0</v>
      </c>
      <c r="BC57" s="141">
        <f>'CITY069-051 - SO 104.1 - ...'!F35</f>
        <v>0</v>
      </c>
      <c r="BD57" s="143">
        <f>'CITY069-051 - SO 104.1 - ...'!F36</f>
        <v>0</v>
      </c>
      <c r="BT57" s="144" t="s">
        <v>85</v>
      </c>
      <c r="BV57" s="144" t="s">
        <v>76</v>
      </c>
      <c r="BW57" s="144" t="s">
        <v>101</v>
      </c>
      <c r="BX57" s="144" t="s">
        <v>97</v>
      </c>
      <c r="CL57" s="144" t="s">
        <v>21</v>
      </c>
    </row>
    <row r="58" spans="1:90" s="6" customFormat="1" ht="28.5" customHeight="1">
      <c r="A58" s="120" t="s">
        <v>78</v>
      </c>
      <c r="B58" s="134"/>
      <c r="C58" s="135"/>
      <c r="D58" s="135"/>
      <c r="E58" s="136" t="s">
        <v>102</v>
      </c>
      <c r="F58" s="136"/>
      <c r="G58" s="136"/>
      <c r="H58" s="136"/>
      <c r="I58" s="136"/>
      <c r="J58" s="135"/>
      <c r="K58" s="136" t="s">
        <v>103</v>
      </c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7">
        <f>'CITY069-052 - SO 104.2 - ...'!J29</f>
        <v>0</v>
      </c>
      <c r="AH58" s="135"/>
      <c r="AI58" s="135"/>
      <c r="AJ58" s="135"/>
      <c r="AK58" s="135"/>
      <c r="AL58" s="135"/>
      <c r="AM58" s="135"/>
      <c r="AN58" s="137">
        <f>SUM(AG58,AT58)</f>
        <v>0</v>
      </c>
      <c r="AO58" s="135"/>
      <c r="AP58" s="135"/>
      <c r="AQ58" s="138" t="s">
        <v>100</v>
      </c>
      <c r="AR58" s="139"/>
      <c r="AS58" s="140">
        <v>0</v>
      </c>
      <c r="AT58" s="141">
        <f>ROUND(SUM(AV58:AW58),2)</f>
        <v>0</v>
      </c>
      <c r="AU58" s="142">
        <f>'CITY069-052 - SO 104.2 - ...'!P91</f>
        <v>0</v>
      </c>
      <c r="AV58" s="141">
        <f>'CITY069-052 - SO 104.2 - ...'!J32</f>
        <v>0</v>
      </c>
      <c r="AW58" s="141">
        <f>'CITY069-052 - SO 104.2 - ...'!J33</f>
        <v>0</v>
      </c>
      <c r="AX58" s="141">
        <f>'CITY069-052 - SO 104.2 - ...'!J34</f>
        <v>0</v>
      </c>
      <c r="AY58" s="141">
        <f>'CITY069-052 - SO 104.2 - ...'!J35</f>
        <v>0</v>
      </c>
      <c r="AZ58" s="141">
        <f>'CITY069-052 - SO 104.2 - ...'!F32</f>
        <v>0</v>
      </c>
      <c r="BA58" s="141">
        <f>'CITY069-052 - SO 104.2 - ...'!F33</f>
        <v>0</v>
      </c>
      <c r="BB58" s="141">
        <f>'CITY069-052 - SO 104.2 - ...'!F34</f>
        <v>0</v>
      </c>
      <c r="BC58" s="141">
        <f>'CITY069-052 - SO 104.2 - ...'!F35</f>
        <v>0</v>
      </c>
      <c r="BD58" s="143">
        <f>'CITY069-052 - SO 104.2 - ...'!F36</f>
        <v>0</v>
      </c>
      <c r="BT58" s="144" t="s">
        <v>85</v>
      </c>
      <c r="BV58" s="144" t="s">
        <v>76</v>
      </c>
      <c r="BW58" s="144" t="s">
        <v>104</v>
      </c>
      <c r="BX58" s="144" t="s">
        <v>97</v>
      </c>
      <c r="CL58" s="144" t="s">
        <v>21</v>
      </c>
    </row>
    <row r="59" spans="1:90" s="6" customFormat="1" ht="28.5" customHeight="1">
      <c r="A59" s="120" t="s">
        <v>78</v>
      </c>
      <c r="B59" s="134"/>
      <c r="C59" s="135"/>
      <c r="D59" s="135"/>
      <c r="E59" s="136" t="s">
        <v>105</v>
      </c>
      <c r="F59" s="136"/>
      <c r="G59" s="136"/>
      <c r="H59" s="136"/>
      <c r="I59" s="136"/>
      <c r="J59" s="135"/>
      <c r="K59" s="136" t="s">
        <v>106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7">
        <f>'CITY069-053 - SO 104.3 - ...'!J29</f>
        <v>0</v>
      </c>
      <c r="AH59" s="135"/>
      <c r="AI59" s="135"/>
      <c r="AJ59" s="135"/>
      <c r="AK59" s="135"/>
      <c r="AL59" s="135"/>
      <c r="AM59" s="135"/>
      <c r="AN59" s="137">
        <f>SUM(AG59,AT59)</f>
        <v>0</v>
      </c>
      <c r="AO59" s="135"/>
      <c r="AP59" s="135"/>
      <c r="AQ59" s="138" t="s">
        <v>100</v>
      </c>
      <c r="AR59" s="139"/>
      <c r="AS59" s="140">
        <v>0</v>
      </c>
      <c r="AT59" s="141">
        <f>ROUND(SUM(AV59:AW59),2)</f>
        <v>0</v>
      </c>
      <c r="AU59" s="142">
        <f>'CITY069-053 - SO 104.3 - ...'!P86</f>
        <v>0</v>
      </c>
      <c r="AV59" s="141">
        <f>'CITY069-053 - SO 104.3 - ...'!J32</f>
        <v>0</v>
      </c>
      <c r="AW59" s="141">
        <f>'CITY069-053 - SO 104.3 - ...'!J33</f>
        <v>0</v>
      </c>
      <c r="AX59" s="141">
        <f>'CITY069-053 - SO 104.3 - ...'!J34</f>
        <v>0</v>
      </c>
      <c r="AY59" s="141">
        <f>'CITY069-053 - SO 104.3 - ...'!J35</f>
        <v>0</v>
      </c>
      <c r="AZ59" s="141">
        <f>'CITY069-053 - SO 104.3 - ...'!F32</f>
        <v>0</v>
      </c>
      <c r="BA59" s="141">
        <f>'CITY069-053 - SO 104.3 - ...'!F33</f>
        <v>0</v>
      </c>
      <c r="BB59" s="141">
        <f>'CITY069-053 - SO 104.3 - ...'!F34</f>
        <v>0</v>
      </c>
      <c r="BC59" s="141">
        <f>'CITY069-053 - SO 104.3 - ...'!F35</f>
        <v>0</v>
      </c>
      <c r="BD59" s="143">
        <f>'CITY069-053 - SO 104.3 - ...'!F36</f>
        <v>0</v>
      </c>
      <c r="BT59" s="144" t="s">
        <v>85</v>
      </c>
      <c r="BV59" s="144" t="s">
        <v>76</v>
      </c>
      <c r="BW59" s="144" t="s">
        <v>107</v>
      </c>
      <c r="BX59" s="144" t="s">
        <v>97</v>
      </c>
      <c r="CL59" s="144" t="s">
        <v>21</v>
      </c>
    </row>
    <row r="60" spans="1:91" s="5" customFormat="1" ht="31.5" customHeight="1">
      <c r="A60" s="120" t="s">
        <v>78</v>
      </c>
      <c r="B60" s="121"/>
      <c r="C60" s="122"/>
      <c r="D60" s="123" t="s">
        <v>108</v>
      </c>
      <c r="E60" s="123"/>
      <c r="F60" s="123"/>
      <c r="G60" s="123"/>
      <c r="H60" s="123"/>
      <c r="I60" s="124"/>
      <c r="J60" s="123" t="s">
        <v>109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'CITY067-06 - SO 105 - Par...'!J27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81</v>
      </c>
      <c r="AR60" s="127"/>
      <c r="AS60" s="128">
        <v>0</v>
      </c>
      <c r="AT60" s="129">
        <f>ROUND(SUM(AV60:AW60),2)</f>
        <v>0</v>
      </c>
      <c r="AU60" s="130">
        <f>'CITY067-06 - SO 105 - Par...'!P82</f>
        <v>0</v>
      </c>
      <c r="AV60" s="129">
        <f>'CITY067-06 - SO 105 - Par...'!J30</f>
        <v>0</v>
      </c>
      <c r="AW60" s="129">
        <f>'CITY067-06 - SO 105 - Par...'!J31</f>
        <v>0</v>
      </c>
      <c r="AX60" s="129">
        <f>'CITY067-06 - SO 105 - Par...'!J32</f>
        <v>0</v>
      </c>
      <c r="AY60" s="129">
        <f>'CITY067-06 - SO 105 - Par...'!J33</f>
        <v>0</v>
      </c>
      <c r="AZ60" s="129">
        <f>'CITY067-06 - SO 105 - Par...'!F30</f>
        <v>0</v>
      </c>
      <c r="BA60" s="129">
        <f>'CITY067-06 - SO 105 - Par...'!F31</f>
        <v>0</v>
      </c>
      <c r="BB60" s="129">
        <f>'CITY067-06 - SO 105 - Par...'!F32</f>
        <v>0</v>
      </c>
      <c r="BC60" s="129">
        <f>'CITY067-06 - SO 105 - Par...'!F33</f>
        <v>0</v>
      </c>
      <c r="BD60" s="131">
        <f>'CITY067-06 - SO 105 - Par...'!F34</f>
        <v>0</v>
      </c>
      <c r="BT60" s="132" t="s">
        <v>82</v>
      </c>
      <c r="BV60" s="132" t="s">
        <v>76</v>
      </c>
      <c r="BW60" s="132" t="s">
        <v>110</v>
      </c>
      <c r="BX60" s="132" t="s">
        <v>7</v>
      </c>
      <c r="CL60" s="132" t="s">
        <v>21</v>
      </c>
      <c r="CM60" s="132" t="s">
        <v>85</v>
      </c>
    </row>
    <row r="61" spans="1:91" s="5" customFormat="1" ht="31.5" customHeight="1">
      <c r="A61" s="120" t="s">
        <v>78</v>
      </c>
      <c r="B61" s="121"/>
      <c r="C61" s="122"/>
      <c r="D61" s="123" t="s">
        <v>111</v>
      </c>
      <c r="E61" s="123"/>
      <c r="F61" s="123"/>
      <c r="G61" s="123"/>
      <c r="H61" s="123"/>
      <c r="I61" s="124"/>
      <c r="J61" s="123" t="s">
        <v>112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'CITY067-07 - SO 106 - Dop...'!J27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81</v>
      </c>
      <c r="AR61" s="127"/>
      <c r="AS61" s="128">
        <v>0</v>
      </c>
      <c r="AT61" s="129">
        <f>ROUND(SUM(AV61:AW61),2)</f>
        <v>0</v>
      </c>
      <c r="AU61" s="130">
        <f>'CITY067-07 - SO 106 - Dop...'!P81</f>
        <v>0</v>
      </c>
      <c r="AV61" s="129">
        <f>'CITY067-07 - SO 106 - Dop...'!J30</f>
        <v>0</v>
      </c>
      <c r="AW61" s="129">
        <f>'CITY067-07 - SO 106 - Dop...'!J31</f>
        <v>0</v>
      </c>
      <c r="AX61" s="129">
        <f>'CITY067-07 - SO 106 - Dop...'!J32</f>
        <v>0</v>
      </c>
      <c r="AY61" s="129">
        <f>'CITY067-07 - SO 106 - Dop...'!J33</f>
        <v>0</v>
      </c>
      <c r="AZ61" s="129">
        <f>'CITY067-07 - SO 106 - Dop...'!F30</f>
        <v>0</v>
      </c>
      <c r="BA61" s="129">
        <f>'CITY067-07 - SO 106 - Dop...'!F31</f>
        <v>0</v>
      </c>
      <c r="BB61" s="129">
        <f>'CITY067-07 - SO 106 - Dop...'!F32</f>
        <v>0</v>
      </c>
      <c r="BC61" s="129">
        <f>'CITY067-07 - SO 106 - Dop...'!F33</f>
        <v>0</v>
      </c>
      <c r="BD61" s="131">
        <f>'CITY067-07 - SO 106 - Dop...'!F34</f>
        <v>0</v>
      </c>
      <c r="BT61" s="132" t="s">
        <v>82</v>
      </c>
      <c r="BV61" s="132" t="s">
        <v>76</v>
      </c>
      <c r="BW61" s="132" t="s">
        <v>113</v>
      </c>
      <c r="BX61" s="132" t="s">
        <v>7</v>
      </c>
      <c r="CL61" s="132" t="s">
        <v>21</v>
      </c>
      <c r="CM61" s="132" t="s">
        <v>85</v>
      </c>
    </row>
    <row r="62" spans="1:91" s="5" customFormat="1" ht="31.5" customHeight="1">
      <c r="A62" s="120" t="s">
        <v>78</v>
      </c>
      <c r="B62" s="121"/>
      <c r="C62" s="122"/>
      <c r="D62" s="123" t="s">
        <v>114</v>
      </c>
      <c r="E62" s="123"/>
      <c r="F62" s="123"/>
      <c r="G62" s="123"/>
      <c r="H62" s="123"/>
      <c r="I62" s="124"/>
      <c r="J62" s="123" t="s">
        <v>115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5">
        <f>'CITY067-08 - SO 201 - Zár...'!J27</f>
        <v>0</v>
      </c>
      <c r="AH62" s="124"/>
      <c r="AI62" s="124"/>
      <c r="AJ62" s="124"/>
      <c r="AK62" s="124"/>
      <c r="AL62" s="124"/>
      <c r="AM62" s="124"/>
      <c r="AN62" s="125">
        <f>SUM(AG62,AT62)</f>
        <v>0</v>
      </c>
      <c r="AO62" s="124"/>
      <c r="AP62" s="124"/>
      <c r="AQ62" s="126" t="s">
        <v>81</v>
      </c>
      <c r="AR62" s="127"/>
      <c r="AS62" s="128">
        <v>0</v>
      </c>
      <c r="AT62" s="129">
        <f>ROUND(SUM(AV62:AW62),2)</f>
        <v>0</v>
      </c>
      <c r="AU62" s="130">
        <f>'CITY067-08 - SO 201 - Zár...'!P84</f>
        <v>0</v>
      </c>
      <c r="AV62" s="129">
        <f>'CITY067-08 - SO 201 - Zár...'!J30</f>
        <v>0</v>
      </c>
      <c r="AW62" s="129">
        <f>'CITY067-08 - SO 201 - Zár...'!J31</f>
        <v>0</v>
      </c>
      <c r="AX62" s="129">
        <f>'CITY067-08 - SO 201 - Zár...'!J32</f>
        <v>0</v>
      </c>
      <c r="AY62" s="129">
        <f>'CITY067-08 - SO 201 - Zár...'!J33</f>
        <v>0</v>
      </c>
      <c r="AZ62" s="129">
        <f>'CITY067-08 - SO 201 - Zár...'!F30</f>
        <v>0</v>
      </c>
      <c r="BA62" s="129">
        <f>'CITY067-08 - SO 201 - Zár...'!F31</f>
        <v>0</v>
      </c>
      <c r="BB62" s="129">
        <f>'CITY067-08 - SO 201 - Zár...'!F32</f>
        <v>0</v>
      </c>
      <c r="BC62" s="129">
        <f>'CITY067-08 - SO 201 - Zár...'!F33</f>
        <v>0</v>
      </c>
      <c r="BD62" s="131">
        <f>'CITY067-08 - SO 201 - Zár...'!F34</f>
        <v>0</v>
      </c>
      <c r="BT62" s="132" t="s">
        <v>82</v>
      </c>
      <c r="BV62" s="132" t="s">
        <v>76</v>
      </c>
      <c r="BW62" s="132" t="s">
        <v>116</v>
      </c>
      <c r="BX62" s="132" t="s">
        <v>7</v>
      </c>
      <c r="CL62" s="132" t="s">
        <v>21</v>
      </c>
      <c r="CM62" s="132" t="s">
        <v>85</v>
      </c>
    </row>
    <row r="63" spans="1:91" s="5" customFormat="1" ht="31.5" customHeight="1">
      <c r="A63" s="120" t="s">
        <v>78</v>
      </c>
      <c r="B63" s="121"/>
      <c r="C63" s="122"/>
      <c r="D63" s="123" t="s">
        <v>117</v>
      </c>
      <c r="E63" s="123"/>
      <c r="F63" s="123"/>
      <c r="G63" s="123"/>
      <c r="H63" s="123"/>
      <c r="I63" s="124"/>
      <c r="J63" s="123" t="s">
        <v>118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5">
        <f>'CITY067-09 - SO 202 - San...'!J27</f>
        <v>0</v>
      </c>
      <c r="AH63" s="124"/>
      <c r="AI63" s="124"/>
      <c r="AJ63" s="124"/>
      <c r="AK63" s="124"/>
      <c r="AL63" s="124"/>
      <c r="AM63" s="124"/>
      <c r="AN63" s="125">
        <f>SUM(AG63,AT63)</f>
        <v>0</v>
      </c>
      <c r="AO63" s="124"/>
      <c r="AP63" s="124"/>
      <c r="AQ63" s="126" t="s">
        <v>81</v>
      </c>
      <c r="AR63" s="127"/>
      <c r="AS63" s="128">
        <v>0</v>
      </c>
      <c r="AT63" s="129">
        <f>ROUND(SUM(AV63:AW63),2)</f>
        <v>0</v>
      </c>
      <c r="AU63" s="130">
        <f>'CITY067-09 - SO 202 - San...'!P81</f>
        <v>0</v>
      </c>
      <c r="AV63" s="129">
        <f>'CITY067-09 - SO 202 - San...'!J30</f>
        <v>0</v>
      </c>
      <c r="AW63" s="129">
        <f>'CITY067-09 - SO 202 - San...'!J31</f>
        <v>0</v>
      </c>
      <c r="AX63" s="129">
        <f>'CITY067-09 - SO 202 - San...'!J32</f>
        <v>0</v>
      </c>
      <c r="AY63" s="129">
        <f>'CITY067-09 - SO 202 - San...'!J33</f>
        <v>0</v>
      </c>
      <c r="AZ63" s="129">
        <f>'CITY067-09 - SO 202 - San...'!F30</f>
        <v>0</v>
      </c>
      <c r="BA63" s="129">
        <f>'CITY067-09 - SO 202 - San...'!F31</f>
        <v>0</v>
      </c>
      <c r="BB63" s="129">
        <f>'CITY067-09 - SO 202 - San...'!F32</f>
        <v>0</v>
      </c>
      <c r="BC63" s="129">
        <f>'CITY067-09 - SO 202 - San...'!F33</f>
        <v>0</v>
      </c>
      <c r="BD63" s="131">
        <f>'CITY067-09 - SO 202 - San...'!F34</f>
        <v>0</v>
      </c>
      <c r="BT63" s="132" t="s">
        <v>82</v>
      </c>
      <c r="BV63" s="132" t="s">
        <v>76</v>
      </c>
      <c r="BW63" s="132" t="s">
        <v>119</v>
      </c>
      <c r="BX63" s="132" t="s">
        <v>7</v>
      </c>
      <c r="CL63" s="132" t="s">
        <v>21</v>
      </c>
      <c r="CM63" s="132" t="s">
        <v>85</v>
      </c>
    </row>
    <row r="64" spans="1:91" s="5" customFormat="1" ht="31.5" customHeight="1">
      <c r="A64" s="120" t="s">
        <v>78</v>
      </c>
      <c r="B64" s="121"/>
      <c r="C64" s="122"/>
      <c r="D64" s="123" t="s">
        <v>120</v>
      </c>
      <c r="E64" s="123"/>
      <c r="F64" s="123"/>
      <c r="G64" s="123"/>
      <c r="H64" s="123"/>
      <c r="I64" s="124"/>
      <c r="J64" s="123" t="s">
        <v>121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5">
        <f>'CITY068-10 - SO 301 - Rek...'!J27</f>
        <v>0</v>
      </c>
      <c r="AH64" s="124"/>
      <c r="AI64" s="124"/>
      <c r="AJ64" s="124"/>
      <c r="AK64" s="124"/>
      <c r="AL64" s="124"/>
      <c r="AM64" s="124"/>
      <c r="AN64" s="125">
        <f>SUM(AG64,AT64)</f>
        <v>0</v>
      </c>
      <c r="AO64" s="124"/>
      <c r="AP64" s="124"/>
      <c r="AQ64" s="126" t="s">
        <v>81</v>
      </c>
      <c r="AR64" s="127"/>
      <c r="AS64" s="128">
        <v>0</v>
      </c>
      <c r="AT64" s="129">
        <f>ROUND(SUM(AV64:AW64),2)</f>
        <v>0</v>
      </c>
      <c r="AU64" s="130">
        <f>'CITY068-10 - SO 301 - Rek...'!P82</f>
        <v>0</v>
      </c>
      <c r="AV64" s="129">
        <f>'CITY068-10 - SO 301 - Rek...'!J30</f>
        <v>0</v>
      </c>
      <c r="AW64" s="129">
        <f>'CITY068-10 - SO 301 - Rek...'!J31</f>
        <v>0</v>
      </c>
      <c r="AX64" s="129">
        <f>'CITY068-10 - SO 301 - Rek...'!J32</f>
        <v>0</v>
      </c>
      <c r="AY64" s="129">
        <f>'CITY068-10 - SO 301 - Rek...'!J33</f>
        <v>0</v>
      </c>
      <c r="AZ64" s="129">
        <f>'CITY068-10 - SO 301 - Rek...'!F30</f>
        <v>0</v>
      </c>
      <c r="BA64" s="129">
        <f>'CITY068-10 - SO 301 - Rek...'!F31</f>
        <v>0</v>
      </c>
      <c r="BB64" s="129">
        <f>'CITY068-10 - SO 301 - Rek...'!F32</f>
        <v>0</v>
      </c>
      <c r="BC64" s="129">
        <f>'CITY068-10 - SO 301 - Rek...'!F33</f>
        <v>0</v>
      </c>
      <c r="BD64" s="131">
        <f>'CITY068-10 - SO 301 - Rek...'!F34</f>
        <v>0</v>
      </c>
      <c r="BT64" s="132" t="s">
        <v>82</v>
      </c>
      <c r="BV64" s="132" t="s">
        <v>76</v>
      </c>
      <c r="BW64" s="132" t="s">
        <v>122</v>
      </c>
      <c r="BX64" s="132" t="s">
        <v>7</v>
      </c>
      <c r="CL64" s="132" t="s">
        <v>21</v>
      </c>
      <c r="CM64" s="132" t="s">
        <v>85</v>
      </c>
    </row>
    <row r="65" spans="1:91" s="5" customFormat="1" ht="31.5" customHeight="1">
      <c r="A65" s="120" t="s">
        <v>78</v>
      </c>
      <c r="B65" s="121"/>
      <c r="C65" s="122"/>
      <c r="D65" s="123" t="s">
        <v>123</v>
      </c>
      <c r="E65" s="123"/>
      <c r="F65" s="123"/>
      <c r="G65" s="123"/>
      <c r="H65" s="123"/>
      <c r="I65" s="124"/>
      <c r="J65" s="123" t="s">
        <v>124</v>
      </c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5">
        <f>'CITY067-11 - SO 302 - Nov...'!J27</f>
        <v>0</v>
      </c>
      <c r="AH65" s="124"/>
      <c r="AI65" s="124"/>
      <c r="AJ65" s="124"/>
      <c r="AK65" s="124"/>
      <c r="AL65" s="124"/>
      <c r="AM65" s="124"/>
      <c r="AN65" s="125">
        <f>SUM(AG65,AT65)</f>
        <v>0</v>
      </c>
      <c r="AO65" s="124"/>
      <c r="AP65" s="124"/>
      <c r="AQ65" s="126" t="s">
        <v>81</v>
      </c>
      <c r="AR65" s="127"/>
      <c r="AS65" s="128">
        <v>0</v>
      </c>
      <c r="AT65" s="129">
        <f>ROUND(SUM(AV65:AW65),2)</f>
        <v>0</v>
      </c>
      <c r="AU65" s="130">
        <f>'CITY067-11 - SO 302 - Nov...'!P88</f>
        <v>0</v>
      </c>
      <c r="AV65" s="129">
        <f>'CITY067-11 - SO 302 - Nov...'!J30</f>
        <v>0</v>
      </c>
      <c r="AW65" s="129">
        <f>'CITY067-11 - SO 302 - Nov...'!J31</f>
        <v>0</v>
      </c>
      <c r="AX65" s="129">
        <f>'CITY067-11 - SO 302 - Nov...'!J32</f>
        <v>0</v>
      </c>
      <c r="AY65" s="129">
        <f>'CITY067-11 - SO 302 - Nov...'!J33</f>
        <v>0</v>
      </c>
      <c r="AZ65" s="129">
        <f>'CITY067-11 - SO 302 - Nov...'!F30</f>
        <v>0</v>
      </c>
      <c r="BA65" s="129">
        <f>'CITY067-11 - SO 302 - Nov...'!F31</f>
        <v>0</v>
      </c>
      <c r="BB65" s="129">
        <f>'CITY067-11 - SO 302 - Nov...'!F32</f>
        <v>0</v>
      </c>
      <c r="BC65" s="129">
        <f>'CITY067-11 - SO 302 - Nov...'!F33</f>
        <v>0</v>
      </c>
      <c r="BD65" s="131">
        <f>'CITY067-11 - SO 302 - Nov...'!F34</f>
        <v>0</v>
      </c>
      <c r="BT65" s="132" t="s">
        <v>82</v>
      </c>
      <c r="BV65" s="132" t="s">
        <v>76</v>
      </c>
      <c r="BW65" s="132" t="s">
        <v>125</v>
      </c>
      <c r="BX65" s="132" t="s">
        <v>7</v>
      </c>
      <c r="CL65" s="132" t="s">
        <v>21</v>
      </c>
      <c r="CM65" s="132" t="s">
        <v>85</v>
      </c>
    </row>
    <row r="66" spans="1:91" s="5" customFormat="1" ht="31.5" customHeight="1">
      <c r="A66" s="120" t="s">
        <v>78</v>
      </c>
      <c r="B66" s="121"/>
      <c r="C66" s="122"/>
      <c r="D66" s="123" t="s">
        <v>126</v>
      </c>
      <c r="E66" s="123"/>
      <c r="F66" s="123"/>
      <c r="G66" s="123"/>
      <c r="H66" s="123"/>
      <c r="I66" s="124"/>
      <c r="J66" s="123" t="s">
        <v>127</v>
      </c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5">
        <f>'CITY067-13 - SO 701 - Osa...'!J27</f>
        <v>0</v>
      </c>
      <c r="AH66" s="124"/>
      <c r="AI66" s="124"/>
      <c r="AJ66" s="124"/>
      <c r="AK66" s="124"/>
      <c r="AL66" s="124"/>
      <c r="AM66" s="124"/>
      <c r="AN66" s="125">
        <f>SUM(AG66,AT66)</f>
        <v>0</v>
      </c>
      <c r="AO66" s="124"/>
      <c r="AP66" s="124"/>
      <c r="AQ66" s="126" t="s">
        <v>81</v>
      </c>
      <c r="AR66" s="127"/>
      <c r="AS66" s="128">
        <v>0</v>
      </c>
      <c r="AT66" s="129">
        <f>ROUND(SUM(AV66:AW66),2)</f>
        <v>0</v>
      </c>
      <c r="AU66" s="130">
        <f>'CITY067-13 - SO 701 - Osa...'!P81</f>
        <v>0</v>
      </c>
      <c r="AV66" s="129">
        <f>'CITY067-13 - SO 701 - Osa...'!J30</f>
        <v>0</v>
      </c>
      <c r="AW66" s="129">
        <f>'CITY067-13 - SO 701 - Osa...'!J31</f>
        <v>0</v>
      </c>
      <c r="AX66" s="129">
        <f>'CITY067-13 - SO 701 - Osa...'!J32</f>
        <v>0</v>
      </c>
      <c r="AY66" s="129">
        <f>'CITY067-13 - SO 701 - Osa...'!J33</f>
        <v>0</v>
      </c>
      <c r="AZ66" s="129">
        <f>'CITY067-13 - SO 701 - Osa...'!F30</f>
        <v>0</v>
      </c>
      <c r="BA66" s="129">
        <f>'CITY067-13 - SO 701 - Osa...'!F31</f>
        <v>0</v>
      </c>
      <c r="BB66" s="129">
        <f>'CITY067-13 - SO 701 - Osa...'!F32</f>
        <v>0</v>
      </c>
      <c r="BC66" s="129">
        <f>'CITY067-13 - SO 701 - Osa...'!F33</f>
        <v>0</v>
      </c>
      <c r="BD66" s="131">
        <f>'CITY067-13 - SO 701 - Osa...'!F34</f>
        <v>0</v>
      </c>
      <c r="BT66" s="132" t="s">
        <v>82</v>
      </c>
      <c r="BV66" s="132" t="s">
        <v>76</v>
      </c>
      <c r="BW66" s="132" t="s">
        <v>128</v>
      </c>
      <c r="BX66" s="132" t="s">
        <v>7</v>
      </c>
      <c r="CL66" s="132" t="s">
        <v>21</v>
      </c>
      <c r="CM66" s="132" t="s">
        <v>85</v>
      </c>
    </row>
    <row r="67" spans="1:91" s="5" customFormat="1" ht="31.5" customHeight="1">
      <c r="A67" s="120" t="s">
        <v>78</v>
      </c>
      <c r="B67" s="121"/>
      <c r="C67" s="122"/>
      <c r="D67" s="123" t="s">
        <v>129</v>
      </c>
      <c r="E67" s="123"/>
      <c r="F67" s="123"/>
      <c r="G67" s="123"/>
      <c r="H67" s="123"/>
      <c r="I67" s="124"/>
      <c r="J67" s="123" t="s">
        <v>130</v>
      </c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5">
        <f>'CITY067-15 - SO 901 - DIO...'!J27</f>
        <v>0</v>
      </c>
      <c r="AH67" s="124"/>
      <c r="AI67" s="124"/>
      <c r="AJ67" s="124"/>
      <c r="AK67" s="124"/>
      <c r="AL67" s="124"/>
      <c r="AM67" s="124"/>
      <c r="AN67" s="125">
        <f>SUM(AG67,AT67)</f>
        <v>0</v>
      </c>
      <c r="AO67" s="124"/>
      <c r="AP67" s="124"/>
      <c r="AQ67" s="126" t="s">
        <v>81</v>
      </c>
      <c r="AR67" s="127"/>
      <c r="AS67" s="128">
        <v>0</v>
      </c>
      <c r="AT67" s="129">
        <f>ROUND(SUM(AV67:AW67),2)</f>
        <v>0</v>
      </c>
      <c r="AU67" s="130">
        <f>'CITY067-15 - SO 901 - DIO...'!P79</f>
        <v>0</v>
      </c>
      <c r="AV67" s="129">
        <f>'CITY067-15 - SO 901 - DIO...'!J30</f>
        <v>0</v>
      </c>
      <c r="AW67" s="129">
        <f>'CITY067-15 - SO 901 - DIO...'!J31</f>
        <v>0</v>
      </c>
      <c r="AX67" s="129">
        <f>'CITY067-15 - SO 901 - DIO...'!J32</f>
        <v>0</v>
      </c>
      <c r="AY67" s="129">
        <f>'CITY067-15 - SO 901 - DIO...'!J33</f>
        <v>0</v>
      </c>
      <c r="AZ67" s="129">
        <f>'CITY067-15 - SO 901 - DIO...'!F30</f>
        <v>0</v>
      </c>
      <c r="BA67" s="129">
        <f>'CITY067-15 - SO 901 - DIO...'!F31</f>
        <v>0</v>
      </c>
      <c r="BB67" s="129">
        <f>'CITY067-15 - SO 901 - DIO...'!F32</f>
        <v>0</v>
      </c>
      <c r="BC67" s="129">
        <f>'CITY067-15 - SO 901 - DIO...'!F33</f>
        <v>0</v>
      </c>
      <c r="BD67" s="131">
        <f>'CITY067-15 - SO 901 - DIO...'!F34</f>
        <v>0</v>
      </c>
      <c r="BT67" s="132" t="s">
        <v>82</v>
      </c>
      <c r="BV67" s="132" t="s">
        <v>76</v>
      </c>
      <c r="BW67" s="132" t="s">
        <v>131</v>
      </c>
      <c r="BX67" s="132" t="s">
        <v>7</v>
      </c>
      <c r="CL67" s="132" t="s">
        <v>21</v>
      </c>
      <c r="CM67" s="132" t="s">
        <v>85</v>
      </c>
    </row>
    <row r="68" spans="1:91" s="5" customFormat="1" ht="31.5" customHeight="1">
      <c r="A68" s="120" t="s">
        <v>78</v>
      </c>
      <c r="B68" s="121"/>
      <c r="C68" s="122"/>
      <c r="D68" s="123" t="s">
        <v>132</v>
      </c>
      <c r="E68" s="123"/>
      <c r="F68" s="123"/>
      <c r="G68" s="123"/>
      <c r="H68" s="123"/>
      <c r="I68" s="124"/>
      <c r="J68" s="123" t="s">
        <v>133</v>
      </c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5">
        <f>'CITY067-16 - Vedlejší roz...'!J27</f>
        <v>0</v>
      </c>
      <c r="AH68" s="124"/>
      <c r="AI68" s="124"/>
      <c r="AJ68" s="124"/>
      <c r="AK68" s="124"/>
      <c r="AL68" s="124"/>
      <c r="AM68" s="124"/>
      <c r="AN68" s="125">
        <f>SUM(AG68,AT68)</f>
        <v>0</v>
      </c>
      <c r="AO68" s="124"/>
      <c r="AP68" s="124"/>
      <c r="AQ68" s="126" t="s">
        <v>81</v>
      </c>
      <c r="AR68" s="127"/>
      <c r="AS68" s="145">
        <v>0</v>
      </c>
      <c r="AT68" s="146">
        <f>ROUND(SUM(AV68:AW68),2)</f>
        <v>0</v>
      </c>
      <c r="AU68" s="147">
        <f>'CITY067-16 - Vedlejší roz...'!P83</f>
        <v>0</v>
      </c>
      <c r="AV68" s="146">
        <f>'CITY067-16 - Vedlejší roz...'!J30</f>
        <v>0</v>
      </c>
      <c r="AW68" s="146">
        <f>'CITY067-16 - Vedlejší roz...'!J31</f>
        <v>0</v>
      </c>
      <c r="AX68" s="146">
        <f>'CITY067-16 - Vedlejší roz...'!J32</f>
        <v>0</v>
      </c>
      <c r="AY68" s="146">
        <f>'CITY067-16 - Vedlejší roz...'!J33</f>
        <v>0</v>
      </c>
      <c r="AZ68" s="146">
        <f>'CITY067-16 - Vedlejší roz...'!F30</f>
        <v>0</v>
      </c>
      <c r="BA68" s="146">
        <f>'CITY067-16 - Vedlejší roz...'!F31</f>
        <v>0</v>
      </c>
      <c r="BB68" s="146">
        <f>'CITY067-16 - Vedlejší roz...'!F32</f>
        <v>0</v>
      </c>
      <c r="BC68" s="146">
        <f>'CITY067-16 - Vedlejší roz...'!F33</f>
        <v>0</v>
      </c>
      <c r="BD68" s="148">
        <f>'CITY067-16 - Vedlejší roz...'!F34</f>
        <v>0</v>
      </c>
      <c r="BT68" s="132" t="s">
        <v>82</v>
      </c>
      <c r="BV68" s="132" t="s">
        <v>76</v>
      </c>
      <c r="BW68" s="132" t="s">
        <v>134</v>
      </c>
      <c r="BX68" s="132" t="s">
        <v>7</v>
      </c>
      <c r="CL68" s="132" t="s">
        <v>21</v>
      </c>
      <c r="CM68" s="132" t="s">
        <v>85</v>
      </c>
    </row>
    <row r="69" spans="2:44" s="1" customFormat="1" ht="30" customHeight="1">
      <c r="B69" s="47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3"/>
    </row>
    <row r="70" spans="2:44" s="1" customFormat="1" ht="6.95" customHeight="1"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73"/>
    </row>
  </sheetData>
  <sheetProtection password="CC35" sheet="1" objects="1" scenarios="1" formatColumns="0" formatRows="0"/>
  <mergeCells count="10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CITY067-01 - SO 010 - Pří...'!C2" display="/"/>
    <hyperlink ref="A53" location="'CITY067-02 - SO 101 - Kom...'!C2" display="/"/>
    <hyperlink ref="A54" location="'CITY067-03 - SO 102 - Cho...'!C2" display="/"/>
    <hyperlink ref="A55" location="'CITY067-04 - SO 103 - Cho...'!C2" display="/"/>
    <hyperlink ref="A57" location="'CITY069-051 - SO 104.1 - ...'!C2" display="/"/>
    <hyperlink ref="A58" location="'CITY069-052 - SO 104.2 - ...'!C2" display="/"/>
    <hyperlink ref="A59" location="'CITY069-053 - SO 104.3 - ...'!C2" display="/"/>
    <hyperlink ref="A60" location="'CITY067-06 - SO 105 - Par...'!C2" display="/"/>
    <hyperlink ref="A61" location="'CITY067-07 - SO 106 - Dop...'!C2" display="/"/>
    <hyperlink ref="A62" location="'CITY067-08 - SO 201 - Zár...'!C2" display="/"/>
    <hyperlink ref="A63" location="'CITY067-09 - SO 202 - San...'!C2" display="/"/>
    <hyperlink ref="A64" location="'CITY068-10 - SO 301 - Rek...'!C2" display="/"/>
    <hyperlink ref="A65" location="'CITY067-11 - SO 302 - Nov...'!C2" display="/"/>
    <hyperlink ref="A66" location="'CITY067-13 - SO 701 - Osa...'!C2" display="/"/>
    <hyperlink ref="A67" location="'CITY067-15 - SO 901 - DIO...'!C2" display="/"/>
    <hyperlink ref="A68" location="'CITY067-16 - Vedlejší roz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113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1641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ROUND(J81,2)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ROUND(SUM(BE81:BE135),2)</f>
        <v>0</v>
      </c>
      <c r="G30" s="48"/>
      <c r="H30" s="48"/>
      <c r="I30" s="171">
        <v>0.21</v>
      </c>
      <c r="J30" s="170">
        <f>ROUND(ROUND((SUM(BE81:BE135)),2)*I30,2)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ROUND(SUM(BF81:BF135),2)</f>
        <v>0</v>
      </c>
      <c r="G31" s="48"/>
      <c r="H31" s="48"/>
      <c r="I31" s="171">
        <v>0.15</v>
      </c>
      <c r="J31" s="170">
        <f>ROUND(ROUND((SUM(BF81:BF135)),2)*I31,2)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ROUND(SUM(BG81:BG135),2)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ROUND(SUM(BH81:BH135),2)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ROUND(SUM(BI81:BI135),2)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CITY067-07 - SO 106 - Dopravní značení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J81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J82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J83</f>
        <v>0</v>
      </c>
      <c r="K58" s="203"/>
    </row>
    <row r="59" spans="2:11" s="9" customFormat="1" ht="19.9" customHeight="1">
      <c r="B59" s="197"/>
      <c r="C59" s="198"/>
      <c r="D59" s="199" t="s">
        <v>330</v>
      </c>
      <c r="E59" s="200"/>
      <c r="F59" s="200"/>
      <c r="G59" s="200"/>
      <c r="H59" s="200"/>
      <c r="I59" s="201"/>
      <c r="J59" s="202">
        <f>J102</f>
        <v>0</v>
      </c>
      <c r="K59" s="203"/>
    </row>
    <row r="60" spans="2:11" s="9" customFormat="1" ht="19.9" customHeight="1">
      <c r="B60" s="197"/>
      <c r="C60" s="198"/>
      <c r="D60" s="199" t="s">
        <v>151</v>
      </c>
      <c r="E60" s="200"/>
      <c r="F60" s="200"/>
      <c r="G60" s="200"/>
      <c r="H60" s="200"/>
      <c r="I60" s="201"/>
      <c r="J60" s="202">
        <f>J128</f>
        <v>0</v>
      </c>
      <c r="K60" s="203"/>
    </row>
    <row r="61" spans="2:11" s="9" customFormat="1" ht="19.9" customHeight="1">
      <c r="B61" s="197"/>
      <c r="C61" s="198"/>
      <c r="D61" s="199" t="s">
        <v>152</v>
      </c>
      <c r="E61" s="200"/>
      <c r="F61" s="200"/>
      <c r="G61" s="200"/>
      <c r="H61" s="200"/>
      <c r="I61" s="201"/>
      <c r="J61" s="202">
        <f>J134</f>
        <v>0</v>
      </c>
      <c r="K61" s="203"/>
    </row>
    <row r="62" spans="2:11" s="1" customFormat="1" ht="21.8" customHeight="1">
      <c r="B62" s="47"/>
      <c r="C62" s="48"/>
      <c r="D62" s="48"/>
      <c r="E62" s="48"/>
      <c r="F62" s="48"/>
      <c r="G62" s="48"/>
      <c r="H62" s="48"/>
      <c r="I62" s="157"/>
      <c r="J62" s="48"/>
      <c r="K62" s="52"/>
    </row>
    <row r="63" spans="2:11" s="1" customFormat="1" ht="6.95" customHeight="1">
      <c r="B63" s="68"/>
      <c r="C63" s="69"/>
      <c r="D63" s="69"/>
      <c r="E63" s="69"/>
      <c r="F63" s="69"/>
      <c r="G63" s="69"/>
      <c r="H63" s="69"/>
      <c r="I63" s="179"/>
      <c r="J63" s="69"/>
      <c r="K63" s="70"/>
    </row>
    <row r="67" spans="2:12" s="1" customFormat="1" ht="6.95" customHeight="1">
      <c r="B67" s="71"/>
      <c r="C67" s="72"/>
      <c r="D67" s="72"/>
      <c r="E67" s="72"/>
      <c r="F67" s="72"/>
      <c r="G67" s="72"/>
      <c r="H67" s="72"/>
      <c r="I67" s="182"/>
      <c r="J67" s="72"/>
      <c r="K67" s="72"/>
      <c r="L67" s="73"/>
    </row>
    <row r="68" spans="2:12" s="1" customFormat="1" ht="36.95" customHeight="1">
      <c r="B68" s="47"/>
      <c r="C68" s="74" t="s">
        <v>153</v>
      </c>
      <c r="D68" s="75"/>
      <c r="E68" s="75"/>
      <c r="F68" s="75"/>
      <c r="G68" s="75"/>
      <c r="H68" s="75"/>
      <c r="I68" s="204"/>
      <c r="J68" s="75"/>
      <c r="K68" s="75"/>
      <c r="L68" s="73"/>
    </row>
    <row r="69" spans="2:12" s="1" customFormat="1" ht="6.95" customHeight="1">
      <c r="B69" s="47"/>
      <c r="C69" s="75"/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6.5" customHeight="1">
      <c r="B71" s="47"/>
      <c r="C71" s="75"/>
      <c r="D71" s="75"/>
      <c r="E71" s="205" t="str">
        <f>E7</f>
        <v>Rekonstrukce ulic Moravská, Hynaisova a náměstí Svobody, Karlovy Vary</v>
      </c>
      <c r="F71" s="77"/>
      <c r="G71" s="77"/>
      <c r="H71" s="77"/>
      <c r="I71" s="204"/>
      <c r="J71" s="75"/>
      <c r="K71" s="75"/>
      <c r="L71" s="73"/>
    </row>
    <row r="72" spans="2:12" s="1" customFormat="1" ht="14.4" customHeight="1">
      <c r="B72" s="47"/>
      <c r="C72" s="77" t="s">
        <v>141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7.25" customHeight="1">
      <c r="B73" s="47"/>
      <c r="C73" s="75"/>
      <c r="D73" s="75"/>
      <c r="E73" s="83" t="str">
        <f>E9</f>
        <v>CITY067-07 - SO 106 - Dopravní značení</v>
      </c>
      <c r="F73" s="75"/>
      <c r="G73" s="75"/>
      <c r="H73" s="75"/>
      <c r="I73" s="204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8" customHeight="1">
      <c r="B75" s="47"/>
      <c r="C75" s="77" t="s">
        <v>23</v>
      </c>
      <c r="D75" s="75"/>
      <c r="E75" s="75"/>
      <c r="F75" s="206" t="str">
        <f>F12</f>
        <v>Karlovy Vary</v>
      </c>
      <c r="G75" s="75"/>
      <c r="H75" s="75"/>
      <c r="I75" s="207" t="s">
        <v>25</v>
      </c>
      <c r="J75" s="86" t="str">
        <f>IF(J12="","",J12)</f>
        <v>11. 6. 2018</v>
      </c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3.5">
      <c r="B77" s="47"/>
      <c r="C77" s="77" t="s">
        <v>27</v>
      </c>
      <c r="D77" s="75"/>
      <c r="E77" s="75"/>
      <c r="F77" s="206" t="str">
        <f>E15</f>
        <v>Statutární město Karlovy Vary,Moskevská 21, K.Vary</v>
      </c>
      <c r="G77" s="75"/>
      <c r="H77" s="75"/>
      <c r="I77" s="207" t="s">
        <v>34</v>
      </c>
      <c r="J77" s="206" t="str">
        <f>E21</f>
        <v xml:space="preserve">AF-CITYPLAN sro.,Magistrů 1275/13,140 00 Praha 4 </v>
      </c>
      <c r="K77" s="75"/>
      <c r="L77" s="73"/>
    </row>
    <row r="78" spans="2:12" s="1" customFormat="1" ht="14.4" customHeight="1">
      <c r="B78" s="47"/>
      <c r="C78" s="77" t="s">
        <v>32</v>
      </c>
      <c r="D78" s="75"/>
      <c r="E78" s="75"/>
      <c r="F78" s="206" t="str">
        <f>IF(E18="","",E18)</f>
        <v/>
      </c>
      <c r="G78" s="75"/>
      <c r="H78" s="75"/>
      <c r="I78" s="204"/>
      <c r="J78" s="75"/>
      <c r="K78" s="75"/>
      <c r="L78" s="73"/>
    </row>
    <row r="79" spans="2:12" s="1" customFormat="1" ht="10.3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20" s="10" customFormat="1" ht="29.25" customHeight="1">
      <c r="B80" s="208"/>
      <c r="C80" s="209" t="s">
        <v>154</v>
      </c>
      <c r="D80" s="210" t="s">
        <v>59</v>
      </c>
      <c r="E80" s="210" t="s">
        <v>55</v>
      </c>
      <c r="F80" s="210" t="s">
        <v>155</v>
      </c>
      <c r="G80" s="210" t="s">
        <v>156</v>
      </c>
      <c r="H80" s="210" t="s">
        <v>157</v>
      </c>
      <c r="I80" s="211" t="s">
        <v>158</v>
      </c>
      <c r="J80" s="210" t="s">
        <v>145</v>
      </c>
      <c r="K80" s="212" t="s">
        <v>159</v>
      </c>
      <c r="L80" s="213"/>
      <c r="M80" s="103" t="s">
        <v>160</v>
      </c>
      <c r="N80" s="104" t="s">
        <v>44</v>
      </c>
      <c r="O80" s="104" t="s">
        <v>161</v>
      </c>
      <c r="P80" s="104" t="s">
        <v>162</v>
      </c>
      <c r="Q80" s="104" t="s">
        <v>163</v>
      </c>
      <c r="R80" s="104" t="s">
        <v>164</v>
      </c>
      <c r="S80" s="104" t="s">
        <v>165</v>
      </c>
      <c r="T80" s="105" t="s">
        <v>166</v>
      </c>
    </row>
    <row r="81" spans="2:63" s="1" customFormat="1" ht="29.25" customHeight="1">
      <c r="B81" s="47"/>
      <c r="C81" s="109" t="s">
        <v>146</v>
      </c>
      <c r="D81" s="75"/>
      <c r="E81" s="75"/>
      <c r="F81" s="75"/>
      <c r="G81" s="75"/>
      <c r="H81" s="75"/>
      <c r="I81" s="204"/>
      <c r="J81" s="214">
        <f>BK81</f>
        <v>0</v>
      </c>
      <c r="K81" s="75"/>
      <c r="L81" s="73"/>
      <c r="M81" s="106"/>
      <c r="N81" s="107"/>
      <c r="O81" s="107"/>
      <c r="P81" s="215">
        <f>P82</f>
        <v>0</v>
      </c>
      <c r="Q81" s="107"/>
      <c r="R81" s="215">
        <f>R82</f>
        <v>3.23943</v>
      </c>
      <c r="S81" s="107"/>
      <c r="T81" s="216">
        <f>T82</f>
        <v>1</v>
      </c>
      <c r="AT81" s="25" t="s">
        <v>73</v>
      </c>
      <c r="AU81" s="25" t="s">
        <v>147</v>
      </c>
      <c r="BK81" s="217">
        <f>BK82</f>
        <v>0</v>
      </c>
    </row>
    <row r="82" spans="2:63" s="11" customFormat="1" ht="37.4" customHeight="1">
      <c r="B82" s="218"/>
      <c r="C82" s="219"/>
      <c r="D82" s="220" t="s">
        <v>73</v>
      </c>
      <c r="E82" s="221" t="s">
        <v>167</v>
      </c>
      <c r="F82" s="221" t="s">
        <v>168</v>
      </c>
      <c r="G82" s="219"/>
      <c r="H82" s="219"/>
      <c r="I82" s="222"/>
      <c r="J82" s="223">
        <f>BK82</f>
        <v>0</v>
      </c>
      <c r="K82" s="219"/>
      <c r="L82" s="224"/>
      <c r="M82" s="225"/>
      <c r="N82" s="226"/>
      <c r="O82" s="226"/>
      <c r="P82" s="227">
        <f>P83+P102+P128+P134</f>
        <v>0</v>
      </c>
      <c r="Q82" s="226"/>
      <c r="R82" s="227">
        <f>R83+R102+R128+R134</f>
        <v>3.23943</v>
      </c>
      <c r="S82" s="226"/>
      <c r="T82" s="228">
        <f>T83+T102+T128+T134</f>
        <v>1</v>
      </c>
      <c r="AR82" s="229" t="s">
        <v>82</v>
      </c>
      <c r="AT82" s="230" t="s">
        <v>73</v>
      </c>
      <c r="AU82" s="230" t="s">
        <v>74</v>
      </c>
      <c r="AY82" s="229" t="s">
        <v>169</v>
      </c>
      <c r="BK82" s="231">
        <f>BK83+BK102+BK128+BK134</f>
        <v>0</v>
      </c>
    </row>
    <row r="83" spans="2:63" s="11" customFormat="1" ht="19.9" customHeight="1">
      <c r="B83" s="218"/>
      <c r="C83" s="219"/>
      <c r="D83" s="220" t="s">
        <v>73</v>
      </c>
      <c r="E83" s="232" t="s">
        <v>82</v>
      </c>
      <c r="F83" s="232" t="s">
        <v>170</v>
      </c>
      <c r="G83" s="219"/>
      <c r="H83" s="219"/>
      <c r="I83" s="222"/>
      <c r="J83" s="233">
        <f>BK83</f>
        <v>0</v>
      </c>
      <c r="K83" s="219"/>
      <c r="L83" s="224"/>
      <c r="M83" s="225"/>
      <c r="N83" s="226"/>
      <c r="O83" s="226"/>
      <c r="P83" s="227">
        <f>SUM(P84:P101)</f>
        <v>0</v>
      </c>
      <c r="Q83" s="226"/>
      <c r="R83" s="227">
        <f>SUM(R84:R101)</f>
        <v>0</v>
      </c>
      <c r="S83" s="226"/>
      <c r="T83" s="228">
        <f>SUM(T84:T101)</f>
        <v>0</v>
      </c>
      <c r="AR83" s="229" t="s">
        <v>82</v>
      </c>
      <c r="AT83" s="230" t="s">
        <v>73</v>
      </c>
      <c r="AU83" s="230" t="s">
        <v>82</v>
      </c>
      <c r="AY83" s="229" t="s">
        <v>169</v>
      </c>
      <c r="BK83" s="231">
        <f>SUM(BK84:BK101)</f>
        <v>0</v>
      </c>
    </row>
    <row r="84" spans="2:65" s="1" customFormat="1" ht="25.5" customHeight="1">
      <c r="B84" s="47"/>
      <c r="C84" s="234" t="s">
        <v>82</v>
      </c>
      <c r="D84" s="234" t="s">
        <v>171</v>
      </c>
      <c r="E84" s="235" t="s">
        <v>1642</v>
      </c>
      <c r="F84" s="236" t="s">
        <v>1643</v>
      </c>
      <c r="G84" s="237" t="s">
        <v>422</v>
      </c>
      <c r="H84" s="238">
        <v>1.3</v>
      </c>
      <c r="I84" s="239"/>
      <c r="J84" s="240">
        <f>ROUND(I84*H84,2)</f>
        <v>0</v>
      </c>
      <c r="K84" s="236" t="s">
        <v>175</v>
      </c>
      <c r="L84" s="73"/>
      <c r="M84" s="241" t="s">
        <v>21</v>
      </c>
      <c r="N84" s="242" t="s">
        <v>45</v>
      </c>
      <c r="O84" s="48"/>
      <c r="P84" s="243">
        <f>O84*H84</f>
        <v>0</v>
      </c>
      <c r="Q84" s="243">
        <v>0</v>
      </c>
      <c r="R84" s="243">
        <f>Q84*H84</f>
        <v>0</v>
      </c>
      <c r="S84" s="243">
        <v>0</v>
      </c>
      <c r="T84" s="244">
        <f>S84*H84</f>
        <v>0</v>
      </c>
      <c r="AR84" s="25" t="s">
        <v>176</v>
      </c>
      <c r="AT84" s="25" t="s">
        <v>171</v>
      </c>
      <c r="AU84" s="25" t="s">
        <v>85</v>
      </c>
      <c r="AY84" s="25" t="s">
        <v>169</v>
      </c>
      <c r="BE84" s="245">
        <f>IF(N84="základní",J84,0)</f>
        <v>0</v>
      </c>
      <c r="BF84" s="245">
        <f>IF(N84="snížená",J84,0)</f>
        <v>0</v>
      </c>
      <c r="BG84" s="245">
        <f>IF(N84="zákl. přenesená",J84,0)</f>
        <v>0</v>
      </c>
      <c r="BH84" s="245">
        <f>IF(N84="sníž. přenesená",J84,0)</f>
        <v>0</v>
      </c>
      <c r="BI84" s="245">
        <f>IF(N84="nulová",J84,0)</f>
        <v>0</v>
      </c>
      <c r="BJ84" s="25" t="s">
        <v>82</v>
      </c>
      <c r="BK84" s="245">
        <f>ROUND(I84*H84,2)</f>
        <v>0</v>
      </c>
      <c r="BL84" s="25" t="s">
        <v>176</v>
      </c>
      <c r="BM84" s="25" t="s">
        <v>1644</v>
      </c>
    </row>
    <row r="85" spans="2:51" s="14" customFormat="1" ht="13.5">
      <c r="B85" s="269"/>
      <c r="C85" s="270"/>
      <c r="D85" s="248" t="s">
        <v>185</v>
      </c>
      <c r="E85" s="271" t="s">
        <v>21</v>
      </c>
      <c r="F85" s="272" t="s">
        <v>1645</v>
      </c>
      <c r="G85" s="270"/>
      <c r="H85" s="271" t="s">
        <v>21</v>
      </c>
      <c r="I85" s="273"/>
      <c r="J85" s="270"/>
      <c r="K85" s="270"/>
      <c r="L85" s="274"/>
      <c r="M85" s="275"/>
      <c r="N85" s="276"/>
      <c r="O85" s="276"/>
      <c r="P85" s="276"/>
      <c r="Q85" s="276"/>
      <c r="R85" s="276"/>
      <c r="S85" s="276"/>
      <c r="T85" s="277"/>
      <c r="AT85" s="278" t="s">
        <v>185</v>
      </c>
      <c r="AU85" s="278" t="s">
        <v>85</v>
      </c>
      <c r="AV85" s="14" t="s">
        <v>82</v>
      </c>
      <c r="AW85" s="14" t="s">
        <v>37</v>
      </c>
      <c r="AX85" s="14" t="s">
        <v>74</v>
      </c>
      <c r="AY85" s="278" t="s">
        <v>169</v>
      </c>
    </row>
    <row r="86" spans="2:51" s="12" customFormat="1" ht="13.5">
      <c r="B86" s="246"/>
      <c r="C86" s="247"/>
      <c r="D86" s="248" t="s">
        <v>185</v>
      </c>
      <c r="E86" s="249" t="s">
        <v>21</v>
      </c>
      <c r="F86" s="250" t="s">
        <v>1646</v>
      </c>
      <c r="G86" s="247"/>
      <c r="H86" s="251">
        <v>0.7</v>
      </c>
      <c r="I86" s="252"/>
      <c r="J86" s="247"/>
      <c r="K86" s="247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185</v>
      </c>
      <c r="AU86" s="257" t="s">
        <v>85</v>
      </c>
      <c r="AV86" s="12" t="s">
        <v>85</v>
      </c>
      <c r="AW86" s="12" t="s">
        <v>37</v>
      </c>
      <c r="AX86" s="12" t="s">
        <v>74</v>
      </c>
      <c r="AY86" s="257" t="s">
        <v>169</v>
      </c>
    </row>
    <row r="87" spans="2:51" s="14" customFormat="1" ht="13.5">
      <c r="B87" s="269"/>
      <c r="C87" s="270"/>
      <c r="D87" s="248" t="s">
        <v>185</v>
      </c>
      <c r="E87" s="271" t="s">
        <v>21</v>
      </c>
      <c r="F87" s="272" t="s">
        <v>1647</v>
      </c>
      <c r="G87" s="270"/>
      <c r="H87" s="271" t="s">
        <v>21</v>
      </c>
      <c r="I87" s="273"/>
      <c r="J87" s="270"/>
      <c r="K87" s="270"/>
      <c r="L87" s="274"/>
      <c r="M87" s="275"/>
      <c r="N87" s="276"/>
      <c r="O87" s="276"/>
      <c r="P87" s="276"/>
      <c r="Q87" s="276"/>
      <c r="R87" s="276"/>
      <c r="S87" s="276"/>
      <c r="T87" s="277"/>
      <c r="AT87" s="278" t="s">
        <v>185</v>
      </c>
      <c r="AU87" s="278" t="s">
        <v>85</v>
      </c>
      <c r="AV87" s="14" t="s">
        <v>82</v>
      </c>
      <c r="AW87" s="14" t="s">
        <v>37</v>
      </c>
      <c r="AX87" s="14" t="s">
        <v>74</v>
      </c>
      <c r="AY87" s="278" t="s">
        <v>169</v>
      </c>
    </row>
    <row r="88" spans="2:51" s="12" customFormat="1" ht="13.5">
      <c r="B88" s="246"/>
      <c r="C88" s="247"/>
      <c r="D88" s="248" t="s">
        <v>185</v>
      </c>
      <c r="E88" s="249" t="s">
        <v>21</v>
      </c>
      <c r="F88" s="250" t="s">
        <v>1648</v>
      </c>
      <c r="G88" s="247"/>
      <c r="H88" s="251">
        <v>0.6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pans="2:51" s="13" customFormat="1" ht="13.5">
      <c r="B89" s="258"/>
      <c r="C89" s="259"/>
      <c r="D89" s="248" t="s">
        <v>185</v>
      </c>
      <c r="E89" s="260" t="s">
        <v>21</v>
      </c>
      <c r="F89" s="261" t="s">
        <v>187</v>
      </c>
      <c r="G89" s="259"/>
      <c r="H89" s="262">
        <v>1.3</v>
      </c>
      <c r="I89" s="263"/>
      <c r="J89" s="259"/>
      <c r="K89" s="259"/>
      <c r="L89" s="264"/>
      <c r="M89" s="265"/>
      <c r="N89" s="266"/>
      <c r="O89" s="266"/>
      <c r="P89" s="266"/>
      <c r="Q89" s="266"/>
      <c r="R89" s="266"/>
      <c r="S89" s="266"/>
      <c r="T89" s="267"/>
      <c r="AT89" s="268" t="s">
        <v>185</v>
      </c>
      <c r="AU89" s="268" t="s">
        <v>85</v>
      </c>
      <c r="AV89" s="13" t="s">
        <v>176</v>
      </c>
      <c r="AW89" s="13" t="s">
        <v>37</v>
      </c>
      <c r="AX89" s="13" t="s">
        <v>82</v>
      </c>
      <c r="AY89" s="268" t="s">
        <v>169</v>
      </c>
    </row>
    <row r="90" spans="2:65" s="1" customFormat="1" ht="38.25" customHeight="1">
      <c r="B90" s="47"/>
      <c r="C90" s="234" t="s">
        <v>85</v>
      </c>
      <c r="D90" s="234" t="s">
        <v>171</v>
      </c>
      <c r="E90" s="235" t="s">
        <v>1649</v>
      </c>
      <c r="F90" s="236" t="s">
        <v>1650</v>
      </c>
      <c r="G90" s="237" t="s">
        <v>422</v>
      </c>
      <c r="H90" s="238">
        <v>0.39</v>
      </c>
      <c r="I90" s="239"/>
      <c r="J90" s="240">
        <f>ROUND(I90*H90,2)</f>
        <v>0</v>
      </c>
      <c r="K90" s="236" t="s">
        <v>175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</v>
      </c>
      <c r="R90" s="243">
        <f>Q90*H90</f>
        <v>0</v>
      </c>
      <c r="S90" s="243">
        <v>0</v>
      </c>
      <c r="T90" s="244">
        <f>S90*H90</f>
        <v>0</v>
      </c>
      <c r="AR90" s="25" t="s">
        <v>176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176</v>
      </c>
      <c r="BM90" s="25" t="s">
        <v>1651</v>
      </c>
    </row>
    <row r="91" spans="2:51" s="12" customFormat="1" ht="13.5">
      <c r="B91" s="246"/>
      <c r="C91" s="247"/>
      <c r="D91" s="248" t="s">
        <v>185</v>
      </c>
      <c r="E91" s="249" t="s">
        <v>21</v>
      </c>
      <c r="F91" s="250" t="s">
        <v>1652</v>
      </c>
      <c r="G91" s="247"/>
      <c r="H91" s="251">
        <v>0.39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pans="2:51" s="13" customFormat="1" ht="13.5">
      <c r="B92" s="258"/>
      <c r="C92" s="259"/>
      <c r="D92" s="248" t="s">
        <v>185</v>
      </c>
      <c r="E92" s="260" t="s">
        <v>21</v>
      </c>
      <c r="F92" s="261" t="s">
        <v>187</v>
      </c>
      <c r="G92" s="259"/>
      <c r="H92" s="262">
        <v>0.39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AT92" s="268" t="s">
        <v>185</v>
      </c>
      <c r="AU92" s="268" t="s">
        <v>85</v>
      </c>
      <c r="AV92" s="13" t="s">
        <v>176</v>
      </c>
      <c r="AW92" s="13" t="s">
        <v>37</v>
      </c>
      <c r="AX92" s="13" t="s">
        <v>82</v>
      </c>
      <c r="AY92" s="268" t="s">
        <v>169</v>
      </c>
    </row>
    <row r="93" spans="2:65" s="1" customFormat="1" ht="38.25" customHeight="1">
      <c r="B93" s="47"/>
      <c r="C93" s="234" t="s">
        <v>181</v>
      </c>
      <c r="D93" s="234" t="s">
        <v>171</v>
      </c>
      <c r="E93" s="235" t="s">
        <v>499</v>
      </c>
      <c r="F93" s="236" t="s">
        <v>500</v>
      </c>
      <c r="G93" s="237" t="s">
        <v>422</v>
      </c>
      <c r="H93" s="238">
        <v>1.3</v>
      </c>
      <c r="I93" s="239"/>
      <c r="J93" s="240">
        <f>ROUND(I93*H93,2)</f>
        <v>0</v>
      </c>
      <c r="K93" s="236" t="s">
        <v>175</v>
      </c>
      <c r="L93" s="73"/>
      <c r="M93" s="241" t="s">
        <v>21</v>
      </c>
      <c r="N93" s="242" t="s">
        <v>45</v>
      </c>
      <c r="O93" s="48"/>
      <c r="P93" s="243">
        <f>O93*H93</f>
        <v>0</v>
      </c>
      <c r="Q93" s="243">
        <v>0</v>
      </c>
      <c r="R93" s="243">
        <f>Q93*H93</f>
        <v>0</v>
      </c>
      <c r="S93" s="243">
        <v>0</v>
      </c>
      <c r="T93" s="244">
        <f>S93*H93</f>
        <v>0</v>
      </c>
      <c r="AR93" s="25" t="s">
        <v>176</v>
      </c>
      <c r="AT93" s="25" t="s">
        <v>171</v>
      </c>
      <c r="AU93" s="25" t="s">
        <v>85</v>
      </c>
      <c r="AY93" s="25" t="s">
        <v>169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82</v>
      </c>
      <c r="BK93" s="245">
        <f>ROUND(I93*H93,2)</f>
        <v>0</v>
      </c>
      <c r="BL93" s="25" t="s">
        <v>176</v>
      </c>
      <c r="BM93" s="25" t="s">
        <v>1653</v>
      </c>
    </row>
    <row r="94" spans="2:51" s="12" customFormat="1" ht="13.5">
      <c r="B94" s="246"/>
      <c r="C94" s="247"/>
      <c r="D94" s="248" t="s">
        <v>185</v>
      </c>
      <c r="E94" s="249" t="s">
        <v>21</v>
      </c>
      <c r="F94" s="250" t="s">
        <v>1654</v>
      </c>
      <c r="G94" s="247"/>
      <c r="H94" s="251">
        <v>1.3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pans="2:51" s="13" customFormat="1" ht="13.5">
      <c r="B95" s="258"/>
      <c r="C95" s="259"/>
      <c r="D95" s="248" t="s">
        <v>185</v>
      </c>
      <c r="E95" s="260" t="s">
        <v>21</v>
      </c>
      <c r="F95" s="261" t="s">
        <v>187</v>
      </c>
      <c r="G95" s="259"/>
      <c r="H95" s="262">
        <v>1.3</v>
      </c>
      <c r="I95" s="263"/>
      <c r="J95" s="259"/>
      <c r="K95" s="259"/>
      <c r="L95" s="264"/>
      <c r="M95" s="265"/>
      <c r="N95" s="266"/>
      <c r="O95" s="266"/>
      <c r="P95" s="266"/>
      <c r="Q95" s="266"/>
      <c r="R95" s="266"/>
      <c r="S95" s="266"/>
      <c r="T95" s="267"/>
      <c r="AT95" s="268" t="s">
        <v>185</v>
      </c>
      <c r="AU95" s="268" t="s">
        <v>85</v>
      </c>
      <c r="AV95" s="13" t="s">
        <v>176</v>
      </c>
      <c r="AW95" s="13" t="s">
        <v>37</v>
      </c>
      <c r="AX95" s="13" t="s">
        <v>82</v>
      </c>
      <c r="AY95" s="268" t="s">
        <v>169</v>
      </c>
    </row>
    <row r="96" spans="2:65" s="1" customFormat="1" ht="51" customHeight="1">
      <c r="B96" s="47"/>
      <c r="C96" s="234" t="s">
        <v>176</v>
      </c>
      <c r="D96" s="234" t="s">
        <v>171</v>
      </c>
      <c r="E96" s="235" t="s">
        <v>505</v>
      </c>
      <c r="F96" s="236" t="s">
        <v>506</v>
      </c>
      <c r="G96" s="237" t="s">
        <v>422</v>
      </c>
      <c r="H96" s="238">
        <v>2.6</v>
      </c>
      <c r="I96" s="239"/>
      <c r="J96" s="240">
        <f>ROUND(I96*H96,2)</f>
        <v>0</v>
      </c>
      <c r="K96" s="236" t="s">
        <v>175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5" t="s">
        <v>176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176</v>
      </c>
      <c r="BM96" s="25" t="s">
        <v>1655</v>
      </c>
    </row>
    <row r="97" spans="2:51" s="12" customFormat="1" ht="13.5">
      <c r="B97" s="246"/>
      <c r="C97" s="247"/>
      <c r="D97" s="248" t="s">
        <v>185</v>
      </c>
      <c r="E97" s="249" t="s">
        <v>21</v>
      </c>
      <c r="F97" s="250" t="s">
        <v>1656</v>
      </c>
      <c r="G97" s="247"/>
      <c r="H97" s="251">
        <v>2.6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pans="2:51" s="13" customFormat="1" ht="13.5">
      <c r="B98" s="258"/>
      <c r="C98" s="259"/>
      <c r="D98" s="248" t="s">
        <v>185</v>
      </c>
      <c r="E98" s="260" t="s">
        <v>21</v>
      </c>
      <c r="F98" s="261" t="s">
        <v>187</v>
      </c>
      <c r="G98" s="259"/>
      <c r="H98" s="262">
        <v>2.6</v>
      </c>
      <c r="I98" s="263"/>
      <c r="J98" s="259"/>
      <c r="K98" s="259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185</v>
      </c>
      <c r="AU98" s="268" t="s">
        <v>85</v>
      </c>
      <c r="AV98" s="13" t="s">
        <v>176</v>
      </c>
      <c r="AW98" s="13" t="s">
        <v>37</v>
      </c>
      <c r="AX98" s="13" t="s">
        <v>82</v>
      </c>
      <c r="AY98" s="268" t="s">
        <v>169</v>
      </c>
    </row>
    <row r="99" spans="2:65" s="1" customFormat="1" ht="25.5" customHeight="1">
      <c r="B99" s="47"/>
      <c r="C99" s="234" t="s">
        <v>191</v>
      </c>
      <c r="D99" s="234" t="s">
        <v>171</v>
      </c>
      <c r="E99" s="235" t="s">
        <v>516</v>
      </c>
      <c r="F99" s="236" t="s">
        <v>517</v>
      </c>
      <c r="G99" s="237" t="s">
        <v>288</v>
      </c>
      <c r="H99" s="238">
        <v>2.34</v>
      </c>
      <c r="I99" s="239"/>
      <c r="J99" s="240">
        <f>ROUND(I99*H99,2)</f>
        <v>0</v>
      </c>
      <c r="K99" s="236" t="s">
        <v>175</v>
      </c>
      <c r="L99" s="73"/>
      <c r="M99" s="241" t="s">
        <v>21</v>
      </c>
      <c r="N99" s="242" t="s">
        <v>45</v>
      </c>
      <c r="O99" s="48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5" t="s">
        <v>176</v>
      </c>
      <c r="AT99" s="25" t="s">
        <v>171</v>
      </c>
      <c r="AU99" s="25" t="s">
        <v>85</v>
      </c>
      <c r="AY99" s="25" t="s">
        <v>169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176</v>
      </c>
      <c r="BM99" s="25" t="s">
        <v>1657</v>
      </c>
    </row>
    <row r="100" spans="2:51" s="12" customFormat="1" ht="13.5">
      <c r="B100" s="246"/>
      <c r="C100" s="247"/>
      <c r="D100" s="248" t="s">
        <v>185</v>
      </c>
      <c r="E100" s="249" t="s">
        <v>21</v>
      </c>
      <c r="F100" s="250" t="s">
        <v>1658</v>
      </c>
      <c r="G100" s="247"/>
      <c r="H100" s="251">
        <v>2.34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pans="2:51" s="13" customFormat="1" ht="13.5">
      <c r="B101" s="258"/>
      <c r="C101" s="259"/>
      <c r="D101" s="248" t="s">
        <v>185</v>
      </c>
      <c r="E101" s="260" t="s">
        <v>21</v>
      </c>
      <c r="F101" s="261" t="s">
        <v>187</v>
      </c>
      <c r="G101" s="259"/>
      <c r="H101" s="262">
        <v>2.34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185</v>
      </c>
      <c r="AU101" s="268" t="s">
        <v>85</v>
      </c>
      <c r="AV101" s="13" t="s">
        <v>176</v>
      </c>
      <c r="AW101" s="13" t="s">
        <v>37</v>
      </c>
      <c r="AX101" s="13" t="s">
        <v>82</v>
      </c>
      <c r="AY101" s="268" t="s">
        <v>169</v>
      </c>
    </row>
    <row r="102" spans="2:63" s="11" customFormat="1" ht="29.85" customHeight="1">
      <c r="B102" s="218"/>
      <c r="C102" s="219"/>
      <c r="D102" s="220" t="s">
        <v>73</v>
      </c>
      <c r="E102" s="232" t="s">
        <v>219</v>
      </c>
      <c r="F102" s="232" t="s">
        <v>878</v>
      </c>
      <c r="G102" s="219"/>
      <c r="H102" s="219"/>
      <c r="I102" s="222"/>
      <c r="J102" s="233">
        <f>BK102</f>
        <v>0</v>
      </c>
      <c r="K102" s="219"/>
      <c r="L102" s="224"/>
      <c r="M102" s="225"/>
      <c r="N102" s="226"/>
      <c r="O102" s="226"/>
      <c r="P102" s="227">
        <f>SUM(P103:P127)</f>
        <v>0</v>
      </c>
      <c r="Q102" s="226"/>
      <c r="R102" s="227">
        <f>SUM(R103:R127)</f>
        <v>3.23943</v>
      </c>
      <c r="S102" s="226"/>
      <c r="T102" s="228">
        <f>SUM(T103:T127)</f>
        <v>1</v>
      </c>
      <c r="AR102" s="229" t="s">
        <v>82</v>
      </c>
      <c r="AT102" s="230" t="s">
        <v>73</v>
      </c>
      <c r="AU102" s="230" t="s">
        <v>82</v>
      </c>
      <c r="AY102" s="229" t="s">
        <v>169</v>
      </c>
      <c r="BK102" s="231">
        <f>SUM(BK103:BK127)</f>
        <v>0</v>
      </c>
    </row>
    <row r="103" spans="2:65" s="1" customFormat="1" ht="25.5" customHeight="1">
      <c r="B103" s="47"/>
      <c r="C103" s="234" t="s">
        <v>198</v>
      </c>
      <c r="D103" s="234" t="s">
        <v>171</v>
      </c>
      <c r="E103" s="235" t="s">
        <v>1659</v>
      </c>
      <c r="F103" s="236" t="s">
        <v>1660</v>
      </c>
      <c r="G103" s="237" t="s">
        <v>174</v>
      </c>
      <c r="H103" s="238">
        <v>31</v>
      </c>
      <c r="I103" s="239"/>
      <c r="J103" s="240">
        <f>ROUND(I103*H103,2)</f>
        <v>0</v>
      </c>
      <c r="K103" s="236" t="s">
        <v>175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0.0007</v>
      </c>
      <c r="R103" s="243">
        <f>Q103*H103</f>
        <v>0.0217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1661</v>
      </c>
    </row>
    <row r="104" spans="2:51" s="14" customFormat="1" ht="13.5">
      <c r="B104" s="269"/>
      <c r="C104" s="270"/>
      <c r="D104" s="248" t="s">
        <v>185</v>
      </c>
      <c r="E104" s="271" t="s">
        <v>21</v>
      </c>
      <c r="F104" s="272" t="s">
        <v>1645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pans="2:51" s="12" customFormat="1" ht="13.5">
      <c r="B105" s="246"/>
      <c r="C105" s="247"/>
      <c r="D105" s="248" t="s">
        <v>185</v>
      </c>
      <c r="E105" s="249" t="s">
        <v>21</v>
      </c>
      <c r="F105" s="250" t="s">
        <v>10</v>
      </c>
      <c r="G105" s="247"/>
      <c r="H105" s="251">
        <v>15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pans="2:51" s="14" customFormat="1" ht="13.5">
      <c r="B106" s="269"/>
      <c r="C106" s="270"/>
      <c r="D106" s="248" t="s">
        <v>185</v>
      </c>
      <c r="E106" s="271" t="s">
        <v>21</v>
      </c>
      <c r="F106" s="272" t="s">
        <v>1647</v>
      </c>
      <c r="G106" s="270"/>
      <c r="H106" s="271" t="s">
        <v>21</v>
      </c>
      <c r="I106" s="273"/>
      <c r="J106" s="270"/>
      <c r="K106" s="270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185</v>
      </c>
      <c r="AU106" s="278" t="s">
        <v>85</v>
      </c>
      <c r="AV106" s="14" t="s">
        <v>82</v>
      </c>
      <c r="AW106" s="14" t="s">
        <v>37</v>
      </c>
      <c r="AX106" s="14" t="s">
        <v>74</v>
      </c>
      <c r="AY106" s="278" t="s">
        <v>169</v>
      </c>
    </row>
    <row r="107" spans="2:51" s="12" customFormat="1" ht="13.5">
      <c r="B107" s="246"/>
      <c r="C107" s="247"/>
      <c r="D107" s="248" t="s">
        <v>185</v>
      </c>
      <c r="E107" s="249" t="s">
        <v>21</v>
      </c>
      <c r="F107" s="250" t="s">
        <v>246</v>
      </c>
      <c r="G107" s="247"/>
      <c r="H107" s="251">
        <v>16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pans="2:51" s="13" customFormat="1" ht="13.5">
      <c r="B108" s="258"/>
      <c r="C108" s="259"/>
      <c r="D108" s="248" t="s">
        <v>185</v>
      </c>
      <c r="E108" s="260" t="s">
        <v>21</v>
      </c>
      <c r="F108" s="261" t="s">
        <v>187</v>
      </c>
      <c r="G108" s="259"/>
      <c r="H108" s="262">
        <v>31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185</v>
      </c>
      <c r="AU108" s="268" t="s">
        <v>85</v>
      </c>
      <c r="AV108" s="13" t="s">
        <v>176</v>
      </c>
      <c r="AW108" s="13" t="s">
        <v>37</v>
      </c>
      <c r="AX108" s="13" t="s">
        <v>82</v>
      </c>
      <c r="AY108" s="268" t="s">
        <v>169</v>
      </c>
    </row>
    <row r="109" spans="2:65" s="1" customFormat="1" ht="16.5" customHeight="1">
      <c r="B109" s="47"/>
      <c r="C109" s="294" t="s">
        <v>202</v>
      </c>
      <c r="D109" s="294" t="s">
        <v>532</v>
      </c>
      <c r="E109" s="295" t="s">
        <v>1662</v>
      </c>
      <c r="F109" s="296" t="s">
        <v>1663</v>
      </c>
      <c r="G109" s="297" t="s">
        <v>174</v>
      </c>
      <c r="H109" s="298">
        <v>1</v>
      </c>
      <c r="I109" s="299"/>
      <c r="J109" s="300">
        <f>ROUND(I109*H109,2)</f>
        <v>0</v>
      </c>
      <c r="K109" s="296" t="s">
        <v>21</v>
      </c>
      <c r="L109" s="301"/>
      <c r="M109" s="302" t="s">
        <v>21</v>
      </c>
      <c r="N109" s="303" t="s">
        <v>45</v>
      </c>
      <c r="O109" s="48"/>
      <c r="P109" s="243">
        <f>O109*H109</f>
        <v>0</v>
      </c>
      <c r="Q109" s="243">
        <v>0.003</v>
      </c>
      <c r="R109" s="243">
        <f>Q109*H109</f>
        <v>0.003</v>
      </c>
      <c r="S109" s="243">
        <v>0</v>
      </c>
      <c r="T109" s="244">
        <f>S109*H109</f>
        <v>0</v>
      </c>
      <c r="AR109" s="25" t="s">
        <v>215</v>
      </c>
      <c r="AT109" s="25" t="s">
        <v>532</v>
      </c>
      <c r="AU109" s="25" t="s">
        <v>85</v>
      </c>
      <c r="AY109" s="25" t="s">
        <v>169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176</v>
      </c>
      <c r="BM109" s="25" t="s">
        <v>1664</v>
      </c>
    </row>
    <row r="110" spans="2:65" s="1" customFormat="1" ht="16.5" customHeight="1">
      <c r="B110" s="47"/>
      <c r="C110" s="294" t="s">
        <v>215</v>
      </c>
      <c r="D110" s="294" t="s">
        <v>532</v>
      </c>
      <c r="E110" s="295" t="s">
        <v>1665</v>
      </c>
      <c r="F110" s="296" t="s">
        <v>1666</v>
      </c>
      <c r="G110" s="297" t="s">
        <v>174</v>
      </c>
      <c r="H110" s="298">
        <v>1</v>
      </c>
      <c r="I110" s="299"/>
      <c r="J110" s="300">
        <f>ROUND(I110*H110,2)</f>
        <v>0</v>
      </c>
      <c r="K110" s="296" t="s">
        <v>21</v>
      </c>
      <c r="L110" s="301"/>
      <c r="M110" s="302" t="s">
        <v>21</v>
      </c>
      <c r="N110" s="303" t="s">
        <v>45</v>
      </c>
      <c r="O110" s="48"/>
      <c r="P110" s="243">
        <f>O110*H110</f>
        <v>0</v>
      </c>
      <c r="Q110" s="243">
        <v>0.003</v>
      </c>
      <c r="R110" s="243">
        <f>Q110*H110</f>
        <v>0.003</v>
      </c>
      <c r="S110" s="243">
        <v>0</v>
      </c>
      <c r="T110" s="244">
        <f>S110*H110</f>
        <v>0</v>
      </c>
      <c r="AR110" s="25" t="s">
        <v>215</v>
      </c>
      <c r="AT110" s="25" t="s">
        <v>532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1667</v>
      </c>
    </row>
    <row r="111" spans="2:65" s="1" customFormat="1" ht="16.5" customHeight="1">
      <c r="B111" s="47"/>
      <c r="C111" s="294" t="s">
        <v>219</v>
      </c>
      <c r="D111" s="294" t="s">
        <v>532</v>
      </c>
      <c r="E111" s="295" t="s">
        <v>1668</v>
      </c>
      <c r="F111" s="296" t="s">
        <v>1669</v>
      </c>
      <c r="G111" s="297" t="s">
        <v>174</v>
      </c>
      <c r="H111" s="298">
        <v>2</v>
      </c>
      <c r="I111" s="299"/>
      <c r="J111" s="300">
        <f>ROUND(I111*H111,2)</f>
        <v>0</v>
      </c>
      <c r="K111" s="296" t="s">
        <v>21</v>
      </c>
      <c r="L111" s="301"/>
      <c r="M111" s="302" t="s">
        <v>21</v>
      </c>
      <c r="N111" s="303" t="s">
        <v>45</v>
      </c>
      <c r="O111" s="48"/>
      <c r="P111" s="243">
        <f>O111*H111</f>
        <v>0</v>
      </c>
      <c r="Q111" s="243">
        <v>0.003</v>
      </c>
      <c r="R111" s="243">
        <f>Q111*H111</f>
        <v>0.006</v>
      </c>
      <c r="S111" s="243">
        <v>0</v>
      </c>
      <c r="T111" s="244">
        <f>S111*H111</f>
        <v>0</v>
      </c>
      <c r="AR111" s="25" t="s">
        <v>215</v>
      </c>
      <c r="AT111" s="25" t="s">
        <v>532</v>
      </c>
      <c r="AU111" s="25" t="s">
        <v>85</v>
      </c>
      <c r="AY111" s="25" t="s">
        <v>169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25" t="s">
        <v>82</v>
      </c>
      <c r="BK111" s="245">
        <f>ROUND(I111*H111,2)</f>
        <v>0</v>
      </c>
      <c r="BL111" s="25" t="s">
        <v>176</v>
      </c>
      <c r="BM111" s="25" t="s">
        <v>1670</v>
      </c>
    </row>
    <row r="112" spans="2:65" s="1" customFormat="1" ht="25.5" customHeight="1">
      <c r="B112" s="47"/>
      <c r="C112" s="294" t="s">
        <v>223</v>
      </c>
      <c r="D112" s="294" t="s">
        <v>532</v>
      </c>
      <c r="E112" s="295" t="s">
        <v>1671</v>
      </c>
      <c r="F112" s="296" t="s">
        <v>1672</v>
      </c>
      <c r="G112" s="297" t="s">
        <v>174</v>
      </c>
      <c r="H112" s="298">
        <v>1</v>
      </c>
      <c r="I112" s="299"/>
      <c r="J112" s="300">
        <f>ROUND(I112*H112,2)</f>
        <v>0</v>
      </c>
      <c r="K112" s="296" t="s">
        <v>21</v>
      </c>
      <c r="L112" s="301"/>
      <c r="M112" s="302" t="s">
        <v>21</v>
      </c>
      <c r="N112" s="303" t="s">
        <v>45</v>
      </c>
      <c r="O112" s="48"/>
      <c r="P112" s="243">
        <f>O112*H112</f>
        <v>0</v>
      </c>
      <c r="Q112" s="243">
        <v>0.003</v>
      </c>
      <c r="R112" s="243">
        <f>Q112*H112</f>
        <v>0.003</v>
      </c>
      <c r="S112" s="243">
        <v>0</v>
      </c>
      <c r="T112" s="244">
        <f>S112*H112</f>
        <v>0</v>
      </c>
      <c r="AR112" s="25" t="s">
        <v>215</v>
      </c>
      <c r="AT112" s="25" t="s">
        <v>532</v>
      </c>
      <c r="AU112" s="25" t="s">
        <v>85</v>
      </c>
      <c r="AY112" s="25" t="s">
        <v>169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176</v>
      </c>
      <c r="BM112" s="25" t="s">
        <v>1673</v>
      </c>
    </row>
    <row r="113" spans="2:65" s="1" customFormat="1" ht="16.5" customHeight="1">
      <c r="B113" s="47"/>
      <c r="C113" s="294" t="s">
        <v>227</v>
      </c>
      <c r="D113" s="294" t="s">
        <v>532</v>
      </c>
      <c r="E113" s="295" t="s">
        <v>1674</v>
      </c>
      <c r="F113" s="296" t="s">
        <v>1675</v>
      </c>
      <c r="G113" s="297" t="s">
        <v>174</v>
      </c>
      <c r="H113" s="298">
        <v>1</v>
      </c>
      <c r="I113" s="299"/>
      <c r="J113" s="300">
        <f>ROUND(I113*H113,2)</f>
        <v>0</v>
      </c>
      <c r="K113" s="296" t="s">
        <v>21</v>
      </c>
      <c r="L113" s="301"/>
      <c r="M113" s="302" t="s">
        <v>21</v>
      </c>
      <c r="N113" s="303" t="s">
        <v>45</v>
      </c>
      <c r="O113" s="48"/>
      <c r="P113" s="243">
        <f>O113*H113</f>
        <v>0</v>
      </c>
      <c r="Q113" s="243">
        <v>0.003</v>
      </c>
      <c r="R113" s="243">
        <f>Q113*H113</f>
        <v>0.003</v>
      </c>
      <c r="S113" s="243">
        <v>0</v>
      </c>
      <c r="T113" s="244">
        <f>S113*H113</f>
        <v>0</v>
      </c>
      <c r="AR113" s="25" t="s">
        <v>215</v>
      </c>
      <c r="AT113" s="25" t="s">
        <v>532</v>
      </c>
      <c r="AU113" s="25" t="s">
        <v>85</v>
      </c>
      <c r="AY113" s="25" t="s">
        <v>169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176</v>
      </c>
      <c r="BM113" s="25" t="s">
        <v>1676</v>
      </c>
    </row>
    <row r="114" spans="2:65" s="1" customFormat="1" ht="25.5" customHeight="1">
      <c r="B114" s="47"/>
      <c r="C114" s="294" t="s">
        <v>231</v>
      </c>
      <c r="D114" s="294" t="s">
        <v>532</v>
      </c>
      <c r="E114" s="295" t="s">
        <v>1677</v>
      </c>
      <c r="F114" s="296" t="s">
        <v>1678</v>
      </c>
      <c r="G114" s="297" t="s">
        <v>174</v>
      </c>
      <c r="H114" s="298">
        <v>1</v>
      </c>
      <c r="I114" s="299"/>
      <c r="J114" s="300">
        <f>ROUND(I114*H114,2)</f>
        <v>0</v>
      </c>
      <c r="K114" s="296" t="s">
        <v>21</v>
      </c>
      <c r="L114" s="301"/>
      <c r="M114" s="302" t="s">
        <v>21</v>
      </c>
      <c r="N114" s="303" t="s">
        <v>45</v>
      </c>
      <c r="O114" s="48"/>
      <c r="P114" s="243">
        <f>O114*H114</f>
        <v>0</v>
      </c>
      <c r="Q114" s="243">
        <v>0.006</v>
      </c>
      <c r="R114" s="243">
        <f>Q114*H114</f>
        <v>0.006</v>
      </c>
      <c r="S114" s="243">
        <v>0</v>
      </c>
      <c r="T114" s="244">
        <f>S114*H114</f>
        <v>0</v>
      </c>
      <c r="AR114" s="25" t="s">
        <v>215</v>
      </c>
      <c r="AT114" s="25" t="s">
        <v>532</v>
      </c>
      <c r="AU114" s="25" t="s">
        <v>85</v>
      </c>
      <c r="AY114" s="25" t="s">
        <v>169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5" t="s">
        <v>82</v>
      </c>
      <c r="BK114" s="245">
        <f>ROUND(I114*H114,2)</f>
        <v>0</v>
      </c>
      <c r="BL114" s="25" t="s">
        <v>176</v>
      </c>
      <c r="BM114" s="25" t="s">
        <v>1679</v>
      </c>
    </row>
    <row r="115" spans="2:65" s="1" customFormat="1" ht="16.5" customHeight="1">
      <c r="B115" s="47"/>
      <c r="C115" s="294" t="s">
        <v>235</v>
      </c>
      <c r="D115" s="294" t="s">
        <v>532</v>
      </c>
      <c r="E115" s="295" t="s">
        <v>1680</v>
      </c>
      <c r="F115" s="296" t="s">
        <v>1681</v>
      </c>
      <c r="G115" s="297" t="s">
        <v>174</v>
      </c>
      <c r="H115" s="298">
        <v>4</v>
      </c>
      <c r="I115" s="299"/>
      <c r="J115" s="300">
        <f>ROUND(I115*H115,2)</f>
        <v>0</v>
      </c>
      <c r="K115" s="296" t="s">
        <v>21</v>
      </c>
      <c r="L115" s="301"/>
      <c r="M115" s="302" t="s">
        <v>21</v>
      </c>
      <c r="N115" s="303" t="s">
        <v>45</v>
      </c>
      <c r="O115" s="48"/>
      <c r="P115" s="243">
        <f>O115*H115</f>
        <v>0</v>
      </c>
      <c r="Q115" s="243">
        <v>0.004</v>
      </c>
      <c r="R115" s="243">
        <f>Q115*H115</f>
        <v>0.016</v>
      </c>
      <c r="S115" s="243">
        <v>0</v>
      </c>
      <c r="T115" s="244">
        <f>S115*H115</f>
        <v>0</v>
      </c>
      <c r="AR115" s="25" t="s">
        <v>215</v>
      </c>
      <c r="AT115" s="25" t="s">
        <v>532</v>
      </c>
      <c r="AU115" s="25" t="s">
        <v>85</v>
      </c>
      <c r="AY115" s="25" t="s">
        <v>169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176</v>
      </c>
      <c r="BM115" s="25" t="s">
        <v>1682</v>
      </c>
    </row>
    <row r="116" spans="2:65" s="1" customFormat="1" ht="16.5" customHeight="1">
      <c r="B116" s="47"/>
      <c r="C116" s="294" t="s">
        <v>239</v>
      </c>
      <c r="D116" s="294" t="s">
        <v>532</v>
      </c>
      <c r="E116" s="295" t="s">
        <v>1683</v>
      </c>
      <c r="F116" s="296" t="s">
        <v>1684</v>
      </c>
      <c r="G116" s="297" t="s">
        <v>174</v>
      </c>
      <c r="H116" s="298">
        <v>4</v>
      </c>
      <c r="I116" s="299"/>
      <c r="J116" s="300">
        <f>ROUND(I116*H116,2)</f>
        <v>0</v>
      </c>
      <c r="K116" s="296" t="s">
        <v>21</v>
      </c>
      <c r="L116" s="301"/>
      <c r="M116" s="302" t="s">
        <v>21</v>
      </c>
      <c r="N116" s="303" t="s">
        <v>45</v>
      </c>
      <c r="O116" s="48"/>
      <c r="P116" s="243">
        <f>O116*H116</f>
        <v>0</v>
      </c>
      <c r="Q116" s="243">
        <v>0.004</v>
      </c>
      <c r="R116" s="243">
        <f>Q116*H116</f>
        <v>0.016</v>
      </c>
      <c r="S116" s="243">
        <v>0</v>
      </c>
      <c r="T116" s="244">
        <f>S116*H116</f>
        <v>0</v>
      </c>
      <c r="AR116" s="25" t="s">
        <v>215</v>
      </c>
      <c r="AT116" s="25" t="s">
        <v>532</v>
      </c>
      <c r="AU116" s="25" t="s">
        <v>85</v>
      </c>
      <c r="AY116" s="25" t="s">
        <v>169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82</v>
      </c>
      <c r="BK116" s="245">
        <f>ROUND(I116*H116,2)</f>
        <v>0</v>
      </c>
      <c r="BL116" s="25" t="s">
        <v>176</v>
      </c>
      <c r="BM116" s="25" t="s">
        <v>1685</v>
      </c>
    </row>
    <row r="117" spans="2:65" s="1" customFormat="1" ht="16.5" customHeight="1">
      <c r="B117" s="47"/>
      <c r="C117" s="234" t="s">
        <v>10</v>
      </c>
      <c r="D117" s="234" t="s">
        <v>171</v>
      </c>
      <c r="E117" s="235" t="s">
        <v>1686</v>
      </c>
      <c r="F117" s="236" t="s">
        <v>1687</v>
      </c>
      <c r="G117" s="237" t="s">
        <v>174</v>
      </c>
      <c r="H117" s="238">
        <v>26</v>
      </c>
      <c r="I117" s="239"/>
      <c r="J117" s="240">
        <f>ROUND(I117*H117,2)</f>
        <v>0</v>
      </c>
      <c r="K117" s="236" t="s">
        <v>175</v>
      </c>
      <c r="L117" s="73"/>
      <c r="M117" s="241" t="s">
        <v>21</v>
      </c>
      <c r="N117" s="242" t="s">
        <v>45</v>
      </c>
      <c r="O117" s="48"/>
      <c r="P117" s="243">
        <f>O117*H117</f>
        <v>0</v>
      </c>
      <c r="Q117" s="243">
        <v>0.112405</v>
      </c>
      <c r="R117" s="243">
        <f>Q117*H117</f>
        <v>2.92253</v>
      </c>
      <c r="S117" s="243">
        <v>0</v>
      </c>
      <c r="T117" s="244">
        <f>S117*H117</f>
        <v>0</v>
      </c>
      <c r="AR117" s="25" t="s">
        <v>176</v>
      </c>
      <c r="AT117" s="25" t="s">
        <v>171</v>
      </c>
      <c r="AU117" s="25" t="s">
        <v>85</v>
      </c>
      <c r="AY117" s="25" t="s">
        <v>169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176</v>
      </c>
      <c r="BM117" s="25" t="s">
        <v>1688</v>
      </c>
    </row>
    <row r="118" spans="2:51" s="14" customFormat="1" ht="13.5">
      <c r="B118" s="269"/>
      <c r="C118" s="270"/>
      <c r="D118" s="248" t="s">
        <v>185</v>
      </c>
      <c r="E118" s="271" t="s">
        <v>21</v>
      </c>
      <c r="F118" s="272" t="s">
        <v>1645</v>
      </c>
      <c r="G118" s="270"/>
      <c r="H118" s="271" t="s">
        <v>21</v>
      </c>
      <c r="I118" s="273"/>
      <c r="J118" s="270"/>
      <c r="K118" s="270"/>
      <c r="L118" s="274"/>
      <c r="M118" s="275"/>
      <c r="N118" s="276"/>
      <c r="O118" s="276"/>
      <c r="P118" s="276"/>
      <c r="Q118" s="276"/>
      <c r="R118" s="276"/>
      <c r="S118" s="276"/>
      <c r="T118" s="277"/>
      <c r="AT118" s="278" t="s">
        <v>185</v>
      </c>
      <c r="AU118" s="278" t="s">
        <v>85</v>
      </c>
      <c r="AV118" s="14" t="s">
        <v>82</v>
      </c>
      <c r="AW118" s="14" t="s">
        <v>37</v>
      </c>
      <c r="AX118" s="14" t="s">
        <v>74</v>
      </c>
      <c r="AY118" s="278" t="s">
        <v>169</v>
      </c>
    </row>
    <row r="119" spans="2:51" s="12" customFormat="1" ht="13.5">
      <c r="B119" s="246"/>
      <c r="C119" s="247"/>
      <c r="D119" s="248" t="s">
        <v>185</v>
      </c>
      <c r="E119" s="249" t="s">
        <v>21</v>
      </c>
      <c r="F119" s="250" t="s">
        <v>239</v>
      </c>
      <c r="G119" s="247"/>
      <c r="H119" s="251">
        <v>14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pans="2:51" s="14" customFormat="1" ht="13.5">
      <c r="B120" s="269"/>
      <c r="C120" s="270"/>
      <c r="D120" s="248" t="s">
        <v>185</v>
      </c>
      <c r="E120" s="271" t="s">
        <v>21</v>
      </c>
      <c r="F120" s="272" t="s">
        <v>1647</v>
      </c>
      <c r="G120" s="270"/>
      <c r="H120" s="271" t="s">
        <v>21</v>
      </c>
      <c r="I120" s="273"/>
      <c r="J120" s="270"/>
      <c r="K120" s="270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185</v>
      </c>
      <c r="AU120" s="278" t="s">
        <v>85</v>
      </c>
      <c r="AV120" s="14" t="s">
        <v>82</v>
      </c>
      <c r="AW120" s="14" t="s">
        <v>37</v>
      </c>
      <c r="AX120" s="14" t="s">
        <v>74</v>
      </c>
      <c r="AY120" s="278" t="s">
        <v>169</v>
      </c>
    </row>
    <row r="121" spans="2:51" s="12" customFormat="1" ht="13.5">
      <c r="B121" s="246"/>
      <c r="C121" s="247"/>
      <c r="D121" s="248" t="s">
        <v>185</v>
      </c>
      <c r="E121" s="249" t="s">
        <v>21</v>
      </c>
      <c r="F121" s="250" t="s">
        <v>231</v>
      </c>
      <c r="G121" s="247"/>
      <c r="H121" s="251">
        <v>12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pans="2:51" s="13" customFormat="1" ht="13.5">
      <c r="B122" s="258"/>
      <c r="C122" s="259"/>
      <c r="D122" s="248" t="s">
        <v>185</v>
      </c>
      <c r="E122" s="260" t="s">
        <v>21</v>
      </c>
      <c r="F122" s="261" t="s">
        <v>187</v>
      </c>
      <c r="G122" s="259"/>
      <c r="H122" s="262">
        <v>26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AT122" s="268" t="s">
        <v>185</v>
      </c>
      <c r="AU122" s="268" t="s">
        <v>85</v>
      </c>
      <c r="AV122" s="13" t="s">
        <v>176</v>
      </c>
      <c r="AW122" s="13" t="s">
        <v>37</v>
      </c>
      <c r="AX122" s="13" t="s">
        <v>82</v>
      </c>
      <c r="AY122" s="268" t="s">
        <v>169</v>
      </c>
    </row>
    <row r="123" spans="2:65" s="1" customFormat="1" ht="16.5" customHeight="1">
      <c r="B123" s="47"/>
      <c r="C123" s="294" t="s">
        <v>246</v>
      </c>
      <c r="D123" s="294" t="s">
        <v>532</v>
      </c>
      <c r="E123" s="295" t="s">
        <v>1689</v>
      </c>
      <c r="F123" s="296" t="s">
        <v>1690</v>
      </c>
      <c r="G123" s="297" t="s">
        <v>174</v>
      </c>
      <c r="H123" s="298">
        <v>26</v>
      </c>
      <c r="I123" s="299"/>
      <c r="J123" s="300">
        <f>ROUND(I123*H123,2)</f>
        <v>0</v>
      </c>
      <c r="K123" s="296" t="s">
        <v>175</v>
      </c>
      <c r="L123" s="301"/>
      <c r="M123" s="302" t="s">
        <v>21</v>
      </c>
      <c r="N123" s="303" t="s">
        <v>45</v>
      </c>
      <c r="O123" s="48"/>
      <c r="P123" s="243">
        <f>O123*H123</f>
        <v>0</v>
      </c>
      <c r="Q123" s="243">
        <v>0.0061</v>
      </c>
      <c r="R123" s="243">
        <f>Q123*H123</f>
        <v>0.15860000000000002</v>
      </c>
      <c r="S123" s="243">
        <v>0</v>
      </c>
      <c r="T123" s="244">
        <f>S123*H123</f>
        <v>0</v>
      </c>
      <c r="AR123" s="25" t="s">
        <v>215</v>
      </c>
      <c r="AT123" s="25" t="s">
        <v>532</v>
      </c>
      <c r="AU123" s="25" t="s">
        <v>85</v>
      </c>
      <c r="AY123" s="25" t="s">
        <v>169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176</v>
      </c>
      <c r="BM123" s="25" t="s">
        <v>1691</v>
      </c>
    </row>
    <row r="124" spans="2:65" s="1" customFormat="1" ht="16.5" customHeight="1">
      <c r="B124" s="47"/>
      <c r="C124" s="294" t="s">
        <v>250</v>
      </c>
      <c r="D124" s="294" t="s">
        <v>532</v>
      </c>
      <c r="E124" s="295" t="s">
        <v>1692</v>
      </c>
      <c r="F124" s="296" t="s">
        <v>1693</v>
      </c>
      <c r="G124" s="297" t="s">
        <v>174</v>
      </c>
      <c r="H124" s="298">
        <v>26</v>
      </c>
      <c r="I124" s="299"/>
      <c r="J124" s="300">
        <f>ROUND(I124*H124,2)</f>
        <v>0</v>
      </c>
      <c r="K124" s="296" t="s">
        <v>175</v>
      </c>
      <c r="L124" s="301"/>
      <c r="M124" s="302" t="s">
        <v>21</v>
      </c>
      <c r="N124" s="303" t="s">
        <v>45</v>
      </c>
      <c r="O124" s="48"/>
      <c r="P124" s="243">
        <f>O124*H124</f>
        <v>0</v>
      </c>
      <c r="Q124" s="243">
        <v>0.003</v>
      </c>
      <c r="R124" s="243">
        <f>Q124*H124</f>
        <v>0.078</v>
      </c>
      <c r="S124" s="243">
        <v>0</v>
      </c>
      <c r="T124" s="244">
        <f>S124*H124</f>
        <v>0</v>
      </c>
      <c r="AR124" s="25" t="s">
        <v>215</v>
      </c>
      <c r="AT124" s="25" t="s">
        <v>532</v>
      </c>
      <c r="AU124" s="25" t="s">
        <v>85</v>
      </c>
      <c r="AY124" s="25" t="s">
        <v>169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176</v>
      </c>
      <c r="BM124" s="25" t="s">
        <v>1694</v>
      </c>
    </row>
    <row r="125" spans="2:65" s="1" customFormat="1" ht="16.5" customHeight="1">
      <c r="B125" s="47"/>
      <c r="C125" s="294" t="s">
        <v>254</v>
      </c>
      <c r="D125" s="294" t="s">
        <v>532</v>
      </c>
      <c r="E125" s="295" t="s">
        <v>1695</v>
      </c>
      <c r="F125" s="296" t="s">
        <v>1696</v>
      </c>
      <c r="G125" s="297" t="s">
        <v>174</v>
      </c>
      <c r="H125" s="298">
        <v>26</v>
      </c>
      <c r="I125" s="299"/>
      <c r="J125" s="300">
        <f>ROUND(I125*H125,2)</f>
        <v>0</v>
      </c>
      <c r="K125" s="296" t="s">
        <v>175</v>
      </c>
      <c r="L125" s="301"/>
      <c r="M125" s="302" t="s">
        <v>21</v>
      </c>
      <c r="N125" s="303" t="s">
        <v>45</v>
      </c>
      <c r="O125" s="48"/>
      <c r="P125" s="243">
        <f>O125*H125</f>
        <v>0</v>
      </c>
      <c r="Q125" s="243">
        <v>0.0001</v>
      </c>
      <c r="R125" s="243">
        <f>Q125*H125</f>
        <v>0.0026000000000000003</v>
      </c>
      <c r="S125" s="243">
        <v>0</v>
      </c>
      <c r="T125" s="244">
        <f>S125*H125</f>
        <v>0</v>
      </c>
      <c r="AR125" s="25" t="s">
        <v>215</v>
      </c>
      <c r="AT125" s="25" t="s">
        <v>532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1697</v>
      </c>
    </row>
    <row r="126" spans="2:65" s="1" customFormat="1" ht="38.25" customHeight="1">
      <c r="B126" s="47"/>
      <c r="C126" s="234" t="s">
        <v>258</v>
      </c>
      <c r="D126" s="234" t="s">
        <v>171</v>
      </c>
      <c r="E126" s="235" t="s">
        <v>1698</v>
      </c>
      <c r="F126" s="236" t="s">
        <v>1699</v>
      </c>
      <c r="G126" s="237" t="s">
        <v>174</v>
      </c>
      <c r="H126" s="238">
        <v>12</v>
      </c>
      <c r="I126" s="239"/>
      <c r="J126" s="240">
        <f>ROUND(I126*H126,2)</f>
        <v>0</v>
      </c>
      <c r="K126" s="236" t="s">
        <v>175</v>
      </c>
      <c r="L126" s="73"/>
      <c r="M126" s="241" t="s">
        <v>21</v>
      </c>
      <c r="N126" s="242" t="s">
        <v>45</v>
      </c>
      <c r="O126" s="48"/>
      <c r="P126" s="243">
        <f>O126*H126</f>
        <v>0</v>
      </c>
      <c r="Q126" s="243">
        <v>0</v>
      </c>
      <c r="R126" s="243">
        <f>Q126*H126</f>
        <v>0</v>
      </c>
      <c r="S126" s="243">
        <v>0.082</v>
      </c>
      <c r="T126" s="244">
        <f>S126*H126</f>
        <v>0.984</v>
      </c>
      <c r="AR126" s="25" t="s">
        <v>176</v>
      </c>
      <c r="AT126" s="25" t="s">
        <v>171</v>
      </c>
      <c r="AU126" s="25" t="s">
        <v>85</v>
      </c>
      <c r="AY126" s="25" t="s">
        <v>169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25" t="s">
        <v>82</v>
      </c>
      <c r="BK126" s="245">
        <f>ROUND(I126*H126,2)</f>
        <v>0</v>
      </c>
      <c r="BL126" s="25" t="s">
        <v>176</v>
      </c>
      <c r="BM126" s="25" t="s">
        <v>1700</v>
      </c>
    </row>
    <row r="127" spans="2:65" s="1" customFormat="1" ht="38.25" customHeight="1">
      <c r="B127" s="47"/>
      <c r="C127" s="234" t="s">
        <v>263</v>
      </c>
      <c r="D127" s="234" t="s">
        <v>171</v>
      </c>
      <c r="E127" s="235" t="s">
        <v>1701</v>
      </c>
      <c r="F127" s="236" t="s">
        <v>1702</v>
      </c>
      <c r="G127" s="237" t="s">
        <v>174</v>
      </c>
      <c r="H127" s="238">
        <v>4</v>
      </c>
      <c r="I127" s="239"/>
      <c r="J127" s="240">
        <f>ROUND(I127*H127,2)</f>
        <v>0</v>
      </c>
      <c r="K127" s="236" t="s">
        <v>175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</v>
      </c>
      <c r="R127" s="243">
        <f>Q127*H127</f>
        <v>0</v>
      </c>
      <c r="S127" s="243">
        <v>0.004</v>
      </c>
      <c r="T127" s="244">
        <f>S127*H127</f>
        <v>0.016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1703</v>
      </c>
    </row>
    <row r="128" spans="2:63" s="11" customFormat="1" ht="29.85" customHeight="1">
      <c r="B128" s="218"/>
      <c r="C128" s="219"/>
      <c r="D128" s="220" t="s">
        <v>73</v>
      </c>
      <c r="E128" s="232" t="s">
        <v>283</v>
      </c>
      <c r="F128" s="232" t="s">
        <v>284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SUM(P129:P133)</f>
        <v>0</v>
      </c>
      <c r="Q128" s="226"/>
      <c r="R128" s="227">
        <f>SUM(R129:R133)</f>
        <v>0</v>
      </c>
      <c r="S128" s="226"/>
      <c r="T128" s="228">
        <f>SUM(T129:T133)</f>
        <v>0</v>
      </c>
      <c r="AR128" s="229" t="s">
        <v>82</v>
      </c>
      <c r="AT128" s="230" t="s">
        <v>73</v>
      </c>
      <c r="AU128" s="230" t="s">
        <v>82</v>
      </c>
      <c r="AY128" s="229" t="s">
        <v>169</v>
      </c>
      <c r="BK128" s="231">
        <f>SUM(BK129:BK133)</f>
        <v>0</v>
      </c>
    </row>
    <row r="129" spans="2:65" s="1" customFormat="1" ht="25.5" customHeight="1">
      <c r="B129" s="47"/>
      <c r="C129" s="234" t="s">
        <v>9</v>
      </c>
      <c r="D129" s="234" t="s">
        <v>171</v>
      </c>
      <c r="E129" s="235" t="s">
        <v>286</v>
      </c>
      <c r="F129" s="236" t="s">
        <v>287</v>
      </c>
      <c r="G129" s="237" t="s">
        <v>288</v>
      </c>
      <c r="H129" s="238">
        <v>1</v>
      </c>
      <c r="I129" s="239"/>
      <c r="J129" s="240">
        <f>ROUND(I129*H129,2)</f>
        <v>0</v>
      </c>
      <c r="K129" s="236" t="s">
        <v>175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AR129" s="25" t="s">
        <v>176</v>
      </c>
      <c r="AT129" s="25" t="s">
        <v>171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1704</v>
      </c>
    </row>
    <row r="130" spans="2:65" s="1" customFormat="1" ht="25.5" customHeight="1">
      <c r="B130" s="47"/>
      <c r="C130" s="234" t="s">
        <v>270</v>
      </c>
      <c r="D130" s="234" t="s">
        <v>171</v>
      </c>
      <c r="E130" s="235" t="s">
        <v>292</v>
      </c>
      <c r="F130" s="236" t="s">
        <v>293</v>
      </c>
      <c r="G130" s="237" t="s">
        <v>288</v>
      </c>
      <c r="H130" s="238">
        <v>11</v>
      </c>
      <c r="I130" s="239"/>
      <c r="J130" s="240">
        <f>ROUND(I130*H130,2)</f>
        <v>0</v>
      </c>
      <c r="K130" s="236" t="s">
        <v>175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1705</v>
      </c>
    </row>
    <row r="131" spans="2:51" s="12" customFormat="1" ht="13.5">
      <c r="B131" s="246"/>
      <c r="C131" s="247"/>
      <c r="D131" s="248" t="s">
        <v>185</v>
      </c>
      <c r="E131" s="249" t="s">
        <v>21</v>
      </c>
      <c r="F131" s="250" t="s">
        <v>1706</v>
      </c>
      <c r="G131" s="247"/>
      <c r="H131" s="251">
        <v>11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pans="2:51" s="13" customFormat="1" ht="13.5">
      <c r="B132" s="258"/>
      <c r="C132" s="259"/>
      <c r="D132" s="248" t="s">
        <v>185</v>
      </c>
      <c r="E132" s="260" t="s">
        <v>21</v>
      </c>
      <c r="F132" s="261" t="s">
        <v>187</v>
      </c>
      <c r="G132" s="259"/>
      <c r="H132" s="262">
        <v>11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185</v>
      </c>
      <c r="AU132" s="268" t="s">
        <v>85</v>
      </c>
      <c r="AV132" s="13" t="s">
        <v>176</v>
      </c>
      <c r="AW132" s="13" t="s">
        <v>37</v>
      </c>
      <c r="AX132" s="13" t="s">
        <v>82</v>
      </c>
      <c r="AY132" s="268" t="s">
        <v>169</v>
      </c>
    </row>
    <row r="133" spans="2:65" s="1" customFormat="1" ht="25.5" customHeight="1">
      <c r="B133" s="47"/>
      <c r="C133" s="234" t="s">
        <v>274</v>
      </c>
      <c r="D133" s="234" t="s">
        <v>171</v>
      </c>
      <c r="E133" s="235" t="s">
        <v>311</v>
      </c>
      <c r="F133" s="236" t="s">
        <v>312</v>
      </c>
      <c r="G133" s="237" t="s">
        <v>288</v>
      </c>
      <c r="H133" s="238">
        <v>1</v>
      </c>
      <c r="I133" s="239"/>
      <c r="J133" s="240">
        <f>ROUND(I133*H133,2)</f>
        <v>0</v>
      </c>
      <c r="K133" s="236" t="s">
        <v>175</v>
      </c>
      <c r="L133" s="73"/>
      <c r="M133" s="241" t="s">
        <v>21</v>
      </c>
      <c r="N133" s="242" t="s">
        <v>45</v>
      </c>
      <c r="O133" s="4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AR133" s="25" t="s">
        <v>176</v>
      </c>
      <c r="AT133" s="25" t="s">
        <v>171</v>
      </c>
      <c r="AU133" s="25" t="s">
        <v>85</v>
      </c>
      <c r="AY133" s="25" t="s">
        <v>169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176</v>
      </c>
      <c r="BM133" s="25" t="s">
        <v>1707</v>
      </c>
    </row>
    <row r="134" spans="2:63" s="11" customFormat="1" ht="29.85" customHeight="1">
      <c r="B134" s="218"/>
      <c r="C134" s="219"/>
      <c r="D134" s="220" t="s">
        <v>73</v>
      </c>
      <c r="E134" s="232" t="s">
        <v>319</v>
      </c>
      <c r="F134" s="232" t="s">
        <v>320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P135</f>
        <v>0</v>
      </c>
      <c r="Q134" s="226"/>
      <c r="R134" s="227">
        <f>R135</f>
        <v>0</v>
      </c>
      <c r="S134" s="226"/>
      <c r="T134" s="228">
        <f>T135</f>
        <v>0</v>
      </c>
      <c r="AR134" s="229" t="s">
        <v>82</v>
      </c>
      <c r="AT134" s="230" t="s">
        <v>73</v>
      </c>
      <c r="AU134" s="230" t="s">
        <v>82</v>
      </c>
      <c r="AY134" s="229" t="s">
        <v>169</v>
      </c>
      <c r="BK134" s="231">
        <f>BK135</f>
        <v>0</v>
      </c>
    </row>
    <row r="135" spans="2:65" s="1" customFormat="1" ht="25.5" customHeight="1">
      <c r="B135" s="47"/>
      <c r="C135" s="234" t="s">
        <v>279</v>
      </c>
      <c r="D135" s="234" t="s">
        <v>171</v>
      </c>
      <c r="E135" s="235" t="s">
        <v>322</v>
      </c>
      <c r="F135" s="236" t="s">
        <v>323</v>
      </c>
      <c r="G135" s="237" t="s">
        <v>288</v>
      </c>
      <c r="H135" s="238">
        <v>3.239</v>
      </c>
      <c r="I135" s="239"/>
      <c r="J135" s="240">
        <f>ROUND(I135*H135,2)</f>
        <v>0</v>
      </c>
      <c r="K135" s="236" t="s">
        <v>175</v>
      </c>
      <c r="L135" s="73"/>
      <c r="M135" s="241" t="s">
        <v>21</v>
      </c>
      <c r="N135" s="279" t="s">
        <v>45</v>
      </c>
      <c r="O135" s="280"/>
      <c r="P135" s="281">
        <f>O135*H135</f>
        <v>0</v>
      </c>
      <c r="Q135" s="281">
        <v>0</v>
      </c>
      <c r="R135" s="281">
        <f>Q135*H135</f>
        <v>0</v>
      </c>
      <c r="S135" s="281">
        <v>0</v>
      </c>
      <c r="T135" s="282">
        <f>S135*H135</f>
        <v>0</v>
      </c>
      <c r="AR135" s="25" t="s">
        <v>176</v>
      </c>
      <c r="AT135" s="25" t="s">
        <v>171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1708</v>
      </c>
    </row>
    <row r="136" spans="2:12" s="1" customFormat="1" ht="6.95" customHeight="1">
      <c r="B136" s="68"/>
      <c r="C136" s="69"/>
      <c r="D136" s="69"/>
      <c r="E136" s="69"/>
      <c r="F136" s="69"/>
      <c r="G136" s="69"/>
      <c r="H136" s="69"/>
      <c r="I136" s="179"/>
      <c r="J136" s="69"/>
      <c r="K136" s="69"/>
      <c r="L136" s="73"/>
    </row>
  </sheetData>
  <sheetProtection password="CC35" sheet="1" objects="1" scenarios="1" formatColumns="0" formatRows="0" autoFilter="0"/>
  <autoFilter ref="C80:K135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116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1709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ROUND(J84,2)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ROUND(SUM(BE84:BE307),2)</f>
        <v>0</v>
      </c>
      <c r="G30" s="48"/>
      <c r="H30" s="48"/>
      <c r="I30" s="171">
        <v>0.21</v>
      </c>
      <c r="J30" s="170">
        <f>ROUND(ROUND((SUM(BE84:BE307)),2)*I30,2)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ROUND(SUM(BF84:BF307),2)</f>
        <v>0</v>
      </c>
      <c r="G31" s="48"/>
      <c r="H31" s="48"/>
      <c r="I31" s="171">
        <v>0.15</v>
      </c>
      <c r="J31" s="170">
        <f>ROUND(ROUND((SUM(BF84:BF307)),2)*I31,2)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ROUND(SUM(BG84:BG307),2)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ROUND(SUM(BH84:BH307),2)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ROUND(SUM(BI84:BI307),2)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CITY067-08 - SO 201 - Zárubní zeď Hynaisova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J84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J85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J86</f>
        <v>0</v>
      </c>
      <c r="K58" s="203"/>
    </row>
    <row r="59" spans="2:11" s="9" customFormat="1" ht="19.9" customHeight="1">
      <c r="B59" s="197"/>
      <c r="C59" s="198"/>
      <c r="D59" s="199" t="s">
        <v>326</v>
      </c>
      <c r="E59" s="200"/>
      <c r="F59" s="200"/>
      <c r="G59" s="200"/>
      <c r="H59" s="200"/>
      <c r="I59" s="201"/>
      <c r="J59" s="202">
        <f>J199</f>
        <v>0</v>
      </c>
      <c r="K59" s="203"/>
    </row>
    <row r="60" spans="2:11" s="9" customFormat="1" ht="19.9" customHeight="1">
      <c r="B60" s="197"/>
      <c r="C60" s="198"/>
      <c r="D60" s="199" t="s">
        <v>1710</v>
      </c>
      <c r="E60" s="200"/>
      <c r="F60" s="200"/>
      <c r="G60" s="200"/>
      <c r="H60" s="200"/>
      <c r="I60" s="201"/>
      <c r="J60" s="202">
        <f>J212</f>
        <v>0</v>
      </c>
      <c r="K60" s="203"/>
    </row>
    <row r="61" spans="2:11" s="9" customFormat="1" ht="19.9" customHeight="1">
      <c r="B61" s="197"/>
      <c r="C61" s="198"/>
      <c r="D61" s="199" t="s">
        <v>1711</v>
      </c>
      <c r="E61" s="200"/>
      <c r="F61" s="200"/>
      <c r="G61" s="200"/>
      <c r="H61" s="200"/>
      <c r="I61" s="201"/>
      <c r="J61" s="202">
        <f>J242</f>
        <v>0</v>
      </c>
      <c r="K61" s="203"/>
    </row>
    <row r="62" spans="2:11" s="9" customFormat="1" ht="19.9" customHeight="1">
      <c r="B62" s="197"/>
      <c r="C62" s="198"/>
      <c r="D62" s="199" t="s">
        <v>150</v>
      </c>
      <c r="E62" s="200"/>
      <c r="F62" s="200"/>
      <c r="G62" s="200"/>
      <c r="H62" s="200"/>
      <c r="I62" s="201"/>
      <c r="J62" s="202">
        <f>J290</f>
        <v>0</v>
      </c>
      <c r="K62" s="203"/>
    </row>
    <row r="63" spans="2:11" s="9" customFormat="1" ht="19.9" customHeight="1">
      <c r="B63" s="197"/>
      <c r="C63" s="198"/>
      <c r="D63" s="199" t="s">
        <v>151</v>
      </c>
      <c r="E63" s="200"/>
      <c r="F63" s="200"/>
      <c r="G63" s="200"/>
      <c r="H63" s="200"/>
      <c r="I63" s="201"/>
      <c r="J63" s="202">
        <f>J300</f>
        <v>0</v>
      </c>
      <c r="K63" s="203"/>
    </row>
    <row r="64" spans="2:11" s="9" customFormat="1" ht="19.9" customHeight="1">
      <c r="B64" s="197"/>
      <c r="C64" s="198"/>
      <c r="D64" s="199" t="s">
        <v>152</v>
      </c>
      <c r="E64" s="200"/>
      <c r="F64" s="200"/>
      <c r="G64" s="200"/>
      <c r="H64" s="200"/>
      <c r="I64" s="201"/>
      <c r="J64" s="202">
        <f>J306</f>
        <v>0</v>
      </c>
      <c r="K64" s="203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pans="2:12" s="1" customFormat="1" ht="36.95" customHeight="1">
      <c r="B71" s="47"/>
      <c r="C71" s="74" t="s">
        <v>153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6.5" customHeight="1">
      <c r="B74" s="47"/>
      <c r="C74" s="75"/>
      <c r="D74" s="75"/>
      <c r="E74" s="205" t="str">
        <f>E7</f>
        <v>Rekonstrukce ulic Moravská, Hynaisova a náměstí Svobody, Karlovy Vary</v>
      </c>
      <c r="F74" s="77"/>
      <c r="G74" s="77"/>
      <c r="H74" s="77"/>
      <c r="I74" s="204"/>
      <c r="J74" s="75"/>
      <c r="K74" s="75"/>
      <c r="L74" s="73"/>
    </row>
    <row r="75" spans="2:12" s="1" customFormat="1" ht="14.4" customHeight="1">
      <c r="B75" s="47"/>
      <c r="C75" s="77" t="s">
        <v>141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E9</f>
        <v>CITY067-08 - SO 201 - Zárubní zeď Hynaisova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23</v>
      </c>
      <c r="D78" s="75"/>
      <c r="E78" s="75"/>
      <c r="F78" s="206" t="str">
        <f>F12</f>
        <v>Karlovy Vary</v>
      </c>
      <c r="G78" s="75"/>
      <c r="H78" s="75"/>
      <c r="I78" s="207" t="s">
        <v>25</v>
      </c>
      <c r="J78" s="86" t="str">
        <f>IF(J12="","",J12)</f>
        <v>11. 6. 2018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27</v>
      </c>
      <c r="D80" s="75"/>
      <c r="E80" s="75"/>
      <c r="F80" s="206" t="str">
        <f>E15</f>
        <v>Statutární město Karlovy Vary,Moskevská 21, K.Vary</v>
      </c>
      <c r="G80" s="75"/>
      <c r="H80" s="75"/>
      <c r="I80" s="207" t="s">
        <v>34</v>
      </c>
      <c r="J80" s="206" t="str">
        <f>E21</f>
        <v xml:space="preserve">AF-CITYPLAN sro.,Magistrů 1275/13,140 00 Praha 4 </v>
      </c>
      <c r="K80" s="75"/>
      <c r="L80" s="73"/>
    </row>
    <row r="81" spans="2:12" s="1" customFormat="1" ht="14.4" customHeight="1">
      <c r="B81" s="47"/>
      <c r="C81" s="77" t="s">
        <v>32</v>
      </c>
      <c r="D81" s="75"/>
      <c r="E81" s="75"/>
      <c r="F81" s="206" t="str">
        <f>IF(E18="","",E18)</f>
        <v/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08"/>
      <c r="C83" s="209" t="s">
        <v>154</v>
      </c>
      <c r="D83" s="210" t="s">
        <v>59</v>
      </c>
      <c r="E83" s="210" t="s">
        <v>55</v>
      </c>
      <c r="F83" s="210" t="s">
        <v>155</v>
      </c>
      <c r="G83" s="210" t="s">
        <v>156</v>
      </c>
      <c r="H83" s="210" t="s">
        <v>157</v>
      </c>
      <c r="I83" s="211" t="s">
        <v>158</v>
      </c>
      <c r="J83" s="210" t="s">
        <v>145</v>
      </c>
      <c r="K83" s="212" t="s">
        <v>159</v>
      </c>
      <c r="L83" s="213"/>
      <c r="M83" s="103" t="s">
        <v>160</v>
      </c>
      <c r="N83" s="104" t="s">
        <v>44</v>
      </c>
      <c r="O83" s="104" t="s">
        <v>161</v>
      </c>
      <c r="P83" s="104" t="s">
        <v>162</v>
      </c>
      <c r="Q83" s="104" t="s">
        <v>163</v>
      </c>
      <c r="R83" s="104" t="s">
        <v>164</v>
      </c>
      <c r="S83" s="104" t="s">
        <v>165</v>
      </c>
      <c r="T83" s="105" t="s">
        <v>166</v>
      </c>
    </row>
    <row r="84" spans="2:63" s="1" customFormat="1" ht="29.25" customHeight="1">
      <c r="B84" s="47"/>
      <c r="C84" s="109" t="s">
        <v>146</v>
      </c>
      <c r="D84" s="75"/>
      <c r="E84" s="75"/>
      <c r="F84" s="75"/>
      <c r="G84" s="75"/>
      <c r="H84" s="75"/>
      <c r="I84" s="204"/>
      <c r="J84" s="214">
        <f>BK84</f>
        <v>0</v>
      </c>
      <c r="K84" s="75"/>
      <c r="L84" s="73"/>
      <c r="M84" s="106"/>
      <c r="N84" s="107"/>
      <c r="O84" s="107"/>
      <c r="P84" s="215">
        <f>P85</f>
        <v>0</v>
      </c>
      <c r="Q84" s="107"/>
      <c r="R84" s="215">
        <f>R85</f>
        <v>120.256287903036</v>
      </c>
      <c r="S84" s="107"/>
      <c r="T84" s="216">
        <f>T85</f>
        <v>35.625</v>
      </c>
      <c r="AT84" s="25" t="s">
        <v>73</v>
      </c>
      <c r="AU84" s="25" t="s">
        <v>147</v>
      </c>
      <c r="BK84" s="217">
        <f>BK85</f>
        <v>0</v>
      </c>
    </row>
    <row r="85" spans="2:63" s="11" customFormat="1" ht="37.4" customHeight="1">
      <c r="B85" s="218"/>
      <c r="C85" s="219"/>
      <c r="D85" s="220" t="s">
        <v>73</v>
      </c>
      <c r="E85" s="221" t="s">
        <v>167</v>
      </c>
      <c r="F85" s="221" t="s">
        <v>168</v>
      </c>
      <c r="G85" s="219"/>
      <c r="H85" s="219"/>
      <c r="I85" s="222"/>
      <c r="J85" s="223">
        <f>BK85</f>
        <v>0</v>
      </c>
      <c r="K85" s="219"/>
      <c r="L85" s="224"/>
      <c r="M85" s="225"/>
      <c r="N85" s="226"/>
      <c r="O85" s="226"/>
      <c r="P85" s="227">
        <f>P86+P199+P212+P242+P290+P300+P306</f>
        <v>0</v>
      </c>
      <c r="Q85" s="226"/>
      <c r="R85" s="227">
        <f>R86+R199+R212+R242+R290+R300+R306</f>
        <v>120.256287903036</v>
      </c>
      <c r="S85" s="226"/>
      <c r="T85" s="228">
        <f>T86+T199+T212+T242+T290+T300+T306</f>
        <v>35.625</v>
      </c>
      <c r="AR85" s="229" t="s">
        <v>82</v>
      </c>
      <c r="AT85" s="230" t="s">
        <v>73</v>
      </c>
      <c r="AU85" s="230" t="s">
        <v>74</v>
      </c>
      <c r="AY85" s="229" t="s">
        <v>169</v>
      </c>
      <c r="BK85" s="231">
        <f>BK86+BK199+BK212+BK242+BK290+BK300+BK306</f>
        <v>0</v>
      </c>
    </row>
    <row r="86" spans="2:63" s="11" customFormat="1" ht="19.9" customHeight="1">
      <c r="B86" s="218"/>
      <c r="C86" s="219"/>
      <c r="D86" s="220" t="s">
        <v>73</v>
      </c>
      <c r="E86" s="232" t="s">
        <v>82</v>
      </c>
      <c r="F86" s="232" t="s">
        <v>170</v>
      </c>
      <c r="G86" s="219"/>
      <c r="H86" s="219"/>
      <c r="I86" s="222"/>
      <c r="J86" s="233">
        <f>BK86</f>
        <v>0</v>
      </c>
      <c r="K86" s="219"/>
      <c r="L86" s="224"/>
      <c r="M86" s="225"/>
      <c r="N86" s="226"/>
      <c r="O86" s="226"/>
      <c r="P86" s="227">
        <f>SUM(P87:P198)</f>
        <v>0</v>
      </c>
      <c r="Q86" s="226"/>
      <c r="R86" s="227">
        <f>SUM(R87:R198)</f>
        <v>0.07707240499999998</v>
      </c>
      <c r="S86" s="226"/>
      <c r="T86" s="228">
        <f>SUM(T87:T198)</f>
        <v>0</v>
      </c>
      <c r="AR86" s="229" t="s">
        <v>82</v>
      </c>
      <c r="AT86" s="230" t="s">
        <v>73</v>
      </c>
      <c r="AU86" s="230" t="s">
        <v>82</v>
      </c>
      <c r="AY86" s="229" t="s">
        <v>169</v>
      </c>
      <c r="BK86" s="231">
        <f>SUM(BK87:BK198)</f>
        <v>0</v>
      </c>
    </row>
    <row r="87" spans="2:65" s="1" customFormat="1" ht="38.25" customHeight="1">
      <c r="B87" s="47"/>
      <c r="C87" s="234" t="s">
        <v>82</v>
      </c>
      <c r="D87" s="234" t="s">
        <v>171</v>
      </c>
      <c r="E87" s="235" t="s">
        <v>1315</v>
      </c>
      <c r="F87" s="236" t="s">
        <v>1316</v>
      </c>
      <c r="G87" s="237" t="s">
        <v>422</v>
      </c>
      <c r="H87" s="238">
        <v>76.751</v>
      </c>
      <c r="I87" s="239"/>
      <c r="J87" s="240">
        <f>ROUND(I87*H87,2)</f>
        <v>0</v>
      </c>
      <c r="K87" s="236" t="s">
        <v>175</v>
      </c>
      <c r="L87" s="73"/>
      <c r="M87" s="241" t="s">
        <v>21</v>
      </c>
      <c r="N87" s="242" t="s">
        <v>45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</v>
      </c>
      <c r="T87" s="244">
        <f>S87*H87</f>
        <v>0</v>
      </c>
      <c r="AR87" s="25" t="s">
        <v>176</v>
      </c>
      <c r="AT87" s="25" t="s">
        <v>171</v>
      </c>
      <c r="AU87" s="25" t="s">
        <v>85</v>
      </c>
      <c r="AY87" s="25" t="s">
        <v>169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82</v>
      </c>
      <c r="BK87" s="245">
        <f>ROUND(I87*H87,2)</f>
        <v>0</v>
      </c>
      <c r="BL87" s="25" t="s">
        <v>176</v>
      </c>
      <c r="BM87" s="25" t="s">
        <v>1712</v>
      </c>
    </row>
    <row r="88" spans="2:51" s="14" customFormat="1" ht="13.5">
      <c r="B88" s="269"/>
      <c r="C88" s="270"/>
      <c r="D88" s="248" t="s">
        <v>185</v>
      </c>
      <c r="E88" s="271" t="s">
        <v>21</v>
      </c>
      <c r="F88" s="272" t="s">
        <v>1713</v>
      </c>
      <c r="G88" s="270"/>
      <c r="H88" s="271" t="s">
        <v>21</v>
      </c>
      <c r="I88" s="273"/>
      <c r="J88" s="270"/>
      <c r="K88" s="270"/>
      <c r="L88" s="274"/>
      <c r="M88" s="275"/>
      <c r="N88" s="276"/>
      <c r="O88" s="276"/>
      <c r="P88" s="276"/>
      <c r="Q88" s="276"/>
      <c r="R88" s="276"/>
      <c r="S88" s="276"/>
      <c r="T88" s="277"/>
      <c r="AT88" s="278" t="s">
        <v>185</v>
      </c>
      <c r="AU88" s="278" t="s">
        <v>85</v>
      </c>
      <c r="AV88" s="14" t="s">
        <v>82</v>
      </c>
      <c r="AW88" s="14" t="s">
        <v>37</v>
      </c>
      <c r="AX88" s="14" t="s">
        <v>74</v>
      </c>
      <c r="AY88" s="278" t="s">
        <v>169</v>
      </c>
    </row>
    <row r="89" spans="2:51" s="12" customFormat="1" ht="13.5">
      <c r="B89" s="246"/>
      <c r="C89" s="247"/>
      <c r="D89" s="248" t="s">
        <v>185</v>
      </c>
      <c r="E89" s="249" t="s">
        <v>21</v>
      </c>
      <c r="F89" s="250" t="s">
        <v>1714</v>
      </c>
      <c r="G89" s="247"/>
      <c r="H89" s="251">
        <v>2.04</v>
      </c>
      <c r="I89" s="252"/>
      <c r="J89" s="247"/>
      <c r="K89" s="247"/>
      <c r="L89" s="253"/>
      <c r="M89" s="254"/>
      <c r="N89" s="255"/>
      <c r="O89" s="255"/>
      <c r="P89" s="255"/>
      <c r="Q89" s="255"/>
      <c r="R89" s="255"/>
      <c r="S89" s="255"/>
      <c r="T89" s="256"/>
      <c r="AT89" s="257" t="s">
        <v>185</v>
      </c>
      <c r="AU89" s="257" t="s">
        <v>85</v>
      </c>
      <c r="AV89" s="12" t="s">
        <v>85</v>
      </c>
      <c r="AW89" s="12" t="s">
        <v>37</v>
      </c>
      <c r="AX89" s="12" t="s">
        <v>74</v>
      </c>
      <c r="AY89" s="257" t="s">
        <v>169</v>
      </c>
    </row>
    <row r="90" spans="2:51" s="12" customFormat="1" ht="13.5">
      <c r="B90" s="246"/>
      <c r="C90" s="247"/>
      <c r="D90" s="248" t="s">
        <v>185</v>
      </c>
      <c r="E90" s="249" t="s">
        <v>21</v>
      </c>
      <c r="F90" s="250" t="s">
        <v>1715</v>
      </c>
      <c r="G90" s="247"/>
      <c r="H90" s="251">
        <v>1.7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pans="2:51" s="12" customFormat="1" ht="13.5">
      <c r="B91" s="246"/>
      <c r="C91" s="247"/>
      <c r="D91" s="248" t="s">
        <v>185</v>
      </c>
      <c r="E91" s="249" t="s">
        <v>21</v>
      </c>
      <c r="F91" s="250" t="s">
        <v>1716</v>
      </c>
      <c r="G91" s="247"/>
      <c r="H91" s="251">
        <v>1.41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pans="2:51" s="12" customFormat="1" ht="13.5">
      <c r="B92" s="246"/>
      <c r="C92" s="247"/>
      <c r="D92" s="248" t="s">
        <v>185</v>
      </c>
      <c r="E92" s="249" t="s">
        <v>21</v>
      </c>
      <c r="F92" s="250" t="s">
        <v>1717</v>
      </c>
      <c r="G92" s="247"/>
      <c r="H92" s="251">
        <v>1.17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pans="2:51" s="12" customFormat="1" ht="13.5">
      <c r="B93" s="246"/>
      <c r="C93" s="247"/>
      <c r="D93" s="248" t="s">
        <v>185</v>
      </c>
      <c r="E93" s="249" t="s">
        <v>21</v>
      </c>
      <c r="F93" s="250" t="s">
        <v>1718</v>
      </c>
      <c r="G93" s="247"/>
      <c r="H93" s="251">
        <v>1.763</v>
      </c>
      <c r="I93" s="252"/>
      <c r="J93" s="247"/>
      <c r="K93" s="247"/>
      <c r="L93" s="253"/>
      <c r="M93" s="254"/>
      <c r="N93" s="255"/>
      <c r="O93" s="255"/>
      <c r="P93" s="255"/>
      <c r="Q93" s="255"/>
      <c r="R93" s="255"/>
      <c r="S93" s="255"/>
      <c r="T93" s="256"/>
      <c r="AT93" s="257" t="s">
        <v>185</v>
      </c>
      <c r="AU93" s="257" t="s">
        <v>85</v>
      </c>
      <c r="AV93" s="12" t="s">
        <v>85</v>
      </c>
      <c r="AW93" s="12" t="s">
        <v>37</v>
      </c>
      <c r="AX93" s="12" t="s">
        <v>74</v>
      </c>
      <c r="AY93" s="257" t="s">
        <v>169</v>
      </c>
    </row>
    <row r="94" spans="2:51" s="12" customFormat="1" ht="13.5">
      <c r="B94" s="246"/>
      <c r="C94" s="247"/>
      <c r="D94" s="248" t="s">
        <v>185</v>
      </c>
      <c r="E94" s="249" t="s">
        <v>21</v>
      </c>
      <c r="F94" s="250" t="s">
        <v>1719</v>
      </c>
      <c r="G94" s="247"/>
      <c r="H94" s="251">
        <v>3.78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pans="2:51" s="12" customFormat="1" ht="13.5">
      <c r="B95" s="246"/>
      <c r="C95" s="247"/>
      <c r="D95" s="248" t="s">
        <v>185</v>
      </c>
      <c r="E95" s="249" t="s">
        <v>21</v>
      </c>
      <c r="F95" s="250" t="s">
        <v>1720</v>
      </c>
      <c r="G95" s="247"/>
      <c r="H95" s="251">
        <v>10.26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pans="2:51" s="12" customFormat="1" ht="13.5">
      <c r="B96" s="246"/>
      <c r="C96" s="247"/>
      <c r="D96" s="248" t="s">
        <v>185</v>
      </c>
      <c r="E96" s="249" t="s">
        <v>21</v>
      </c>
      <c r="F96" s="250" t="s">
        <v>1721</v>
      </c>
      <c r="G96" s="247"/>
      <c r="H96" s="251">
        <v>10.88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pans="2:51" s="12" customFormat="1" ht="13.5">
      <c r="B97" s="246"/>
      <c r="C97" s="247"/>
      <c r="D97" s="248" t="s">
        <v>185</v>
      </c>
      <c r="E97" s="249" t="s">
        <v>21</v>
      </c>
      <c r="F97" s="250" t="s">
        <v>1722</v>
      </c>
      <c r="G97" s="247"/>
      <c r="H97" s="251">
        <v>10.44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pans="2:51" s="12" customFormat="1" ht="13.5">
      <c r="B98" s="246"/>
      <c r="C98" s="247"/>
      <c r="D98" s="248" t="s">
        <v>185</v>
      </c>
      <c r="E98" s="249" t="s">
        <v>21</v>
      </c>
      <c r="F98" s="250" t="s">
        <v>1723</v>
      </c>
      <c r="G98" s="247"/>
      <c r="H98" s="251">
        <v>9.12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pans="2:51" s="12" customFormat="1" ht="13.5">
      <c r="B99" s="246"/>
      <c r="C99" s="247"/>
      <c r="D99" s="248" t="s">
        <v>185</v>
      </c>
      <c r="E99" s="249" t="s">
        <v>21</v>
      </c>
      <c r="F99" s="250" t="s">
        <v>1724</v>
      </c>
      <c r="G99" s="247"/>
      <c r="H99" s="251">
        <v>7.77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pans="2:51" s="12" customFormat="1" ht="13.5">
      <c r="B100" s="246"/>
      <c r="C100" s="247"/>
      <c r="D100" s="248" t="s">
        <v>185</v>
      </c>
      <c r="E100" s="249" t="s">
        <v>21</v>
      </c>
      <c r="F100" s="250" t="s">
        <v>1725</v>
      </c>
      <c r="G100" s="247"/>
      <c r="H100" s="251">
        <v>3.6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pans="2:51" s="15" customFormat="1" ht="13.5">
      <c r="B101" s="283"/>
      <c r="C101" s="284"/>
      <c r="D101" s="248" t="s">
        <v>185</v>
      </c>
      <c r="E101" s="285" t="s">
        <v>21</v>
      </c>
      <c r="F101" s="286" t="s">
        <v>345</v>
      </c>
      <c r="G101" s="284"/>
      <c r="H101" s="287">
        <v>63.933</v>
      </c>
      <c r="I101" s="288"/>
      <c r="J101" s="284"/>
      <c r="K101" s="284"/>
      <c r="L101" s="289"/>
      <c r="M101" s="290"/>
      <c r="N101" s="291"/>
      <c r="O101" s="291"/>
      <c r="P101" s="291"/>
      <c r="Q101" s="291"/>
      <c r="R101" s="291"/>
      <c r="S101" s="291"/>
      <c r="T101" s="292"/>
      <c r="AT101" s="293" t="s">
        <v>185</v>
      </c>
      <c r="AU101" s="293" t="s">
        <v>85</v>
      </c>
      <c r="AV101" s="15" t="s">
        <v>181</v>
      </c>
      <c r="AW101" s="15" t="s">
        <v>37</v>
      </c>
      <c r="AX101" s="15" t="s">
        <v>74</v>
      </c>
      <c r="AY101" s="293" t="s">
        <v>169</v>
      </c>
    </row>
    <row r="102" spans="2:51" s="14" customFormat="1" ht="13.5">
      <c r="B102" s="269"/>
      <c r="C102" s="270"/>
      <c r="D102" s="248" t="s">
        <v>185</v>
      </c>
      <c r="E102" s="271" t="s">
        <v>21</v>
      </c>
      <c r="F102" s="272" t="s">
        <v>1726</v>
      </c>
      <c r="G102" s="270"/>
      <c r="H102" s="271" t="s">
        <v>21</v>
      </c>
      <c r="I102" s="273"/>
      <c r="J102" s="270"/>
      <c r="K102" s="270"/>
      <c r="L102" s="274"/>
      <c r="M102" s="275"/>
      <c r="N102" s="276"/>
      <c r="O102" s="276"/>
      <c r="P102" s="276"/>
      <c r="Q102" s="276"/>
      <c r="R102" s="276"/>
      <c r="S102" s="276"/>
      <c r="T102" s="277"/>
      <c r="AT102" s="278" t="s">
        <v>185</v>
      </c>
      <c r="AU102" s="278" t="s">
        <v>85</v>
      </c>
      <c r="AV102" s="14" t="s">
        <v>82</v>
      </c>
      <c r="AW102" s="14" t="s">
        <v>37</v>
      </c>
      <c r="AX102" s="14" t="s">
        <v>74</v>
      </c>
      <c r="AY102" s="278" t="s">
        <v>169</v>
      </c>
    </row>
    <row r="103" spans="2:51" s="12" customFormat="1" ht="13.5">
      <c r="B103" s="246"/>
      <c r="C103" s="247"/>
      <c r="D103" s="248" t="s">
        <v>185</v>
      </c>
      <c r="E103" s="249" t="s">
        <v>21</v>
      </c>
      <c r="F103" s="250" t="s">
        <v>1727</v>
      </c>
      <c r="G103" s="247"/>
      <c r="H103" s="251">
        <v>12.818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pans="2:51" s="15" customFormat="1" ht="13.5">
      <c r="B104" s="283"/>
      <c r="C104" s="284"/>
      <c r="D104" s="248" t="s">
        <v>185</v>
      </c>
      <c r="E104" s="285" t="s">
        <v>21</v>
      </c>
      <c r="F104" s="286" t="s">
        <v>345</v>
      </c>
      <c r="G104" s="284"/>
      <c r="H104" s="287">
        <v>12.818</v>
      </c>
      <c r="I104" s="288"/>
      <c r="J104" s="284"/>
      <c r="K104" s="284"/>
      <c r="L104" s="289"/>
      <c r="M104" s="290"/>
      <c r="N104" s="291"/>
      <c r="O104" s="291"/>
      <c r="P104" s="291"/>
      <c r="Q104" s="291"/>
      <c r="R104" s="291"/>
      <c r="S104" s="291"/>
      <c r="T104" s="292"/>
      <c r="AT104" s="293" t="s">
        <v>185</v>
      </c>
      <c r="AU104" s="293" t="s">
        <v>85</v>
      </c>
      <c r="AV104" s="15" t="s">
        <v>181</v>
      </c>
      <c r="AW104" s="15" t="s">
        <v>37</v>
      </c>
      <c r="AX104" s="15" t="s">
        <v>74</v>
      </c>
      <c r="AY104" s="293" t="s">
        <v>169</v>
      </c>
    </row>
    <row r="105" spans="2:51" s="13" customFormat="1" ht="13.5">
      <c r="B105" s="258"/>
      <c r="C105" s="259"/>
      <c r="D105" s="248" t="s">
        <v>185</v>
      </c>
      <c r="E105" s="260" t="s">
        <v>21</v>
      </c>
      <c r="F105" s="261" t="s">
        <v>187</v>
      </c>
      <c r="G105" s="259"/>
      <c r="H105" s="262">
        <v>76.751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185</v>
      </c>
      <c r="AU105" s="268" t="s">
        <v>85</v>
      </c>
      <c r="AV105" s="13" t="s">
        <v>176</v>
      </c>
      <c r="AW105" s="13" t="s">
        <v>37</v>
      </c>
      <c r="AX105" s="13" t="s">
        <v>82</v>
      </c>
      <c r="AY105" s="268" t="s">
        <v>169</v>
      </c>
    </row>
    <row r="106" spans="2:65" s="1" customFormat="1" ht="38.25" customHeight="1">
      <c r="B106" s="47"/>
      <c r="C106" s="234" t="s">
        <v>85</v>
      </c>
      <c r="D106" s="234" t="s">
        <v>171</v>
      </c>
      <c r="E106" s="235" t="s">
        <v>1323</v>
      </c>
      <c r="F106" s="236" t="s">
        <v>1324</v>
      </c>
      <c r="G106" s="237" t="s">
        <v>422</v>
      </c>
      <c r="H106" s="238">
        <v>23.025</v>
      </c>
      <c r="I106" s="239"/>
      <c r="J106" s="240">
        <f>ROUND(I106*H106,2)</f>
        <v>0</v>
      </c>
      <c r="K106" s="236" t="s">
        <v>175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</v>
      </c>
      <c r="R106" s="243">
        <f>Q106*H106</f>
        <v>0</v>
      </c>
      <c r="S106" s="243">
        <v>0</v>
      </c>
      <c r="T106" s="244">
        <f>S106*H106</f>
        <v>0</v>
      </c>
      <c r="AR106" s="25" t="s">
        <v>176</v>
      </c>
      <c r="AT106" s="25" t="s">
        <v>171</v>
      </c>
      <c r="AU106" s="25" t="s">
        <v>85</v>
      </c>
      <c r="AY106" s="25" t="s">
        <v>169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176</v>
      </c>
      <c r="BM106" s="25" t="s">
        <v>1728</v>
      </c>
    </row>
    <row r="107" spans="2:51" s="12" customFormat="1" ht="13.5">
      <c r="B107" s="246"/>
      <c r="C107" s="247"/>
      <c r="D107" s="248" t="s">
        <v>185</v>
      </c>
      <c r="E107" s="249" t="s">
        <v>21</v>
      </c>
      <c r="F107" s="250" t="s">
        <v>1729</v>
      </c>
      <c r="G107" s="247"/>
      <c r="H107" s="251">
        <v>23.025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pans="2:51" s="13" customFormat="1" ht="13.5">
      <c r="B108" s="258"/>
      <c r="C108" s="259"/>
      <c r="D108" s="248" t="s">
        <v>185</v>
      </c>
      <c r="E108" s="260" t="s">
        <v>21</v>
      </c>
      <c r="F108" s="261" t="s">
        <v>187</v>
      </c>
      <c r="G108" s="259"/>
      <c r="H108" s="262">
        <v>23.025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185</v>
      </c>
      <c r="AU108" s="268" t="s">
        <v>85</v>
      </c>
      <c r="AV108" s="13" t="s">
        <v>176</v>
      </c>
      <c r="AW108" s="13" t="s">
        <v>37</v>
      </c>
      <c r="AX108" s="13" t="s">
        <v>82</v>
      </c>
      <c r="AY108" s="268" t="s">
        <v>169</v>
      </c>
    </row>
    <row r="109" spans="2:65" s="1" customFormat="1" ht="25.5" customHeight="1">
      <c r="B109" s="47"/>
      <c r="C109" s="234" t="s">
        <v>181</v>
      </c>
      <c r="D109" s="234" t="s">
        <v>171</v>
      </c>
      <c r="E109" s="235" t="s">
        <v>456</v>
      </c>
      <c r="F109" s="236" t="s">
        <v>457</v>
      </c>
      <c r="G109" s="237" t="s">
        <v>422</v>
      </c>
      <c r="H109" s="238">
        <v>31.076</v>
      </c>
      <c r="I109" s="239"/>
      <c r="J109" s="240">
        <f>ROUND(I109*H109,2)</f>
        <v>0</v>
      </c>
      <c r="K109" s="236" t="s">
        <v>175</v>
      </c>
      <c r="L109" s="73"/>
      <c r="M109" s="241" t="s">
        <v>21</v>
      </c>
      <c r="N109" s="242" t="s">
        <v>45</v>
      </c>
      <c r="O109" s="48"/>
      <c r="P109" s="243">
        <f>O109*H109</f>
        <v>0</v>
      </c>
      <c r="Q109" s="243">
        <v>0</v>
      </c>
      <c r="R109" s="243">
        <f>Q109*H109</f>
        <v>0</v>
      </c>
      <c r="S109" s="243">
        <v>0</v>
      </c>
      <c r="T109" s="244">
        <f>S109*H109</f>
        <v>0</v>
      </c>
      <c r="AR109" s="25" t="s">
        <v>176</v>
      </c>
      <c r="AT109" s="25" t="s">
        <v>171</v>
      </c>
      <c r="AU109" s="25" t="s">
        <v>85</v>
      </c>
      <c r="AY109" s="25" t="s">
        <v>169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176</v>
      </c>
      <c r="BM109" s="25" t="s">
        <v>1730</v>
      </c>
    </row>
    <row r="110" spans="2:51" s="14" customFormat="1" ht="13.5">
      <c r="B110" s="269"/>
      <c r="C110" s="270"/>
      <c r="D110" s="248" t="s">
        <v>185</v>
      </c>
      <c r="E110" s="271" t="s">
        <v>21</v>
      </c>
      <c r="F110" s="272" t="s">
        <v>1731</v>
      </c>
      <c r="G110" s="270"/>
      <c r="H110" s="271" t="s">
        <v>21</v>
      </c>
      <c r="I110" s="273"/>
      <c r="J110" s="270"/>
      <c r="K110" s="270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185</v>
      </c>
      <c r="AU110" s="278" t="s">
        <v>85</v>
      </c>
      <c r="AV110" s="14" t="s">
        <v>82</v>
      </c>
      <c r="AW110" s="14" t="s">
        <v>37</v>
      </c>
      <c r="AX110" s="14" t="s">
        <v>74</v>
      </c>
      <c r="AY110" s="278" t="s">
        <v>169</v>
      </c>
    </row>
    <row r="111" spans="2:51" s="12" customFormat="1" ht="13.5">
      <c r="B111" s="246"/>
      <c r="C111" s="247"/>
      <c r="D111" s="248" t="s">
        <v>185</v>
      </c>
      <c r="E111" s="249" t="s">
        <v>21</v>
      </c>
      <c r="F111" s="250" t="s">
        <v>1732</v>
      </c>
      <c r="G111" s="247"/>
      <c r="H111" s="251">
        <v>3.52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pans="2:51" s="12" customFormat="1" ht="13.5">
      <c r="B112" s="246"/>
      <c r="C112" s="247"/>
      <c r="D112" s="248" t="s">
        <v>185</v>
      </c>
      <c r="E112" s="249" t="s">
        <v>21</v>
      </c>
      <c r="F112" s="250" t="s">
        <v>1733</v>
      </c>
      <c r="G112" s="247"/>
      <c r="H112" s="251">
        <v>2.48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pans="2:51" s="12" customFormat="1" ht="13.5">
      <c r="B113" s="246"/>
      <c r="C113" s="247"/>
      <c r="D113" s="248" t="s">
        <v>185</v>
      </c>
      <c r="E113" s="249" t="s">
        <v>21</v>
      </c>
      <c r="F113" s="250" t="s">
        <v>1734</v>
      </c>
      <c r="G113" s="247"/>
      <c r="H113" s="251">
        <v>2.2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pans="2:51" s="12" customFormat="1" ht="13.5">
      <c r="B114" s="246"/>
      <c r="C114" s="247"/>
      <c r="D114" s="248" t="s">
        <v>185</v>
      </c>
      <c r="E114" s="249" t="s">
        <v>21</v>
      </c>
      <c r="F114" s="250" t="s">
        <v>1735</v>
      </c>
      <c r="G114" s="247"/>
      <c r="H114" s="251">
        <v>4.2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pans="2:51" s="12" customFormat="1" ht="13.5">
      <c r="B115" s="246"/>
      <c r="C115" s="247"/>
      <c r="D115" s="248" t="s">
        <v>185</v>
      </c>
      <c r="E115" s="249" t="s">
        <v>21</v>
      </c>
      <c r="F115" s="250" t="s">
        <v>1736</v>
      </c>
      <c r="G115" s="247"/>
      <c r="H115" s="251">
        <v>4.2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pans="2:51" s="12" customFormat="1" ht="13.5">
      <c r="B116" s="246"/>
      <c r="C116" s="247"/>
      <c r="D116" s="248" t="s">
        <v>185</v>
      </c>
      <c r="E116" s="249" t="s">
        <v>21</v>
      </c>
      <c r="F116" s="250" t="s">
        <v>1737</v>
      </c>
      <c r="G116" s="247"/>
      <c r="H116" s="251">
        <v>3.885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pans="2:51" s="12" customFormat="1" ht="13.5">
      <c r="B117" s="246"/>
      <c r="C117" s="247"/>
      <c r="D117" s="248" t="s">
        <v>185</v>
      </c>
      <c r="E117" s="249" t="s">
        <v>21</v>
      </c>
      <c r="F117" s="250" t="s">
        <v>1738</v>
      </c>
      <c r="G117" s="247"/>
      <c r="H117" s="251">
        <v>3.12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pans="2:51" s="12" customFormat="1" ht="13.5">
      <c r="B118" s="246"/>
      <c r="C118" s="247"/>
      <c r="D118" s="248" t="s">
        <v>185</v>
      </c>
      <c r="E118" s="249" t="s">
        <v>21</v>
      </c>
      <c r="F118" s="250" t="s">
        <v>1739</v>
      </c>
      <c r="G118" s="247"/>
      <c r="H118" s="251">
        <v>2.88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pans="2:51" s="12" customFormat="1" ht="13.5">
      <c r="B119" s="246"/>
      <c r="C119" s="247"/>
      <c r="D119" s="248" t="s">
        <v>185</v>
      </c>
      <c r="E119" s="249" t="s">
        <v>21</v>
      </c>
      <c r="F119" s="250" t="s">
        <v>1740</v>
      </c>
      <c r="G119" s="247"/>
      <c r="H119" s="251">
        <v>2.8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pans="2:51" s="12" customFormat="1" ht="13.5">
      <c r="B120" s="246"/>
      <c r="C120" s="247"/>
      <c r="D120" s="248" t="s">
        <v>185</v>
      </c>
      <c r="E120" s="249" t="s">
        <v>21</v>
      </c>
      <c r="F120" s="250" t="s">
        <v>1741</v>
      </c>
      <c r="G120" s="247"/>
      <c r="H120" s="251">
        <v>1.28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pans="2:51" s="12" customFormat="1" ht="13.5">
      <c r="B121" s="246"/>
      <c r="C121" s="247"/>
      <c r="D121" s="248" t="s">
        <v>185</v>
      </c>
      <c r="E121" s="249" t="s">
        <v>21</v>
      </c>
      <c r="F121" s="250" t="s">
        <v>1742</v>
      </c>
      <c r="G121" s="247"/>
      <c r="H121" s="251">
        <v>0.106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pans="2:51" s="12" customFormat="1" ht="13.5">
      <c r="B122" s="246"/>
      <c r="C122" s="247"/>
      <c r="D122" s="248" t="s">
        <v>185</v>
      </c>
      <c r="E122" s="249" t="s">
        <v>21</v>
      </c>
      <c r="F122" s="250" t="s">
        <v>1743</v>
      </c>
      <c r="G122" s="247"/>
      <c r="H122" s="251">
        <v>0.405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pans="2:51" s="13" customFormat="1" ht="13.5">
      <c r="B123" s="258"/>
      <c r="C123" s="259"/>
      <c r="D123" s="248" t="s">
        <v>185</v>
      </c>
      <c r="E123" s="260" t="s">
        <v>21</v>
      </c>
      <c r="F123" s="261" t="s">
        <v>187</v>
      </c>
      <c r="G123" s="259"/>
      <c r="H123" s="262">
        <v>31.076</v>
      </c>
      <c r="I123" s="263"/>
      <c r="J123" s="259"/>
      <c r="K123" s="259"/>
      <c r="L123" s="264"/>
      <c r="M123" s="265"/>
      <c r="N123" s="266"/>
      <c r="O123" s="266"/>
      <c r="P123" s="266"/>
      <c r="Q123" s="266"/>
      <c r="R123" s="266"/>
      <c r="S123" s="266"/>
      <c r="T123" s="267"/>
      <c r="AT123" s="268" t="s">
        <v>185</v>
      </c>
      <c r="AU123" s="268" t="s">
        <v>85</v>
      </c>
      <c r="AV123" s="13" t="s">
        <v>176</v>
      </c>
      <c r="AW123" s="13" t="s">
        <v>37</v>
      </c>
      <c r="AX123" s="13" t="s">
        <v>82</v>
      </c>
      <c r="AY123" s="268" t="s">
        <v>169</v>
      </c>
    </row>
    <row r="124" spans="2:65" s="1" customFormat="1" ht="38.25" customHeight="1">
      <c r="B124" s="47"/>
      <c r="C124" s="234" t="s">
        <v>176</v>
      </c>
      <c r="D124" s="234" t="s">
        <v>171</v>
      </c>
      <c r="E124" s="235" t="s">
        <v>469</v>
      </c>
      <c r="F124" s="236" t="s">
        <v>470</v>
      </c>
      <c r="G124" s="237" t="s">
        <v>422</v>
      </c>
      <c r="H124" s="238">
        <v>9.323</v>
      </c>
      <c r="I124" s="239"/>
      <c r="J124" s="240">
        <f>ROUND(I124*H124,2)</f>
        <v>0</v>
      </c>
      <c r="K124" s="236" t="s">
        <v>175</v>
      </c>
      <c r="L124" s="73"/>
      <c r="M124" s="241" t="s">
        <v>21</v>
      </c>
      <c r="N124" s="242" t="s">
        <v>45</v>
      </c>
      <c r="O124" s="4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AR124" s="25" t="s">
        <v>176</v>
      </c>
      <c r="AT124" s="25" t="s">
        <v>171</v>
      </c>
      <c r="AU124" s="25" t="s">
        <v>85</v>
      </c>
      <c r="AY124" s="25" t="s">
        <v>169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176</v>
      </c>
      <c r="BM124" s="25" t="s">
        <v>1744</v>
      </c>
    </row>
    <row r="125" spans="2:51" s="12" customFormat="1" ht="13.5">
      <c r="B125" s="246"/>
      <c r="C125" s="247"/>
      <c r="D125" s="248" t="s">
        <v>185</v>
      </c>
      <c r="E125" s="249" t="s">
        <v>21</v>
      </c>
      <c r="F125" s="250" t="s">
        <v>1745</v>
      </c>
      <c r="G125" s="247"/>
      <c r="H125" s="251">
        <v>9.323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pans="2:51" s="13" customFormat="1" ht="13.5">
      <c r="B126" s="258"/>
      <c r="C126" s="259"/>
      <c r="D126" s="248" t="s">
        <v>185</v>
      </c>
      <c r="E126" s="260" t="s">
        <v>21</v>
      </c>
      <c r="F126" s="261" t="s">
        <v>187</v>
      </c>
      <c r="G126" s="259"/>
      <c r="H126" s="262">
        <v>9.323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185</v>
      </c>
      <c r="AU126" s="268" t="s">
        <v>85</v>
      </c>
      <c r="AV126" s="13" t="s">
        <v>176</v>
      </c>
      <c r="AW126" s="13" t="s">
        <v>37</v>
      </c>
      <c r="AX126" s="13" t="s">
        <v>82</v>
      </c>
      <c r="AY126" s="268" t="s">
        <v>169</v>
      </c>
    </row>
    <row r="127" spans="2:65" s="1" customFormat="1" ht="25.5" customHeight="1">
      <c r="B127" s="47"/>
      <c r="C127" s="234" t="s">
        <v>191</v>
      </c>
      <c r="D127" s="234" t="s">
        <v>171</v>
      </c>
      <c r="E127" s="235" t="s">
        <v>1746</v>
      </c>
      <c r="F127" s="236" t="s">
        <v>1747</v>
      </c>
      <c r="G127" s="237" t="s">
        <v>194</v>
      </c>
      <c r="H127" s="238">
        <v>51.55</v>
      </c>
      <c r="I127" s="239"/>
      <c r="J127" s="240">
        <f>ROUND(I127*H127,2)</f>
        <v>0</v>
      </c>
      <c r="K127" s="236" t="s">
        <v>175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0.000701</v>
      </c>
      <c r="R127" s="243">
        <f>Q127*H127</f>
        <v>0.036136549999999996</v>
      </c>
      <c r="S127" s="243">
        <v>0</v>
      </c>
      <c r="T127" s="244">
        <f>S127*H127</f>
        <v>0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1748</v>
      </c>
    </row>
    <row r="128" spans="2:51" s="14" customFormat="1" ht="13.5">
      <c r="B128" s="269"/>
      <c r="C128" s="270"/>
      <c r="D128" s="248" t="s">
        <v>185</v>
      </c>
      <c r="E128" s="271" t="s">
        <v>21</v>
      </c>
      <c r="F128" s="272" t="s">
        <v>1713</v>
      </c>
      <c r="G128" s="270"/>
      <c r="H128" s="271" t="s">
        <v>21</v>
      </c>
      <c r="I128" s="273"/>
      <c r="J128" s="270"/>
      <c r="K128" s="270"/>
      <c r="L128" s="274"/>
      <c r="M128" s="275"/>
      <c r="N128" s="276"/>
      <c r="O128" s="276"/>
      <c r="P128" s="276"/>
      <c r="Q128" s="276"/>
      <c r="R128" s="276"/>
      <c r="S128" s="276"/>
      <c r="T128" s="277"/>
      <c r="AT128" s="278" t="s">
        <v>185</v>
      </c>
      <c r="AU128" s="278" t="s">
        <v>85</v>
      </c>
      <c r="AV128" s="14" t="s">
        <v>82</v>
      </c>
      <c r="AW128" s="14" t="s">
        <v>37</v>
      </c>
      <c r="AX128" s="14" t="s">
        <v>74</v>
      </c>
      <c r="AY128" s="278" t="s">
        <v>169</v>
      </c>
    </row>
    <row r="129" spans="2:51" s="12" customFormat="1" ht="13.5">
      <c r="B129" s="246"/>
      <c r="C129" s="247"/>
      <c r="D129" s="248" t="s">
        <v>185</v>
      </c>
      <c r="E129" s="249" t="s">
        <v>21</v>
      </c>
      <c r="F129" s="250" t="s">
        <v>1749</v>
      </c>
      <c r="G129" s="247"/>
      <c r="H129" s="251">
        <v>4.1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pans="2:51" s="12" customFormat="1" ht="13.5">
      <c r="B130" s="246"/>
      <c r="C130" s="247"/>
      <c r="D130" s="248" t="s">
        <v>185</v>
      </c>
      <c r="E130" s="249" t="s">
        <v>21</v>
      </c>
      <c r="F130" s="250" t="s">
        <v>1750</v>
      </c>
      <c r="G130" s="247"/>
      <c r="H130" s="251">
        <v>2.75</v>
      </c>
      <c r="I130" s="252"/>
      <c r="J130" s="247"/>
      <c r="K130" s="247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185</v>
      </c>
      <c r="AU130" s="257" t="s">
        <v>85</v>
      </c>
      <c r="AV130" s="12" t="s">
        <v>85</v>
      </c>
      <c r="AW130" s="12" t="s">
        <v>37</v>
      </c>
      <c r="AX130" s="12" t="s">
        <v>74</v>
      </c>
      <c r="AY130" s="257" t="s">
        <v>169</v>
      </c>
    </row>
    <row r="131" spans="2:51" s="12" customFormat="1" ht="13.5">
      <c r="B131" s="246"/>
      <c r="C131" s="247"/>
      <c r="D131" s="248" t="s">
        <v>185</v>
      </c>
      <c r="E131" s="249" t="s">
        <v>21</v>
      </c>
      <c r="F131" s="250" t="s">
        <v>1751</v>
      </c>
      <c r="G131" s="247"/>
      <c r="H131" s="251">
        <v>2.35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pans="2:51" s="12" customFormat="1" ht="13.5">
      <c r="B132" s="246"/>
      <c r="C132" s="247"/>
      <c r="D132" s="248" t="s">
        <v>185</v>
      </c>
      <c r="E132" s="249" t="s">
        <v>21</v>
      </c>
      <c r="F132" s="250" t="s">
        <v>1752</v>
      </c>
      <c r="G132" s="247"/>
      <c r="H132" s="251">
        <v>2.75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pans="2:51" s="12" customFormat="1" ht="13.5">
      <c r="B133" s="246"/>
      <c r="C133" s="247"/>
      <c r="D133" s="248" t="s">
        <v>185</v>
      </c>
      <c r="E133" s="249" t="s">
        <v>21</v>
      </c>
      <c r="F133" s="250" t="s">
        <v>1753</v>
      </c>
      <c r="G133" s="247"/>
      <c r="H133" s="251">
        <v>4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pans="2:51" s="12" customFormat="1" ht="13.5">
      <c r="B134" s="246"/>
      <c r="C134" s="247"/>
      <c r="D134" s="248" t="s">
        <v>185</v>
      </c>
      <c r="E134" s="249" t="s">
        <v>21</v>
      </c>
      <c r="F134" s="250" t="s">
        <v>1754</v>
      </c>
      <c r="G134" s="247"/>
      <c r="H134" s="251">
        <v>8.4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pans="2:51" s="12" customFormat="1" ht="13.5">
      <c r="B135" s="246"/>
      <c r="C135" s="247"/>
      <c r="D135" s="248" t="s">
        <v>185</v>
      </c>
      <c r="E135" s="249" t="s">
        <v>21</v>
      </c>
      <c r="F135" s="250" t="s">
        <v>1755</v>
      </c>
      <c r="G135" s="247"/>
      <c r="H135" s="251">
        <v>7.6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pans="2:51" s="12" customFormat="1" ht="13.5">
      <c r="B136" s="246"/>
      <c r="C136" s="247"/>
      <c r="D136" s="248" t="s">
        <v>185</v>
      </c>
      <c r="E136" s="249" t="s">
        <v>21</v>
      </c>
      <c r="F136" s="250" t="s">
        <v>1756</v>
      </c>
      <c r="G136" s="247"/>
      <c r="H136" s="251">
        <v>6.6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pans="2:51" s="12" customFormat="1" ht="13.5">
      <c r="B137" s="246"/>
      <c r="C137" s="247"/>
      <c r="D137" s="248" t="s">
        <v>185</v>
      </c>
      <c r="E137" s="249" t="s">
        <v>21</v>
      </c>
      <c r="F137" s="250" t="s">
        <v>1757</v>
      </c>
      <c r="G137" s="247"/>
      <c r="H137" s="251">
        <v>5.6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pans="2:51" s="12" customFormat="1" ht="13.5">
      <c r="B138" s="246"/>
      <c r="C138" s="247"/>
      <c r="D138" s="248" t="s">
        <v>185</v>
      </c>
      <c r="E138" s="249" t="s">
        <v>21</v>
      </c>
      <c r="F138" s="250" t="s">
        <v>1758</v>
      </c>
      <c r="G138" s="247"/>
      <c r="H138" s="251">
        <v>5</v>
      </c>
      <c r="I138" s="252"/>
      <c r="J138" s="247"/>
      <c r="K138" s="247"/>
      <c r="L138" s="253"/>
      <c r="M138" s="254"/>
      <c r="N138" s="255"/>
      <c r="O138" s="255"/>
      <c r="P138" s="255"/>
      <c r="Q138" s="255"/>
      <c r="R138" s="255"/>
      <c r="S138" s="255"/>
      <c r="T138" s="256"/>
      <c r="AT138" s="257" t="s">
        <v>185</v>
      </c>
      <c r="AU138" s="257" t="s">
        <v>85</v>
      </c>
      <c r="AV138" s="12" t="s">
        <v>85</v>
      </c>
      <c r="AW138" s="12" t="s">
        <v>37</v>
      </c>
      <c r="AX138" s="12" t="s">
        <v>74</v>
      </c>
      <c r="AY138" s="257" t="s">
        <v>169</v>
      </c>
    </row>
    <row r="139" spans="2:51" s="12" customFormat="1" ht="13.5">
      <c r="B139" s="246"/>
      <c r="C139" s="247"/>
      <c r="D139" s="248" t="s">
        <v>185</v>
      </c>
      <c r="E139" s="249" t="s">
        <v>21</v>
      </c>
      <c r="F139" s="250" t="s">
        <v>1759</v>
      </c>
      <c r="G139" s="247"/>
      <c r="H139" s="251">
        <v>2.4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pans="2:51" s="13" customFormat="1" ht="13.5">
      <c r="B140" s="258"/>
      <c r="C140" s="259"/>
      <c r="D140" s="248" t="s">
        <v>185</v>
      </c>
      <c r="E140" s="260" t="s">
        <v>21</v>
      </c>
      <c r="F140" s="261" t="s">
        <v>187</v>
      </c>
      <c r="G140" s="259"/>
      <c r="H140" s="262">
        <v>51.55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185</v>
      </c>
      <c r="AU140" s="268" t="s">
        <v>85</v>
      </c>
      <c r="AV140" s="13" t="s">
        <v>176</v>
      </c>
      <c r="AW140" s="13" t="s">
        <v>37</v>
      </c>
      <c r="AX140" s="13" t="s">
        <v>82</v>
      </c>
      <c r="AY140" s="268" t="s">
        <v>169</v>
      </c>
    </row>
    <row r="141" spans="2:65" s="1" customFormat="1" ht="25.5" customHeight="1">
      <c r="B141" s="47"/>
      <c r="C141" s="234" t="s">
        <v>198</v>
      </c>
      <c r="D141" s="234" t="s">
        <v>171</v>
      </c>
      <c r="E141" s="235" t="s">
        <v>1760</v>
      </c>
      <c r="F141" s="236" t="s">
        <v>1761</v>
      </c>
      <c r="G141" s="237" t="s">
        <v>194</v>
      </c>
      <c r="H141" s="238">
        <v>51.55</v>
      </c>
      <c r="I141" s="239"/>
      <c r="J141" s="240">
        <f>ROUND(I141*H141,2)</f>
        <v>0</v>
      </c>
      <c r="K141" s="236" t="s">
        <v>175</v>
      </c>
      <c r="L141" s="73"/>
      <c r="M141" s="241" t="s">
        <v>21</v>
      </c>
      <c r="N141" s="242" t="s">
        <v>45</v>
      </c>
      <c r="O141" s="4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AR141" s="25" t="s">
        <v>176</v>
      </c>
      <c r="AT141" s="25" t="s">
        <v>171</v>
      </c>
      <c r="AU141" s="25" t="s">
        <v>85</v>
      </c>
      <c r="AY141" s="25" t="s">
        <v>169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82</v>
      </c>
      <c r="BK141" s="245">
        <f>ROUND(I141*H141,2)</f>
        <v>0</v>
      </c>
      <c r="BL141" s="25" t="s">
        <v>176</v>
      </c>
      <c r="BM141" s="25" t="s">
        <v>1762</v>
      </c>
    </row>
    <row r="142" spans="2:65" s="1" customFormat="1" ht="25.5" customHeight="1">
      <c r="B142" s="47"/>
      <c r="C142" s="234" t="s">
        <v>202</v>
      </c>
      <c r="D142" s="234" t="s">
        <v>171</v>
      </c>
      <c r="E142" s="235" t="s">
        <v>1763</v>
      </c>
      <c r="F142" s="236" t="s">
        <v>1764</v>
      </c>
      <c r="G142" s="237" t="s">
        <v>194</v>
      </c>
      <c r="H142" s="238">
        <v>51.55</v>
      </c>
      <c r="I142" s="239"/>
      <c r="J142" s="240">
        <f>ROUND(I142*H142,2)</f>
        <v>0</v>
      </c>
      <c r="K142" s="236" t="s">
        <v>175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0.0007941</v>
      </c>
      <c r="R142" s="243">
        <f>Q142*H142</f>
        <v>0.04093585499999999</v>
      </c>
      <c r="S142" s="243">
        <v>0</v>
      </c>
      <c r="T142" s="244">
        <f>S142*H142</f>
        <v>0</v>
      </c>
      <c r="AR142" s="25" t="s">
        <v>176</v>
      </c>
      <c r="AT142" s="25" t="s">
        <v>171</v>
      </c>
      <c r="AU142" s="25" t="s">
        <v>85</v>
      </c>
      <c r="AY142" s="25" t="s">
        <v>169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176</v>
      </c>
      <c r="BM142" s="25" t="s">
        <v>1765</v>
      </c>
    </row>
    <row r="143" spans="2:65" s="1" customFormat="1" ht="25.5" customHeight="1">
      <c r="B143" s="47"/>
      <c r="C143" s="234" t="s">
        <v>215</v>
      </c>
      <c r="D143" s="234" t="s">
        <v>171</v>
      </c>
      <c r="E143" s="235" t="s">
        <v>1766</v>
      </c>
      <c r="F143" s="236" t="s">
        <v>1767</v>
      </c>
      <c r="G143" s="237" t="s">
        <v>194</v>
      </c>
      <c r="H143" s="238">
        <v>51.55</v>
      </c>
      <c r="I143" s="239"/>
      <c r="J143" s="240">
        <f>ROUND(I143*H143,2)</f>
        <v>0</v>
      </c>
      <c r="K143" s="236" t="s">
        <v>175</v>
      </c>
      <c r="L143" s="73"/>
      <c r="M143" s="241" t="s">
        <v>21</v>
      </c>
      <c r="N143" s="242" t="s">
        <v>45</v>
      </c>
      <c r="O143" s="4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AR143" s="25" t="s">
        <v>176</v>
      </c>
      <c r="AT143" s="25" t="s">
        <v>171</v>
      </c>
      <c r="AU143" s="25" t="s">
        <v>85</v>
      </c>
      <c r="AY143" s="25" t="s">
        <v>169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176</v>
      </c>
      <c r="BM143" s="25" t="s">
        <v>1768</v>
      </c>
    </row>
    <row r="144" spans="2:65" s="1" customFormat="1" ht="38.25" customHeight="1">
      <c r="B144" s="47"/>
      <c r="C144" s="234" t="s">
        <v>219</v>
      </c>
      <c r="D144" s="234" t="s">
        <v>171</v>
      </c>
      <c r="E144" s="235" t="s">
        <v>494</v>
      </c>
      <c r="F144" s="236" t="s">
        <v>495</v>
      </c>
      <c r="G144" s="237" t="s">
        <v>422</v>
      </c>
      <c r="H144" s="238">
        <v>81.34</v>
      </c>
      <c r="I144" s="239"/>
      <c r="J144" s="240">
        <f>ROUND(I144*H144,2)</f>
        <v>0</v>
      </c>
      <c r="K144" s="236" t="s">
        <v>175</v>
      </c>
      <c r="L144" s="73"/>
      <c r="M144" s="241" t="s">
        <v>21</v>
      </c>
      <c r="N144" s="242" t="s">
        <v>45</v>
      </c>
      <c r="O144" s="4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AR144" s="25" t="s">
        <v>176</v>
      </c>
      <c r="AT144" s="25" t="s">
        <v>171</v>
      </c>
      <c r="AU144" s="25" t="s">
        <v>85</v>
      </c>
      <c r="AY144" s="25" t="s">
        <v>169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176</v>
      </c>
      <c r="BM144" s="25" t="s">
        <v>1769</v>
      </c>
    </row>
    <row r="145" spans="2:51" s="14" customFormat="1" ht="13.5">
      <c r="B145" s="269"/>
      <c r="C145" s="270"/>
      <c r="D145" s="248" t="s">
        <v>185</v>
      </c>
      <c r="E145" s="271" t="s">
        <v>21</v>
      </c>
      <c r="F145" s="272" t="s">
        <v>1770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pans="2:51" s="12" customFormat="1" ht="13.5">
      <c r="B146" s="246"/>
      <c r="C146" s="247"/>
      <c r="D146" s="248" t="s">
        <v>185</v>
      </c>
      <c r="E146" s="249" t="s">
        <v>21</v>
      </c>
      <c r="F146" s="250" t="s">
        <v>1771</v>
      </c>
      <c r="G146" s="247"/>
      <c r="H146" s="251">
        <v>81.34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pans="2:51" s="13" customFormat="1" ht="13.5">
      <c r="B147" s="258"/>
      <c r="C147" s="259"/>
      <c r="D147" s="248" t="s">
        <v>185</v>
      </c>
      <c r="E147" s="260" t="s">
        <v>21</v>
      </c>
      <c r="F147" s="261" t="s">
        <v>187</v>
      </c>
      <c r="G147" s="259"/>
      <c r="H147" s="262">
        <v>81.34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185</v>
      </c>
      <c r="AU147" s="268" t="s">
        <v>85</v>
      </c>
      <c r="AV147" s="13" t="s">
        <v>176</v>
      </c>
      <c r="AW147" s="13" t="s">
        <v>37</v>
      </c>
      <c r="AX147" s="13" t="s">
        <v>82</v>
      </c>
      <c r="AY147" s="268" t="s">
        <v>169</v>
      </c>
    </row>
    <row r="148" spans="2:65" s="1" customFormat="1" ht="38.25" customHeight="1">
      <c r="B148" s="47"/>
      <c r="C148" s="234" t="s">
        <v>223</v>
      </c>
      <c r="D148" s="234" t="s">
        <v>171</v>
      </c>
      <c r="E148" s="235" t="s">
        <v>499</v>
      </c>
      <c r="F148" s="236" t="s">
        <v>500</v>
      </c>
      <c r="G148" s="237" t="s">
        <v>422</v>
      </c>
      <c r="H148" s="238">
        <v>67.157</v>
      </c>
      <c r="I148" s="239"/>
      <c r="J148" s="240">
        <f>ROUND(I148*H148,2)</f>
        <v>0</v>
      </c>
      <c r="K148" s="236" t="s">
        <v>175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176</v>
      </c>
      <c r="AT148" s="25" t="s">
        <v>171</v>
      </c>
      <c r="AU148" s="25" t="s">
        <v>85</v>
      </c>
      <c r="AY148" s="25" t="s">
        <v>169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176</v>
      </c>
      <c r="BM148" s="25" t="s">
        <v>1772</v>
      </c>
    </row>
    <row r="149" spans="2:51" s="14" customFormat="1" ht="13.5">
      <c r="B149" s="269"/>
      <c r="C149" s="270"/>
      <c r="D149" s="248" t="s">
        <v>185</v>
      </c>
      <c r="E149" s="271" t="s">
        <v>21</v>
      </c>
      <c r="F149" s="272" t="s">
        <v>502</v>
      </c>
      <c r="G149" s="270"/>
      <c r="H149" s="271" t="s">
        <v>21</v>
      </c>
      <c r="I149" s="273"/>
      <c r="J149" s="270"/>
      <c r="K149" s="270"/>
      <c r="L149" s="274"/>
      <c r="M149" s="275"/>
      <c r="N149" s="276"/>
      <c r="O149" s="276"/>
      <c r="P149" s="276"/>
      <c r="Q149" s="276"/>
      <c r="R149" s="276"/>
      <c r="S149" s="276"/>
      <c r="T149" s="277"/>
      <c r="AT149" s="278" t="s">
        <v>185</v>
      </c>
      <c r="AU149" s="278" t="s">
        <v>85</v>
      </c>
      <c r="AV149" s="14" t="s">
        <v>82</v>
      </c>
      <c r="AW149" s="14" t="s">
        <v>37</v>
      </c>
      <c r="AX149" s="14" t="s">
        <v>74</v>
      </c>
      <c r="AY149" s="278" t="s">
        <v>169</v>
      </c>
    </row>
    <row r="150" spans="2:51" s="12" customFormat="1" ht="13.5">
      <c r="B150" s="246"/>
      <c r="C150" s="247"/>
      <c r="D150" s="248" t="s">
        <v>185</v>
      </c>
      <c r="E150" s="249" t="s">
        <v>21</v>
      </c>
      <c r="F150" s="250" t="s">
        <v>1773</v>
      </c>
      <c r="G150" s="247"/>
      <c r="H150" s="251">
        <v>107.827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pans="2:51" s="12" customFormat="1" ht="13.5">
      <c r="B151" s="246"/>
      <c r="C151" s="247"/>
      <c r="D151" s="248" t="s">
        <v>185</v>
      </c>
      <c r="E151" s="249" t="s">
        <v>21</v>
      </c>
      <c r="F151" s="250" t="s">
        <v>1774</v>
      </c>
      <c r="G151" s="247"/>
      <c r="H151" s="251">
        <v>-40.67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pans="2:51" s="13" customFormat="1" ht="13.5">
      <c r="B152" s="258"/>
      <c r="C152" s="259"/>
      <c r="D152" s="248" t="s">
        <v>185</v>
      </c>
      <c r="E152" s="260" t="s">
        <v>21</v>
      </c>
      <c r="F152" s="261" t="s">
        <v>187</v>
      </c>
      <c r="G152" s="259"/>
      <c r="H152" s="262">
        <v>67.157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185</v>
      </c>
      <c r="AU152" s="268" t="s">
        <v>85</v>
      </c>
      <c r="AV152" s="13" t="s">
        <v>176</v>
      </c>
      <c r="AW152" s="13" t="s">
        <v>37</v>
      </c>
      <c r="AX152" s="13" t="s">
        <v>82</v>
      </c>
      <c r="AY152" s="268" t="s">
        <v>169</v>
      </c>
    </row>
    <row r="153" spans="2:65" s="1" customFormat="1" ht="51" customHeight="1">
      <c r="B153" s="47"/>
      <c r="C153" s="234" t="s">
        <v>227</v>
      </c>
      <c r="D153" s="234" t="s">
        <v>171</v>
      </c>
      <c r="E153" s="235" t="s">
        <v>505</v>
      </c>
      <c r="F153" s="236" t="s">
        <v>506</v>
      </c>
      <c r="G153" s="237" t="s">
        <v>422</v>
      </c>
      <c r="H153" s="238">
        <v>134.314</v>
      </c>
      <c r="I153" s="239"/>
      <c r="J153" s="240">
        <f>ROUND(I153*H153,2)</f>
        <v>0</v>
      </c>
      <c r="K153" s="236" t="s">
        <v>175</v>
      </c>
      <c r="L153" s="73"/>
      <c r="M153" s="241" t="s">
        <v>21</v>
      </c>
      <c r="N153" s="242" t="s">
        <v>45</v>
      </c>
      <c r="O153" s="4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AR153" s="25" t="s">
        <v>176</v>
      </c>
      <c r="AT153" s="25" t="s">
        <v>171</v>
      </c>
      <c r="AU153" s="25" t="s">
        <v>85</v>
      </c>
      <c r="AY153" s="25" t="s">
        <v>169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176</v>
      </c>
      <c r="BM153" s="25" t="s">
        <v>1775</v>
      </c>
    </row>
    <row r="154" spans="2:51" s="14" customFormat="1" ht="13.5">
      <c r="B154" s="269"/>
      <c r="C154" s="270"/>
      <c r="D154" s="248" t="s">
        <v>185</v>
      </c>
      <c r="E154" s="271" t="s">
        <v>21</v>
      </c>
      <c r="F154" s="272" t="s">
        <v>502</v>
      </c>
      <c r="G154" s="270"/>
      <c r="H154" s="271" t="s">
        <v>21</v>
      </c>
      <c r="I154" s="273"/>
      <c r="J154" s="270"/>
      <c r="K154" s="270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185</v>
      </c>
      <c r="AU154" s="278" t="s">
        <v>85</v>
      </c>
      <c r="AV154" s="14" t="s">
        <v>82</v>
      </c>
      <c r="AW154" s="14" t="s">
        <v>37</v>
      </c>
      <c r="AX154" s="14" t="s">
        <v>74</v>
      </c>
      <c r="AY154" s="278" t="s">
        <v>169</v>
      </c>
    </row>
    <row r="155" spans="2:51" s="12" customFormat="1" ht="13.5">
      <c r="B155" s="246"/>
      <c r="C155" s="247"/>
      <c r="D155" s="248" t="s">
        <v>185</v>
      </c>
      <c r="E155" s="249" t="s">
        <v>21</v>
      </c>
      <c r="F155" s="250" t="s">
        <v>1776</v>
      </c>
      <c r="G155" s="247"/>
      <c r="H155" s="251">
        <v>134.314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pans="2:51" s="13" customFormat="1" ht="13.5">
      <c r="B156" s="258"/>
      <c r="C156" s="259"/>
      <c r="D156" s="248" t="s">
        <v>185</v>
      </c>
      <c r="E156" s="260" t="s">
        <v>21</v>
      </c>
      <c r="F156" s="261" t="s">
        <v>187</v>
      </c>
      <c r="G156" s="259"/>
      <c r="H156" s="262">
        <v>134.314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185</v>
      </c>
      <c r="AU156" s="268" t="s">
        <v>85</v>
      </c>
      <c r="AV156" s="13" t="s">
        <v>176</v>
      </c>
      <c r="AW156" s="13" t="s">
        <v>37</v>
      </c>
      <c r="AX156" s="13" t="s">
        <v>82</v>
      </c>
      <c r="AY156" s="268" t="s">
        <v>169</v>
      </c>
    </row>
    <row r="157" spans="2:65" s="1" customFormat="1" ht="25.5" customHeight="1">
      <c r="B157" s="47"/>
      <c r="C157" s="234" t="s">
        <v>231</v>
      </c>
      <c r="D157" s="234" t="s">
        <v>171</v>
      </c>
      <c r="E157" s="235" t="s">
        <v>509</v>
      </c>
      <c r="F157" s="236" t="s">
        <v>510</v>
      </c>
      <c r="G157" s="237" t="s">
        <v>422</v>
      </c>
      <c r="H157" s="238">
        <v>40.67</v>
      </c>
      <c r="I157" s="239"/>
      <c r="J157" s="240">
        <f>ROUND(I157*H157,2)</f>
        <v>0</v>
      </c>
      <c r="K157" s="236" t="s">
        <v>175</v>
      </c>
      <c r="L157" s="73"/>
      <c r="M157" s="241" t="s">
        <v>21</v>
      </c>
      <c r="N157" s="242" t="s">
        <v>45</v>
      </c>
      <c r="O157" s="4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AR157" s="25" t="s">
        <v>176</v>
      </c>
      <c r="AT157" s="25" t="s">
        <v>171</v>
      </c>
      <c r="AU157" s="25" t="s">
        <v>85</v>
      </c>
      <c r="AY157" s="25" t="s">
        <v>169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25" t="s">
        <v>82</v>
      </c>
      <c r="BK157" s="245">
        <f>ROUND(I157*H157,2)</f>
        <v>0</v>
      </c>
      <c r="BL157" s="25" t="s">
        <v>176</v>
      </c>
      <c r="BM157" s="25" t="s">
        <v>1777</v>
      </c>
    </row>
    <row r="158" spans="2:51" s="14" customFormat="1" ht="13.5">
      <c r="B158" s="269"/>
      <c r="C158" s="270"/>
      <c r="D158" s="248" t="s">
        <v>185</v>
      </c>
      <c r="E158" s="271" t="s">
        <v>21</v>
      </c>
      <c r="F158" s="272" t="s">
        <v>1778</v>
      </c>
      <c r="G158" s="270"/>
      <c r="H158" s="271" t="s">
        <v>21</v>
      </c>
      <c r="I158" s="273"/>
      <c r="J158" s="270"/>
      <c r="K158" s="270"/>
      <c r="L158" s="274"/>
      <c r="M158" s="275"/>
      <c r="N158" s="276"/>
      <c r="O158" s="276"/>
      <c r="P158" s="276"/>
      <c r="Q158" s="276"/>
      <c r="R158" s="276"/>
      <c r="S158" s="276"/>
      <c r="T158" s="277"/>
      <c r="AT158" s="278" t="s">
        <v>185</v>
      </c>
      <c r="AU158" s="278" t="s">
        <v>85</v>
      </c>
      <c r="AV158" s="14" t="s">
        <v>82</v>
      </c>
      <c r="AW158" s="14" t="s">
        <v>37</v>
      </c>
      <c r="AX158" s="14" t="s">
        <v>74</v>
      </c>
      <c r="AY158" s="278" t="s">
        <v>169</v>
      </c>
    </row>
    <row r="159" spans="2:51" s="12" customFormat="1" ht="13.5">
      <c r="B159" s="246"/>
      <c r="C159" s="247"/>
      <c r="D159" s="248" t="s">
        <v>185</v>
      </c>
      <c r="E159" s="249" t="s">
        <v>21</v>
      </c>
      <c r="F159" s="250" t="s">
        <v>1779</v>
      </c>
      <c r="G159" s="247"/>
      <c r="H159" s="251">
        <v>40.67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pans="2:51" s="13" customFormat="1" ht="13.5">
      <c r="B160" s="258"/>
      <c r="C160" s="259"/>
      <c r="D160" s="248" t="s">
        <v>185</v>
      </c>
      <c r="E160" s="260" t="s">
        <v>21</v>
      </c>
      <c r="F160" s="261" t="s">
        <v>187</v>
      </c>
      <c r="G160" s="259"/>
      <c r="H160" s="262">
        <v>40.67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AT160" s="268" t="s">
        <v>185</v>
      </c>
      <c r="AU160" s="268" t="s">
        <v>85</v>
      </c>
      <c r="AV160" s="13" t="s">
        <v>176</v>
      </c>
      <c r="AW160" s="13" t="s">
        <v>37</v>
      </c>
      <c r="AX160" s="13" t="s">
        <v>82</v>
      </c>
      <c r="AY160" s="268" t="s">
        <v>169</v>
      </c>
    </row>
    <row r="161" spans="2:65" s="1" customFormat="1" ht="16.5" customHeight="1">
      <c r="B161" s="47"/>
      <c r="C161" s="234" t="s">
        <v>235</v>
      </c>
      <c r="D161" s="234" t="s">
        <v>171</v>
      </c>
      <c r="E161" s="235" t="s">
        <v>513</v>
      </c>
      <c r="F161" s="236" t="s">
        <v>514</v>
      </c>
      <c r="G161" s="237" t="s">
        <v>422</v>
      </c>
      <c r="H161" s="238">
        <v>40.67</v>
      </c>
      <c r="I161" s="239"/>
      <c r="J161" s="240">
        <f>ROUND(I161*H161,2)</f>
        <v>0</v>
      </c>
      <c r="K161" s="236" t="s">
        <v>175</v>
      </c>
      <c r="L161" s="73"/>
      <c r="M161" s="241" t="s">
        <v>21</v>
      </c>
      <c r="N161" s="242" t="s">
        <v>45</v>
      </c>
      <c r="O161" s="4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AR161" s="25" t="s">
        <v>176</v>
      </c>
      <c r="AT161" s="25" t="s">
        <v>171</v>
      </c>
      <c r="AU161" s="25" t="s">
        <v>85</v>
      </c>
      <c r="AY161" s="25" t="s">
        <v>169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25" t="s">
        <v>82</v>
      </c>
      <c r="BK161" s="245">
        <f>ROUND(I161*H161,2)</f>
        <v>0</v>
      </c>
      <c r="BL161" s="25" t="s">
        <v>176</v>
      </c>
      <c r="BM161" s="25" t="s">
        <v>1780</v>
      </c>
    </row>
    <row r="162" spans="2:51" s="14" customFormat="1" ht="13.5">
      <c r="B162" s="269"/>
      <c r="C162" s="270"/>
      <c r="D162" s="248" t="s">
        <v>185</v>
      </c>
      <c r="E162" s="271" t="s">
        <v>21</v>
      </c>
      <c r="F162" s="272" t="s">
        <v>1778</v>
      </c>
      <c r="G162" s="270"/>
      <c r="H162" s="271" t="s">
        <v>21</v>
      </c>
      <c r="I162" s="273"/>
      <c r="J162" s="270"/>
      <c r="K162" s="270"/>
      <c r="L162" s="274"/>
      <c r="M162" s="275"/>
      <c r="N162" s="276"/>
      <c r="O162" s="276"/>
      <c r="P162" s="276"/>
      <c r="Q162" s="276"/>
      <c r="R162" s="276"/>
      <c r="S162" s="276"/>
      <c r="T162" s="277"/>
      <c r="AT162" s="278" t="s">
        <v>185</v>
      </c>
      <c r="AU162" s="278" t="s">
        <v>85</v>
      </c>
      <c r="AV162" s="14" t="s">
        <v>82</v>
      </c>
      <c r="AW162" s="14" t="s">
        <v>37</v>
      </c>
      <c r="AX162" s="14" t="s">
        <v>74</v>
      </c>
      <c r="AY162" s="278" t="s">
        <v>169</v>
      </c>
    </row>
    <row r="163" spans="2:51" s="12" customFormat="1" ht="13.5">
      <c r="B163" s="246"/>
      <c r="C163" s="247"/>
      <c r="D163" s="248" t="s">
        <v>185</v>
      </c>
      <c r="E163" s="249" t="s">
        <v>21</v>
      </c>
      <c r="F163" s="250" t="s">
        <v>1779</v>
      </c>
      <c r="G163" s="247"/>
      <c r="H163" s="251">
        <v>40.67</v>
      </c>
      <c r="I163" s="252"/>
      <c r="J163" s="247"/>
      <c r="K163" s="247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185</v>
      </c>
      <c r="AU163" s="257" t="s">
        <v>85</v>
      </c>
      <c r="AV163" s="12" t="s">
        <v>85</v>
      </c>
      <c r="AW163" s="12" t="s">
        <v>37</v>
      </c>
      <c r="AX163" s="12" t="s">
        <v>74</v>
      </c>
      <c r="AY163" s="257" t="s">
        <v>169</v>
      </c>
    </row>
    <row r="164" spans="2:51" s="13" customFormat="1" ht="13.5">
      <c r="B164" s="258"/>
      <c r="C164" s="259"/>
      <c r="D164" s="248" t="s">
        <v>185</v>
      </c>
      <c r="E164" s="260" t="s">
        <v>21</v>
      </c>
      <c r="F164" s="261" t="s">
        <v>187</v>
      </c>
      <c r="G164" s="259"/>
      <c r="H164" s="262">
        <v>40.67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185</v>
      </c>
      <c r="AU164" s="268" t="s">
        <v>85</v>
      </c>
      <c r="AV164" s="13" t="s">
        <v>176</v>
      </c>
      <c r="AW164" s="13" t="s">
        <v>37</v>
      </c>
      <c r="AX164" s="13" t="s">
        <v>82</v>
      </c>
      <c r="AY164" s="268" t="s">
        <v>169</v>
      </c>
    </row>
    <row r="165" spans="2:65" s="1" customFormat="1" ht="25.5" customHeight="1">
      <c r="B165" s="47"/>
      <c r="C165" s="234" t="s">
        <v>239</v>
      </c>
      <c r="D165" s="234" t="s">
        <v>171</v>
      </c>
      <c r="E165" s="235" t="s">
        <v>516</v>
      </c>
      <c r="F165" s="236" t="s">
        <v>517</v>
      </c>
      <c r="G165" s="237" t="s">
        <v>288</v>
      </c>
      <c r="H165" s="238">
        <v>120.883</v>
      </c>
      <c r="I165" s="239"/>
      <c r="J165" s="240">
        <f>ROUND(I165*H165,2)</f>
        <v>0</v>
      </c>
      <c r="K165" s="236" t="s">
        <v>175</v>
      </c>
      <c r="L165" s="73"/>
      <c r="M165" s="241" t="s">
        <v>21</v>
      </c>
      <c r="N165" s="242" t="s">
        <v>45</v>
      </c>
      <c r="O165" s="4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AR165" s="25" t="s">
        <v>176</v>
      </c>
      <c r="AT165" s="25" t="s">
        <v>171</v>
      </c>
      <c r="AU165" s="25" t="s">
        <v>85</v>
      </c>
      <c r="AY165" s="25" t="s">
        <v>169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82</v>
      </c>
      <c r="BK165" s="245">
        <f>ROUND(I165*H165,2)</f>
        <v>0</v>
      </c>
      <c r="BL165" s="25" t="s">
        <v>176</v>
      </c>
      <c r="BM165" s="25" t="s">
        <v>1781</v>
      </c>
    </row>
    <row r="166" spans="2:51" s="14" customFormat="1" ht="13.5">
      <c r="B166" s="269"/>
      <c r="C166" s="270"/>
      <c r="D166" s="248" t="s">
        <v>185</v>
      </c>
      <c r="E166" s="271" t="s">
        <v>21</v>
      </c>
      <c r="F166" s="272" t="s">
        <v>502</v>
      </c>
      <c r="G166" s="270"/>
      <c r="H166" s="271" t="s">
        <v>21</v>
      </c>
      <c r="I166" s="273"/>
      <c r="J166" s="270"/>
      <c r="K166" s="270"/>
      <c r="L166" s="274"/>
      <c r="M166" s="275"/>
      <c r="N166" s="276"/>
      <c r="O166" s="276"/>
      <c r="P166" s="276"/>
      <c r="Q166" s="276"/>
      <c r="R166" s="276"/>
      <c r="S166" s="276"/>
      <c r="T166" s="277"/>
      <c r="AT166" s="278" t="s">
        <v>185</v>
      </c>
      <c r="AU166" s="278" t="s">
        <v>85</v>
      </c>
      <c r="AV166" s="14" t="s">
        <v>82</v>
      </c>
      <c r="AW166" s="14" t="s">
        <v>37</v>
      </c>
      <c r="AX166" s="14" t="s">
        <v>74</v>
      </c>
      <c r="AY166" s="278" t="s">
        <v>169</v>
      </c>
    </row>
    <row r="167" spans="2:51" s="12" customFormat="1" ht="13.5">
      <c r="B167" s="246"/>
      <c r="C167" s="247"/>
      <c r="D167" s="248" t="s">
        <v>185</v>
      </c>
      <c r="E167" s="249" t="s">
        <v>21</v>
      </c>
      <c r="F167" s="250" t="s">
        <v>1782</v>
      </c>
      <c r="G167" s="247"/>
      <c r="H167" s="251">
        <v>120.883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pans="2:51" s="13" customFormat="1" ht="13.5">
      <c r="B168" s="258"/>
      <c r="C168" s="259"/>
      <c r="D168" s="248" t="s">
        <v>185</v>
      </c>
      <c r="E168" s="260" t="s">
        <v>21</v>
      </c>
      <c r="F168" s="261" t="s">
        <v>187</v>
      </c>
      <c r="G168" s="259"/>
      <c r="H168" s="262">
        <v>120.883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185</v>
      </c>
      <c r="AU168" s="268" t="s">
        <v>85</v>
      </c>
      <c r="AV168" s="13" t="s">
        <v>176</v>
      </c>
      <c r="AW168" s="13" t="s">
        <v>37</v>
      </c>
      <c r="AX168" s="13" t="s">
        <v>82</v>
      </c>
      <c r="AY168" s="268" t="s">
        <v>169</v>
      </c>
    </row>
    <row r="169" spans="2:65" s="1" customFormat="1" ht="25.5" customHeight="1">
      <c r="B169" s="47"/>
      <c r="C169" s="234" t="s">
        <v>10</v>
      </c>
      <c r="D169" s="234" t="s">
        <v>171</v>
      </c>
      <c r="E169" s="235" t="s">
        <v>521</v>
      </c>
      <c r="F169" s="236" t="s">
        <v>522</v>
      </c>
      <c r="G169" s="237" t="s">
        <v>422</v>
      </c>
      <c r="H169" s="238">
        <v>40.67</v>
      </c>
      <c r="I169" s="239"/>
      <c r="J169" s="240">
        <f>ROUND(I169*H169,2)</f>
        <v>0</v>
      </c>
      <c r="K169" s="236" t="s">
        <v>175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AR169" s="25" t="s">
        <v>176</v>
      </c>
      <c r="AT169" s="25" t="s">
        <v>171</v>
      </c>
      <c r="AU169" s="25" t="s">
        <v>85</v>
      </c>
      <c r="AY169" s="25" t="s">
        <v>169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176</v>
      </c>
      <c r="BM169" s="25" t="s">
        <v>1783</v>
      </c>
    </row>
    <row r="170" spans="2:51" s="14" customFormat="1" ht="13.5">
      <c r="B170" s="269"/>
      <c r="C170" s="270"/>
      <c r="D170" s="248" t="s">
        <v>185</v>
      </c>
      <c r="E170" s="271" t="s">
        <v>21</v>
      </c>
      <c r="F170" s="272" t="s">
        <v>1731</v>
      </c>
      <c r="G170" s="270"/>
      <c r="H170" s="271" t="s">
        <v>21</v>
      </c>
      <c r="I170" s="273"/>
      <c r="J170" s="270"/>
      <c r="K170" s="270"/>
      <c r="L170" s="274"/>
      <c r="M170" s="275"/>
      <c r="N170" s="276"/>
      <c r="O170" s="276"/>
      <c r="P170" s="276"/>
      <c r="Q170" s="276"/>
      <c r="R170" s="276"/>
      <c r="S170" s="276"/>
      <c r="T170" s="277"/>
      <c r="AT170" s="278" t="s">
        <v>185</v>
      </c>
      <c r="AU170" s="278" t="s">
        <v>85</v>
      </c>
      <c r="AV170" s="14" t="s">
        <v>82</v>
      </c>
      <c r="AW170" s="14" t="s">
        <v>37</v>
      </c>
      <c r="AX170" s="14" t="s">
        <v>74</v>
      </c>
      <c r="AY170" s="278" t="s">
        <v>169</v>
      </c>
    </row>
    <row r="171" spans="2:51" s="12" customFormat="1" ht="13.5">
      <c r="B171" s="246"/>
      <c r="C171" s="247"/>
      <c r="D171" s="248" t="s">
        <v>185</v>
      </c>
      <c r="E171" s="249" t="s">
        <v>21</v>
      </c>
      <c r="F171" s="250" t="s">
        <v>1784</v>
      </c>
      <c r="G171" s="247"/>
      <c r="H171" s="251">
        <v>31.076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pans="2:51" s="12" customFormat="1" ht="13.5">
      <c r="B172" s="246"/>
      <c r="C172" s="247"/>
      <c r="D172" s="248" t="s">
        <v>185</v>
      </c>
      <c r="E172" s="249" t="s">
        <v>21</v>
      </c>
      <c r="F172" s="250" t="s">
        <v>1785</v>
      </c>
      <c r="G172" s="247"/>
      <c r="H172" s="251">
        <v>-15.411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pans="2:51" s="12" customFormat="1" ht="13.5">
      <c r="B173" s="246"/>
      <c r="C173" s="247"/>
      <c r="D173" s="248" t="s">
        <v>185</v>
      </c>
      <c r="E173" s="249" t="s">
        <v>21</v>
      </c>
      <c r="F173" s="250" t="s">
        <v>1786</v>
      </c>
      <c r="G173" s="247"/>
      <c r="H173" s="251">
        <v>-0.96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pans="2:51" s="12" customFormat="1" ht="13.5">
      <c r="B174" s="246"/>
      <c r="C174" s="247"/>
      <c r="D174" s="248" t="s">
        <v>185</v>
      </c>
      <c r="E174" s="249" t="s">
        <v>21</v>
      </c>
      <c r="F174" s="250" t="s">
        <v>1787</v>
      </c>
      <c r="G174" s="247"/>
      <c r="H174" s="251">
        <v>-0.44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pans="2:51" s="12" customFormat="1" ht="13.5">
      <c r="B175" s="246"/>
      <c r="C175" s="247"/>
      <c r="D175" s="248" t="s">
        <v>185</v>
      </c>
      <c r="E175" s="249" t="s">
        <v>21</v>
      </c>
      <c r="F175" s="250" t="s">
        <v>1788</v>
      </c>
      <c r="G175" s="247"/>
      <c r="H175" s="251">
        <v>-1.2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pans="2:51" s="12" customFormat="1" ht="13.5">
      <c r="B176" s="246"/>
      <c r="C176" s="247"/>
      <c r="D176" s="248" t="s">
        <v>185</v>
      </c>
      <c r="E176" s="249" t="s">
        <v>21</v>
      </c>
      <c r="F176" s="250" t="s">
        <v>1789</v>
      </c>
      <c r="G176" s="247"/>
      <c r="H176" s="251">
        <v>-1.1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pans="2:51" s="12" customFormat="1" ht="13.5">
      <c r="B177" s="246"/>
      <c r="C177" s="247"/>
      <c r="D177" s="248" t="s">
        <v>185</v>
      </c>
      <c r="E177" s="249" t="s">
        <v>21</v>
      </c>
      <c r="F177" s="250" t="s">
        <v>1790</v>
      </c>
      <c r="G177" s="247"/>
      <c r="H177" s="251">
        <v>-1.1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pans="2:51" s="12" customFormat="1" ht="13.5">
      <c r="B178" s="246"/>
      <c r="C178" s="247"/>
      <c r="D178" s="248" t="s">
        <v>185</v>
      </c>
      <c r="E178" s="249" t="s">
        <v>21</v>
      </c>
      <c r="F178" s="250" t="s">
        <v>1791</v>
      </c>
      <c r="G178" s="247"/>
      <c r="H178" s="251">
        <v>-0.935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pans="2:51" s="12" customFormat="1" ht="13.5">
      <c r="B179" s="246"/>
      <c r="C179" s="247"/>
      <c r="D179" s="248" t="s">
        <v>185</v>
      </c>
      <c r="E179" s="249" t="s">
        <v>21</v>
      </c>
      <c r="F179" s="250" t="s">
        <v>1792</v>
      </c>
      <c r="G179" s="247"/>
      <c r="H179" s="251">
        <v>-0.76</v>
      </c>
      <c r="I179" s="252"/>
      <c r="J179" s="247"/>
      <c r="K179" s="247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185</v>
      </c>
      <c r="AU179" s="257" t="s">
        <v>85</v>
      </c>
      <c r="AV179" s="12" t="s">
        <v>85</v>
      </c>
      <c r="AW179" s="12" t="s">
        <v>37</v>
      </c>
      <c r="AX179" s="12" t="s">
        <v>74</v>
      </c>
      <c r="AY179" s="257" t="s">
        <v>169</v>
      </c>
    </row>
    <row r="180" spans="2:51" s="12" customFormat="1" ht="13.5">
      <c r="B180" s="246"/>
      <c r="C180" s="247"/>
      <c r="D180" s="248" t="s">
        <v>185</v>
      </c>
      <c r="E180" s="249" t="s">
        <v>21</v>
      </c>
      <c r="F180" s="250" t="s">
        <v>1793</v>
      </c>
      <c r="G180" s="247"/>
      <c r="H180" s="251">
        <v>-0.64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pans="2:51" s="12" customFormat="1" ht="13.5">
      <c r="B181" s="246"/>
      <c r="C181" s="247"/>
      <c r="D181" s="248" t="s">
        <v>185</v>
      </c>
      <c r="E181" s="249" t="s">
        <v>21</v>
      </c>
      <c r="F181" s="250" t="s">
        <v>1794</v>
      </c>
      <c r="G181" s="247"/>
      <c r="H181" s="251">
        <v>-0.6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pans="2:51" s="12" customFormat="1" ht="13.5">
      <c r="B182" s="246"/>
      <c r="C182" s="247"/>
      <c r="D182" s="248" t="s">
        <v>185</v>
      </c>
      <c r="E182" s="249" t="s">
        <v>21</v>
      </c>
      <c r="F182" s="250" t="s">
        <v>1795</v>
      </c>
      <c r="G182" s="247"/>
      <c r="H182" s="251">
        <v>-0.24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pans="2:51" s="15" customFormat="1" ht="13.5">
      <c r="B183" s="283"/>
      <c r="C183" s="284"/>
      <c r="D183" s="248" t="s">
        <v>185</v>
      </c>
      <c r="E183" s="285" t="s">
        <v>21</v>
      </c>
      <c r="F183" s="286" t="s">
        <v>345</v>
      </c>
      <c r="G183" s="284"/>
      <c r="H183" s="287">
        <v>7.69</v>
      </c>
      <c r="I183" s="288"/>
      <c r="J183" s="284"/>
      <c r="K183" s="284"/>
      <c r="L183" s="289"/>
      <c r="M183" s="290"/>
      <c r="N183" s="291"/>
      <c r="O183" s="291"/>
      <c r="P183" s="291"/>
      <c r="Q183" s="291"/>
      <c r="R183" s="291"/>
      <c r="S183" s="291"/>
      <c r="T183" s="292"/>
      <c r="AT183" s="293" t="s">
        <v>185</v>
      </c>
      <c r="AU183" s="293" t="s">
        <v>85</v>
      </c>
      <c r="AV183" s="15" t="s">
        <v>181</v>
      </c>
      <c r="AW183" s="15" t="s">
        <v>37</v>
      </c>
      <c r="AX183" s="15" t="s">
        <v>74</v>
      </c>
      <c r="AY183" s="293" t="s">
        <v>169</v>
      </c>
    </row>
    <row r="184" spans="2:51" s="14" customFormat="1" ht="13.5">
      <c r="B184" s="269"/>
      <c r="C184" s="270"/>
      <c r="D184" s="248" t="s">
        <v>185</v>
      </c>
      <c r="E184" s="271" t="s">
        <v>21</v>
      </c>
      <c r="F184" s="272" t="s">
        <v>1796</v>
      </c>
      <c r="G184" s="270"/>
      <c r="H184" s="271" t="s">
        <v>21</v>
      </c>
      <c r="I184" s="273"/>
      <c r="J184" s="270"/>
      <c r="K184" s="270"/>
      <c r="L184" s="274"/>
      <c r="M184" s="275"/>
      <c r="N184" s="276"/>
      <c r="O184" s="276"/>
      <c r="P184" s="276"/>
      <c r="Q184" s="276"/>
      <c r="R184" s="276"/>
      <c r="S184" s="276"/>
      <c r="T184" s="277"/>
      <c r="AT184" s="278" t="s">
        <v>185</v>
      </c>
      <c r="AU184" s="278" t="s">
        <v>85</v>
      </c>
      <c r="AV184" s="14" t="s">
        <v>82</v>
      </c>
      <c r="AW184" s="14" t="s">
        <v>37</v>
      </c>
      <c r="AX184" s="14" t="s">
        <v>74</v>
      </c>
      <c r="AY184" s="278" t="s">
        <v>169</v>
      </c>
    </row>
    <row r="185" spans="2:51" s="12" customFormat="1" ht="13.5">
      <c r="B185" s="246"/>
      <c r="C185" s="247"/>
      <c r="D185" s="248" t="s">
        <v>185</v>
      </c>
      <c r="E185" s="249" t="s">
        <v>21</v>
      </c>
      <c r="F185" s="250" t="s">
        <v>1797</v>
      </c>
      <c r="G185" s="247"/>
      <c r="H185" s="251">
        <v>2.46</v>
      </c>
      <c r="I185" s="252"/>
      <c r="J185" s="247"/>
      <c r="K185" s="247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185</v>
      </c>
      <c r="AU185" s="257" t="s">
        <v>85</v>
      </c>
      <c r="AV185" s="12" t="s">
        <v>85</v>
      </c>
      <c r="AW185" s="12" t="s">
        <v>37</v>
      </c>
      <c r="AX185" s="12" t="s">
        <v>74</v>
      </c>
      <c r="AY185" s="257" t="s">
        <v>169</v>
      </c>
    </row>
    <row r="186" spans="2:51" s="12" customFormat="1" ht="13.5">
      <c r="B186" s="246"/>
      <c r="C186" s="247"/>
      <c r="D186" s="248" t="s">
        <v>185</v>
      </c>
      <c r="E186" s="249" t="s">
        <v>21</v>
      </c>
      <c r="F186" s="250" t="s">
        <v>1798</v>
      </c>
      <c r="G186" s="247"/>
      <c r="H186" s="251">
        <v>2.05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pans="2:51" s="12" customFormat="1" ht="13.5">
      <c r="B187" s="246"/>
      <c r="C187" s="247"/>
      <c r="D187" s="248" t="s">
        <v>185</v>
      </c>
      <c r="E187" s="249" t="s">
        <v>21</v>
      </c>
      <c r="F187" s="250" t="s">
        <v>1799</v>
      </c>
      <c r="G187" s="247"/>
      <c r="H187" s="251">
        <v>1.65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1800</v>
      </c>
      <c r="G188" s="247"/>
      <c r="H188" s="251">
        <v>1.41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2" customFormat="1" ht="13.5">
      <c r="B189" s="246"/>
      <c r="C189" s="247"/>
      <c r="D189" s="248" t="s">
        <v>185</v>
      </c>
      <c r="E189" s="249" t="s">
        <v>21</v>
      </c>
      <c r="F189" s="250" t="s">
        <v>1801</v>
      </c>
      <c r="G189" s="247"/>
      <c r="H189" s="251">
        <v>1.65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1802</v>
      </c>
      <c r="G190" s="247"/>
      <c r="H190" s="251">
        <v>2.4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2" customFormat="1" ht="13.5">
      <c r="B191" s="246"/>
      <c r="C191" s="247"/>
      <c r="D191" s="248" t="s">
        <v>185</v>
      </c>
      <c r="E191" s="249" t="s">
        <v>21</v>
      </c>
      <c r="F191" s="250" t="s">
        <v>1803</v>
      </c>
      <c r="G191" s="247"/>
      <c r="H191" s="251">
        <v>5.04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pans="2:51" s="12" customFormat="1" ht="13.5">
      <c r="B192" s="246"/>
      <c r="C192" s="247"/>
      <c r="D192" s="248" t="s">
        <v>185</v>
      </c>
      <c r="E192" s="249" t="s">
        <v>21</v>
      </c>
      <c r="F192" s="250" t="s">
        <v>1804</v>
      </c>
      <c r="G192" s="247"/>
      <c r="H192" s="251">
        <v>4.56</v>
      </c>
      <c r="I192" s="252"/>
      <c r="J192" s="247"/>
      <c r="K192" s="247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185</v>
      </c>
      <c r="AU192" s="257" t="s">
        <v>85</v>
      </c>
      <c r="AV192" s="12" t="s">
        <v>85</v>
      </c>
      <c r="AW192" s="12" t="s">
        <v>37</v>
      </c>
      <c r="AX192" s="12" t="s">
        <v>74</v>
      </c>
      <c r="AY192" s="257" t="s">
        <v>169</v>
      </c>
    </row>
    <row r="193" spans="2:51" s="12" customFormat="1" ht="13.5">
      <c r="B193" s="246"/>
      <c r="C193" s="247"/>
      <c r="D193" s="248" t="s">
        <v>185</v>
      </c>
      <c r="E193" s="249" t="s">
        <v>21</v>
      </c>
      <c r="F193" s="250" t="s">
        <v>1805</v>
      </c>
      <c r="G193" s="247"/>
      <c r="H193" s="251">
        <v>3.96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pans="2:51" s="12" customFormat="1" ht="13.5">
      <c r="B194" s="246"/>
      <c r="C194" s="247"/>
      <c r="D194" s="248" t="s">
        <v>185</v>
      </c>
      <c r="E194" s="249" t="s">
        <v>21</v>
      </c>
      <c r="F194" s="250" t="s">
        <v>1806</v>
      </c>
      <c r="G194" s="247"/>
      <c r="H194" s="251">
        <v>3.36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pans="2:51" s="12" customFormat="1" ht="13.5">
      <c r="B195" s="246"/>
      <c r="C195" s="247"/>
      <c r="D195" s="248" t="s">
        <v>185</v>
      </c>
      <c r="E195" s="249" t="s">
        <v>21</v>
      </c>
      <c r="F195" s="250" t="s">
        <v>1807</v>
      </c>
      <c r="G195" s="247"/>
      <c r="H195" s="251">
        <v>3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pans="2:51" s="12" customFormat="1" ht="13.5">
      <c r="B196" s="246"/>
      <c r="C196" s="247"/>
      <c r="D196" s="248" t="s">
        <v>185</v>
      </c>
      <c r="E196" s="249" t="s">
        <v>21</v>
      </c>
      <c r="F196" s="250" t="s">
        <v>1808</v>
      </c>
      <c r="G196" s="247"/>
      <c r="H196" s="251">
        <v>1.44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pans="2:51" s="15" customFormat="1" ht="13.5">
      <c r="B197" s="283"/>
      <c r="C197" s="284"/>
      <c r="D197" s="248" t="s">
        <v>185</v>
      </c>
      <c r="E197" s="285" t="s">
        <v>21</v>
      </c>
      <c r="F197" s="286" t="s">
        <v>345</v>
      </c>
      <c r="G197" s="284"/>
      <c r="H197" s="287">
        <v>32.98</v>
      </c>
      <c r="I197" s="288"/>
      <c r="J197" s="284"/>
      <c r="K197" s="284"/>
      <c r="L197" s="289"/>
      <c r="M197" s="290"/>
      <c r="N197" s="291"/>
      <c r="O197" s="291"/>
      <c r="P197" s="291"/>
      <c r="Q197" s="291"/>
      <c r="R197" s="291"/>
      <c r="S197" s="291"/>
      <c r="T197" s="292"/>
      <c r="AT197" s="293" t="s">
        <v>185</v>
      </c>
      <c r="AU197" s="293" t="s">
        <v>85</v>
      </c>
      <c r="AV197" s="15" t="s">
        <v>181</v>
      </c>
      <c r="AW197" s="15" t="s">
        <v>37</v>
      </c>
      <c r="AX197" s="15" t="s">
        <v>74</v>
      </c>
      <c r="AY197" s="293" t="s">
        <v>169</v>
      </c>
    </row>
    <row r="198" spans="2:51" s="13" customFormat="1" ht="13.5">
      <c r="B198" s="258"/>
      <c r="C198" s="259"/>
      <c r="D198" s="248" t="s">
        <v>185</v>
      </c>
      <c r="E198" s="260" t="s">
        <v>21</v>
      </c>
      <c r="F198" s="261" t="s">
        <v>187</v>
      </c>
      <c r="G198" s="259"/>
      <c r="H198" s="262">
        <v>40.67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185</v>
      </c>
      <c r="AU198" s="268" t="s">
        <v>85</v>
      </c>
      <c r="AV198" s="13" t="s">
        <v>176</v>
      </c>
      <c r="AW198" s="13" t="s">
        <v>37</v>
      </c>
      <c r="AX198" s="13" t="s">
        <v>82</v>
      </c>
      <c r="AY198" s="268" t="s">
        <v>169</v>
      </c>
    </row>
    <row r="199" spans="2:63" s="11" customFormat="1" ht="29.85" customHeight="1">
      <c r="B199" s="218"/>
      <c r="C199" s="219"/>
      <c r="D199" s="220" t="s">
        <v>73</v>
      </c>
      <c r="E199" s="232" t="s">
        <v>85</v>
      </c>
      <c r="F199" s="232" t="s">
        <v>552</v>
      </c>
      <c r="G199" s="219"/>
      <c r="H199" s="219"/>
      <c r="I199" s="222"/>
      <c r="J199" s="233">
        <f>BK199</f>
        <v>0</v>
      </c>
      <c r="K199" s="219"/>
      <c r="L199" s="224"/>
      <c r="M199" s="225"/>
      <c r="N199" s="226"/>
      <c r="O199" s="226"/>
      <c r="P199" s="227">
        <f>SUM(P200:P211)</f>
        <v>0</v>
      </c>
      <c r="Q199" s="226"/>
      <c r="R199" s="227">
        <f>SUM(R200:R211)</f>
        <v>34.772489705844</v>
      </c>
      <c r="S199" s="226"/>
      <c r="T199" s="228">
        <f>SUM(T200:T211)</f>
        <v>0</v>
      </c>
      <c r="AR199" s="229" t="s">
        <v>82</v>
      </c>
      <c r="AT199" s="230" t="s">
        <v>73</v>
      </c>
      <c r="AU199" s="230" t="s">
        <v>82</v>
      </c>
      <c r="AY199" s="229" t="s">
        <v>169</v>
      </c>
      <c r="BK199" s="231">
        <f>SUM(BK200:BK211)</f>
        <v>0</v>
      </c>
    </row>
    <row r="200" spans="2:65" s="1" customFormat="1" ht="25.5" customHeight="1">
      <c r="B200" s="47"/>
      <c r="C200" s="234" t="s">
        <v>246</v>
      </c>
      <c r="D200" s="234" t="s">
        <v>171</v>
      </c>
      <c r="E200" s="235" t="s">
        <v>1809</v>
      </c>
      <c r="F200" s="236" t="s">
        <v>1810</v>
      </c>
      <c r="G200" s="237" t="s">
        <v>422</v>
      </c>
      <c r="H200" s="238">
        <v>15.411</v>
      </c>
      <c r="I200" s="239"/>
      <c r="J200" s="240">
        <f>ROUND(I200*H200,2)</f>
        <v>0</v>
      </c>
      <c r="K200" s="236" t="s">
        <v>175</v>
      </c>
      <c r="L200" s="73"/>
      <c r="M200" s="241" t="s">
        <v>21</v>
      </c>
      <c r="N200" s="242" t="s">
        <v>45</v>
      </c>
      <c r="O200" s="48"/>
      <c r="P200" s="243">
        <f>O200*H200</f>
        <v>0</v>
      </c>
      <c r="Q200" s="243">
        <v>2.256342204</v>
      </c>
      <c r="R200" s="243">
        <f>Q200*H200</f>
        <v>34.772489705844</v>
      </c>
      <c r="S200" s="243">
        <v>0</v>
      </c>
      <c r="T200" s="244">
        <f>S200*H200</f>
        <v>0</v>
      </c>
      <c r="AR200" s="25" t="s">
        <v>176</v>
      </c>
      <c r="AT200" s="25" t="s">
        <v>171</v>
      </c>
      <c r="AU200" s="25" t="s">
        <v>85</v>
      </c>
      <c r="AY200" s="25" t="s">
        <v>169</v>
      </c>
      <c r="BE200" s="245">
        <f>IF(N200="základní",J200,0)</f>
        <v>0</v>
      </c>
      <c r="BF200" s="245">
        <f>IF(N200="snížená",J200,0)</f>
        <v>0</v>
      </c>
      <c r="BG200" s="245">
        <f>IF(N200="zákl. přenesená",J200,0)</f>
        <v>0</v>
      </c>
      <c r="BH200" s="245">
        <f>IF(N200="sníž. přenesená",J200,0)</f>
        <v>0</v>
      </c>
      <c r="BI200" s="245">
        <f>IF(N200="nulová",J200,0)</f>
        <v>0</v>
      </c>
      <c r="BJ200" s="25" t="s">
        <v>82</v>
      </c>
      <c r="BK200" s="245">
        <f>ROUND(I200*H200,2)</f>
        <v>0</v>
      </c>
      <c r="BL200" s="25" t="s">
        <v>176</v>
      </c>
      <c r="BM200" s="25" t="s">
        <v>1811</v>
      </c>
    </row>
    <row r="201" spans="2:51" s="12" customFormat="1" ht="13.5">
      <c r="B201" s="246"/>
      <c r="C201" s="247"/>
      <c r="D201" s="248" t="s">
        <v>185</v>
      </c>
      <c r="E201" s="249" t="s">
        <v>21</v>
      </c>
      <c r="F201" s="250" t="s">
        <v>1812</v>
      </c>
      <c r="G201" s="247"/>
      <c r="H201" s="251">
        <v>2</v>
      </c>
      <c r="I201" s="252"/>
      <c r="J201" s="247"/>
      <c r="K201" s="247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185</v>
      </c>
      <c r="AU201" s="257" t="s">
        <v>85</v>
      </c>
      <c r="AV201" s="12" t="s">
        <v>85</v>
      </c>
      <c r="AW201" s="12" t="s">
        <v>37</v>
      </c>
      <c r="AX201" s="12" t="s">
        <v>74</v>
      </c>
      <c r="AY201" s="257" t="s">
        <v>169</v>
      </c>
    </row>
    <row r="202" spans="2:51" s="12" customFormat="1" ht="13.5">
      <c r="B202" s="246"/>
      <c r="C202" s="247"/>
      <c r="D202" s="248" t="s">
        <v>185</v>
      </c>
      <c r="E202" s="249" t="s">
        <v>21</v>
      </c>
      <c r="F202" s="250" t="s">
        <v>1813</v>
      </c>
      <c r="G202" s="247"/>
      <c r="H202" s="251">
        <v>1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pans="2:51" s="12" customFormat="1" ht="13.5">
      <c r="B203" s="246"/>
      <c r="C203" s="247"/>
      <c r="D203" s="248" t="s">
        <v>185</v>
      </c>
      <c r="E203" s="249" t="s">
        <v>21</v>
      </c>
      <c r="F203" s="250" t="s">
        <v>1814</v>
      </c>
      <c r="G203" s="247"/>
      <c r="H203" s="251">
        <v>4.2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pans="2:51" s="12" customFormat="1" ht="13.5">
      <c r="B204" s="246"/>
      <c r="C204" s="247"/>
      <c r="D204" s="248" t="s">
        <v>185</v>
      </c>
      <c r="E204" s="249" t="s">
        <v>21</v>
      </c>
      <c r="F204" s="250" t="s">
        <v>1815</v>
      </c>
      <c r="G204" s="247"/>
      <c r="H204" s="251">
        <v>2.1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pans="2:51" s="12" customFormat="1" ht="13.5">
      <c r="B205" s="246"/>
      <c r="C205" s="247"/>
      <c r="D205" s="248" t="s">
        <v>185</v>
      </c>
      <c r="E205" s="249" t="s">
        <v>21</v>
      </c>
      <c r="F205" s="250" t="s">
        <v>1816</v>
      </c>
      <c r="G205" s="247"/>
      <c r="H205" s="251">
        <v>1.6</v>
      </c>
      <c r="I205" s="252"/>
      <c r="J205" s="247"/>
      <c r="K205" s="247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185</v>
      </c>
      <c r="AU205" s="257" t="s">
        <v>85</v>
      </c>
      <c r="AV205" s="12" t="s">
        <v>85</v>
      </c>
      <c r="AW205" s="12" t="s">
        <v>37</v>
      </c>
      <c r="AX205" s="12" t="s">
        <v>74</v>
      </c>
      <c r="AY205" s="257" t="s">
        <v>169</v>
      </c>
    </row>
    <row r="206" spans="2:51" s="12" customFormat="1" ht="13.5">
      <c r="B206" s="246"/>
      <c r="C206" s="247"/>
      <c r="D206" s="248" t="s">
        <v>185</v>
      </c>
      <c r="E206" s="249" t="s">
        <v>21</v>
      </c>
      <c r="F206" s="250" t="s">
        <v>1816</v>
      </c>
      <c r="G206" s="247"/>
      <c r="H206" s="251">
        <v>1.6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pans="2:51" s="12" customFormat="1" ht="13.5">
      <c r="B207" s="246"/>
      <c r="C207" s="247"/>
      <c r="D207" s="248" t="s">
        <v>185</v>
      </c>
      <c r="E207" s="249" t="s">
        <v>21</v>
      </c>
      <c r="F207" s="250" t="s">
        <v>1816</v>
      </c>
      <c r="G207" s="247"/>
      <c r="H207" s="251">
        <v>1.6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pans="2:51" s="12" customFormat="1" ht="13.5">
      <c r="B208" s="246"/>
      <c r="C208" s="247"/>
      <c r="D208" s="248" t="s">
        <v>185</v>
      </c>
      <c r="E208" s="249" t="s">
        <v>21</v>
      </c>
      <c r="F208" s="250" t="s">
        <v>1817</v>
      </c>
      <c r="G208" s="247"/>
      <c r="H208" s="251">
        <v>0.8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pans="2:51" s="12" customFormat="1" ht="13.5">
      <c r="B209" s="246"/>
      <c r="C209" s="247"/>
      <c r="D209" s="248" t="s">
        <v>185</v>
      </c>
      <c r="E209" s="249" t="s">
        <v>21</v>
      </c>
      <c r="F209" s="250" t="s">
        <v>1742</v>
      </c>
      <c r="G209" s="247"/>
      <c r="H209" s="251">
        <v>0.106</v>
      </c>
      <c r="I209" s="252"/>
      <c r="J209" s="247"/>
      <c r="K209" s="247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185</v>
      </c>
      <c r="AU209" s="257" t="s">
        <v>85</v>
      </c>
      <c r="AV209" s="12" t="s">
        <v>85</v>
      </c>
      <c r="AW209" s="12" t="s">
        <v>37</v>
      </c>
      <c r="AX209" s="12" t="s">
        <v>74</v>
      </c>
      <c r="AY209" s="257" t="s">
        <v>169</v>
      </c>
    </row>
    <row r="210" spans="2:51" s="12" customFormat="1" ht="13.5">
      <c r="B210" s="246"/>
      <c r="C210" s="247"/>
      <c r="D210" s="248" t="s">
        <v>185</v>
      </c>
      <c r="E210" s="249" t="s">
        <v>21</v>
      </c>
      <c r="F210" s="250" t="s">
        <v>1743</v>
      </c>
      <c r="G210" s="247"/>
      <c r="H210" s="251">
        <v>0.405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pans="2:51" s="13" customFormat="1" ht="13.5">
      <c r="B211" s="258"/>
      <c r="C211" s="259"/>
      <c r="D211" s="248" t="s">
        <v>185</v>
      </c>
      <c r="E211" s="260" t="s">
        <v>21</v>
      </c>
      <c r="F211" s="261" t="s">
        <v>187</v>
      </c>
      <c r="G211" s="259"/>
      <c r="H211" s="262">
        <v>15.411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AT211" s="268" t="s">
        <v>185</v>
      </c>
      <c r="AU211" s="268" t="s">
        <v>85</v>
      </c>
      <c r="AV211" s="13" t="s">
        <v>176</v>
      </c>
      <c r="AW211" s="13" t="s">
        <v>37</v>
      </c>
      <c r="AX211" s="13" t="s">
        <v>82</v>
      </c>
      <c r="AY211" s="268" t="s">
        <v>169</v>
      </c>
    </row>
    <row r="212" spans="2:63" s="11" customFormat="1" ht="29.85" customHeight="1">
      <c r="B212" s="218"/>
      <c r="C212" s="219"/>
      <c r="D212" s="220" t="s">
        <v>73</v>
      </c>
      <c r="E212" s="232" t="s">
        <v>181</v>
      </c>
      <c r="F212" s="232" t="s">
        <v>1818</v>
      </c>
      <c r="G212" s="219"/>
      <c r="H212" s="219"/>
      <c r="I212" s="222"/>
      <c r="J212" s="233">
        <f>BK212</f>
        <v>0</v>
      </c>
      <c r="K212" s="219"/>
      <c r="L212" s="224"/>
      <c r="M212" s="225"/>
      <c r="N212" s="226"/>
      <c r="O212" s="226"/>
      <c r="P212" s="227">
        <f>SUM(P213:P241)</f>
        <v>0</v>
      </c>
      <c r="Q212" s="226"/>
      <c r="R212" s="227">
        <f>SUM(R213:R241)</f>
        <v>85.085773312192</v>
      </c>
      <c r="S212" s="226"/>
      <c r="T212" s="228">
        <f>SUM(T213:T241)</f>
        <v>0</v>
      </c>
      <c r="AR212" s="229" t="s">
        <v>82</v>
      </c>
      <c r="AT212" s="230" t="s">
        <v>73</v>
      </c>
      <c r="AU212" s="230" t="s">
        <v>82</v>
      </c>
      <c r="AY212" s="229" t="s">
        <v>169</v>
      </c>
      <c r="BK212" s="231">
        <f>SUM(BK213:BK241)</f>
        <v>0</v>
      </c>
    </row>
    <row r="213" spans="2:65" s="1" customFormat="1" ht="38.25" customHeight="1">
      <c r="B213" s="47"/>
      <c r="C213" s="234" t="s">
        <v>250</v>
      </c>
      <c r="D213" s="234" t="s">
        <v>171</v>
      </c>
      <c r="E213" s="235" t="s">
        <v>1819</v>
      </c>
      <c r="F213" s="236" t="s">
        <v>1820</v>
      </c>
      <c r="G213" s="237" t="s">
        <v>422</v>
      </c>
      <c r="H213" s="238">
        <v>29.412</v>
      </c>
      <c r="I213" s="239"/>
      <c r="J213" s="240">
        <f>ROUND(I213*H213,2)</f>
        <v>0</v>
      </c>
      <c r="K213" s="236" t="s">
        <v>175</v>
      </c>
      <c r="L213" s="73"/>
      <c r="M213" s="241" t="s">
        <v>21</v>
      </c>
      <c r="N213" s="242" t="s">
        <v>45</v>
      </c>
      <c r="O213" s="48"/>
      <c r="P213" s="243">
        <f>O213*H213</f>
        <v>0</v>
      </c>
      <c r="Q213" s="243">
        <v>2.88888</v>
      </c>
      <c r="R213" s="243">
        <f>Q213*H213</f>
        <v>84.96773856</v>
      </c>
      <c r="S213" s="243">
        <v>0</v>
      </c>
      <c r="T213" s="244">
        <f>S213*H213</f>
        <v>0</v>
      </c>
      <c r="AR213" s="25" t="s">
        <v>176</v>
      </c>
      <c r="AT213" s="25" t="s">
        <v>171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1821</v>
      </c>
    </row>
    <row r="214" spans="2:51" s="12" customFormat="1" ht="13.5">
      <c r="B214" s="246"/>
      <c r="C214" s="247"/>
      <c r="D214" s="248" t="s">
        <v>185</v>
      </c>
      <c r="E214" s="249" t="s">
        <v>21</v>
      </c>
      <c r="F214" s="250" t="s">
        <v>1822</v>
      </c>
      <c r="G214" s="247"/>
      <c r="H214" s="251">
        <v>4.88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pans="2:51" s="12" customFormat="1" ht="13.5">
      <c r="B215" s="246"/>
      <c r="C215" s="247"/>
      <c r="D215" s="248" t="s">
        <v>185</v>
      </c>
      <c r="E215" s="249" t="s">
        <v>21</v>
      </c>
      <c r="F215" s="250" t="s">
        <v>1823</v>
      </c>
      <c r="G215" s="247"/>
      <c r="H215" s="251">
        <v>-1.092</v>
      </c>
      <c r="I215" s="252"/>
      <c r="J215" s="247"/>
      <c r="K215" s="247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185</v>
      </c>
      <c r="AU215" s="257" t="s">
        <v>85</v>
      </c>
      <c r="AV215" s="12" t="s">
        <v>85</v>
      </c>
      <c r="AW215" s="12" t="s">
        <v>37</v>
      </c>
      <c r="AX215" s="12" t="s">
        <v>74</v>
      </c>
      <c r="AY215" s="257" t="s">
        <v>169</v>
      </c>
    </row>
    <row r="216" spans="2:51" s="12" customFormat="1" ht="13.5">
      <c r="B216" s="246"/>
      <c r="C216" s="247"/>
      <c r="D216" s="248" t="s">
        <v>185</v>
      </c>
      <c r="E216" s="249" t="s">
        <v>21</v>
      </c>
      <c r="F216" s="250" t="s">
        <v>1824</v>
      </c>
      <c r="G216" s="247"/>
      <c r="H216" s="251">
        <v>1.144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pans="2:51" s="12" customFormat="1" ht="13.5">
      <c r="B217" s="246"/>
      <c r="C217" s="247"/>
      <c r="D217" s="248" t="s">
        <v>185</v>
      </c>
      <c r="E217" s="249" t="s">
        <v>21</v>
      </c>
      <c r="F217" s="250" t="s">
        <v>1825</v>
      </c>
      <c r="G217" s="247"/>
      <c r="H217" s="251">
        <v>0.78</v>
      </c>
      <c r="I217" s="252"/>
      <c r="J217" s="247"/>
      <c r="K217" s="247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185</v>
      </c>
      <c r="AU217" s="257" t="s">
        <v>85</v>
      </c>
      <c r="AV217" s="12" t="s">
        <v>85</v>
      </c>
      <c r="AW217" s="12" t="s">
        <v>37</v>
      </c>
      <c r="AX217" s="12" t="s">
        <v>74</v>
      </c>
      <c r="AY217" s="257" t="s">
        <v>169</v>
      </c>
    </row>
    <row r="218" spans="2:51" s="12" customFormat="1" ht="13.5">
      <c r="B218" s="246"/>
      <c r="C218" s="247"/>
      <c r="D218" s="248" t="s">
        <v>185</v>
      </c>
      <c r="E218" s="249" t="s">
        <v>21</v>
      </c>
      <c r="F218" s="250" t="s">
        <v>1826</v>
      </c>
      <c r="G218" s="247"/>
      <c r="H218" s="251">
        <v>10.12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pans="2:51" s="12" customFormat="1" ht="13.5">
      <c r="B219" s="246"/>
      <c r="C219" s="247"/>
      <c r="D219" s="248" t="s">
        <v>185</v>
      </c>
      <c r="E219" s="249" t="s">
        <v>21</v>
      </c>
      <c r="F219" s="250" t="s">
        <v>1827</v>
      </c>
      <c r="G219" s="247"/>
      <c r="H219" s="251">
        <v>4.62</v>
      </c>
      <c r="I219" s="252"/>
      <c r="J219" s="247"/>
      <c r="K219" s="247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185</v>
      </c>
      <c r="AU219" s="257" t="s">
        <v>85</v>
      </c>
      <c r="AV219" s="12" t="s">
        <v>85</v>
      </c>
      <c r="AW219" s="12" t="s">
        <v>37</v>
      </c>
      <c r="AX219" s="12" t="s">
        <v>74</v>
      </c>
      <c r="AY219" s="257" t="s">
        <v>169</v>
      </c>
    </row>
    <row r="220" spans="2:51" s="12" customFormat="1" ht="13.5">
      <c r="B220" s="246"/>
      <c r="C220" s="247"/>
      <c r="D220" s="248" t="s">
        <v>185</v>
      </c>
      <c r="E220" s="249" t="s">
        <v>21</v>
      </c>
      <c r="F220" s="250" t="s">
        <v>1828</v>
      </c>
      <c r="G220" s="247"/>
      <c r="H220" s="251">
        <v>2.92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pans="2:51" s="12" customFormat="1" ht="13.5">
      <c r="B221" s="246"/>
      <c r="C221" s="247"/>
      <c r="D221" s="248" t="s">
        <v>185</v>
      </c>
      <c r="E221" s="249" t="s">
        <v>21</v>
      </c>
      <c r="F221" s="250" t="s">
        <v>1829</v>
      </c>
      <c r="G221" s="247"/>
      <c r="H221" s="251">
        <v>2.56</v>
      </c>
      <c r="I221" s="252"/>
      <c r="J221" s="247"/>
      <c r="K221" s="247"/>
      <c r="L221" s="253"/>
      <c r="M221" s="254"/>
      <c r="N221" s="255"/>
      <c r="O221" s="255"/>
      <c r="P221" s="255"/>
      <c r="Q221" s="255"/>
      <c r="R221" s="255"/>
      <c r="S221" s="255"/>
      <c r="T221" s="256"/>
      <c r="AT221" s="257" t="s">
        <v>185</v>
      </c>
      <c r="AU221" s="257" t="s">
        <v>85</v>
      </c>
      <c r="AV221" s="12" t="s">
        <v>85</v>
      </c>
      <c r="AW221" s="12" t="s">
        <v>37</v>
      </c>
      <c r="AX221" s="12" t="s">
        <v>74</v>
      </c>
      <c r="AY221" s="257" t="s">
        <v>169</v>
      </c>
    </row>
    <row r="222" spans="2:51" s="12" customFormat="1" ht="13.5">
      <c r="B222" s="246"/>
      <c r="C222" s="247"/>
      <c r="D222" s="248" t="s">
        <v>185</v>
      </c>
      <c r="E222" s="249" t="s">
        <v>21</v>
      </c>
      <c r="F222" s="250" t="s">
        <v>1830</v>
      </c>
      <c r="G222" s="247"/>
      <c r="H222" s="251">
        <v>2.16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pans="2:51" s="12" customFormat="1" ht="13.5">
      <c r="B223" s="246"/>
      <c r="C223" s="247"/>
      <c r="D223" s="248" t="s">
        <v>185</v>
      </c>
      <c r="E223" s="249" t="s">
        <v>21</v>
      </c>
      <c r="F223" s="250" t="s">
        <v>1831</v>
      </c>
      <c r="G223" s="247"/>
      <c r="H223" s="251">
        <v>1.32</v>
      </c>
      <c r="I223" s="252"/>
      <c r="J223" s="247"/>
      <c r="K223" s="247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185</v>
      </c>
      <c r="AU223" s="257" t="s">
        <v>85</v>
      </c>
      <c r="AV223" s="12" t="s">
        <v>85</v>
      </c>
      <c r="AW223" s="12" t="s">
        <v>37</v>
      </c>
      <c r="AX223" s="12" t="s">
        <v>74</v>
      </c>
      <c r="AY223" s="257" t="s">
        <v>169</v>
      </c>
    </row>
    <row r="224" spans="2:51" s="13" customFormat="1" ht="13.5">
      <c r="B224" s="258"/>
      <c r="C224" s="259"/>
      <c r="D224" s="248" t="s">
        <v>185</v>
      </c>
      <c r="E224" s="260" t="s">
        <v>21</v>
      </c>
      <c r="F224" s="261" t="s">
        <v>187</v>
      </c>
      <c r="G224" s="259"/>
      <c r="H224" s="262">
        <v>29.412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AT224" s="268" t="s">
        <v>185</v>
      </c>
      <c r="AU224" s="268" t="s">
        <v>85</v>
      </c>
      <c r="AV224" s="13" t="s">
        <v>176</v>
      </c>
      <c r="AW224" s="13" t="s">
        <v>37</v>
      </c>
      <c r="AX224" s="13" t="s">
        <v>82</v>
      </c>
      <c r="AY224" s="268" t="s">
        <v>169</v>
      </c>
    </row>
    <row r="225" spans="2:65" s="1" customFormat="1" ht="25.5" customHeight="1">
      <c r="B225" s="47"/>
      <c r="C225" s="234" t="s">
        <v>254</v>
      </c>
      <c r="D225" s="234" t="s">
        <v>171</v>
      </c>
      <c r="E225" s="235" t="s">
        <v>1832</v>
      </c>
      <c r="F225" s="236" t="s">
        <v>1833</v>
      </c>
      <c r="G225" s="237" t="s">
        <v>422</v>
      </c>
      <c r="H225" s="238">
        <v>46.385</v>
      </c>
      <c r="I225" s="239"/>
      <c r="J225" s="240">
        <f>ROUND(I225*H225,2)</f>
        <v>0</v>
      </c>
      <c r="K225" s="236" t="s">
        <v>175</v>
      </c>
      <c r="L225" s="73"/>
      <c r="M225" s="241" t="s">
        <v>21</v>
      </c>
      <c r="N225" s="242" t="s">
        <v>45</v>
      </c>
      <c r="O225" s="48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AR225" s="25" t="s">
        <v>176</v>
      </c>
      <c r="AT225" s="25" t="s">
        <v>171</v>
      </c>
      <c r="AU225" s="25" t="s">
        <v>85</v>
      </c>
      <c r="AY225" s="25" t="s">
        <v>169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25" t="s">
        <v>82</v>
      </c>
      <c r="BK225" s="245">
        <f>ROUND(I225*H225,2)</f>
        <v>0</v>
      </c>
      <c r="BL225" s="25" t="s">
        <v>176</v>
      </c>
      <c r="BM225" s="25" t="s">
        <v>1834</v>
      </c>
    </row>
    <row r="226" spans="2:51" s="12" customFormat="1" ht="13.5">
      <c r="B226" s="246"/>
      <c r="C226" s="247"/>
      <c r="D226" s="248" t="s">
        <v>185</v>
      </c>
      <c r="E226" s="249" t="s">
        <v>21</v>
      </c>
      <c r="F226" s="250" t="s">
        <v>1835</v>
      </c>
      <c r="G226" s="247"/>
      <c r="H226" s="251">
        <v>63.28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pans="2:51" s="12" customFormat="1" ht="13.5">
      <c r="B227" s="246"/>
      <c r="C227" s="247"/>
      <c r="D227" s="248" t="s">
        <v>185</v>
      </c>
      <c r="E227" s="249" t="s">
        <v>21</v>
      </c>
      <c r="F227" s="250" t="s">
        <v>1836</v>
      </c>
      <c r="G227" s="247"/>
      <c r="H227" s="251">
        <v>-16.895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pans="2:51" s="13" customFormat="1" ht="13.5">
      <c r="B228" s="258"/>
      <c r="C228" s="259"/>
      <c r="D228" s="248" t="s">
        <v>185</v>
      </c>
      <c r="E228" s="260" t="s">
        <v>21</v>
      </c>
      <c r="F228" s="261" t="s">
        <v>187</v>
      </c>
      <c r="G228" s="259"/>
      <c r="H228" s="262">
        <v>46.385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185</v>
      </c>
      <c r="AU228" s="268" t="s">
        <v>85</v>
      </c>
      <c r="AV228" s="13" t="s">
        <v>176</v>
      </c>
      <c r="AW228" s="13" t="s">
        <v>37</v>
      </c>
      <c r="AX228" s="13" t="s">
        <v>82</v>
      </c>
      <c r="AY228" s="268" t="s">
        <v>169</v>
      </c>
    </row>
    <row r="229" spans="2:65" s="1" customFormat="1" ht="25.5" customHeight="1">
      <c r="B229" s="47"/>
      <c r="C229" s="234" t="s">
        <v>258</v>
      </c>
      <c r="D229" s="234" t="s">
        <v>171</v>
      </c>
      <c r="E229" s="235" t="s">
        <v>1837</v>
      </c>
      <c r="F229" s="236" t="s">
        <v>1838</v>
      </c>
      <c r="G229" s="237" t="s">
        <v>422</v>
      </c>
      <c r="H229" s="238">
        <v>16.895</v>
      </c>
      <c r="I229" s="239"/>
      <c r="J229" s="240">
        <f>ROUND(I229*H229,2)</f>
        <v>0</v>
      </c>
      <c r="K229" s="236" t="s">
        <v>175</v>
      </c>
      <c r="L229" s="73"/>
      <c r="M229" s="241" t="s">
        <v>21</v>
      </c>
      <c r="N229" s="242" t="s">
        <v>45</v>
      </c>
      <c r="O229" s="4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AR229" s="25" t="s">
        <v>176</v>
      </c>
      <c r="AT229" s="25" t="s">
        <v>171</v>
      </c>
      <c r="AU229" s="25" t="s">
        <v>85</v>
      </c>
      <c r="AY229" s="25" t="s">
        <v>169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25" t="s">
        <v>82</v>
      </c>
      <c r="BK229" s="245">
        <f>ROUND(I229*H229,2)</f>
        <v>0</v>
      </c>
      <c r="BL229" s="25" t="s">
        <v>176</v>
      </c>
      <c r="BM229" s="25" t="s">
        <v>1839</v>
      </c>
    </row>
    <row r="230" spans="2:51" s="12" customFormat="1" ht="13.5">
      <c r="B230" s="246"/>
      <c r="C230" s="247"/>
      <c r="D230" s="248" t="s">
        <v>185</v>
      </c>
      <c r="E230" s="249" t="s">
        <v>21</v>
      </c>
      <c r="F230" s="250" t="s">
        <v>1840</v>
      </c>
      <c r="G230" s="247"/>
      <c r="H230" s="251">
        <v>16.895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pans="2:51" s="13" customFormat="1" ht="13.5">
      <c r="B231" s="258"/>
      <c r="C231" s="259"/>
      <c r="D231" s="248" t="s">
        <v>185</v>
      </c>
      <c r="E231" s="260" t="s">
        <v>21</v>
      </c>
      <c r="F231" s="261" t="s">
        <v>187</v>
      </c>
      <c r="G231" s="259"/>
      <c r="H231" s="262">
        <v>16.895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AT231" s="268" t="s">
        <v>185</v>
      </c>
      <c r="AU231" s="268" t="s">
        <v>85</v>
      </c>
      <c r="AV231" s="13" t="s">
        <v>176</v>
      </c>
      <c r="AW231" s="13" t="s">
        <v>37</v>
      </c>
      <c r="AX231" s="13" t="s">
        <v>82</v>
      </c>
      <c r="AY231" s="268" t="s">
        <v>169</v>
      </c>
    </row>
    <row r="232" spans="2:65" s="1" customFormat="1" ht="25.5" customHeight="1">
      <c r="B232" s="47"/>
      <c r="C232" s="234" t="s">
        <v>263</v>
      </c>
      <c r="D232" s="234" t="s">
        <v>171</v>
      </c>
      <c r="E232" s="235" t="s">
        <v>1841</v>
      </c>
      <c r="F232" s="236" t="s">
        <v>1842</v>
      </c>
      <c r="G232" s="237" t="s">
        <v>205</v>
      </c>
      <c r="H232" s="238">
        <v>2.1</v>
      </c>
      <c r="I232" s="239"/>
      <c r="J232" s="240">
        <f>ROUND(I232*H232,2)</f>
        <v>0</v>
      </c>
      <c r="K232" s="236" t="s">
        <v>175</v>
      </c>
      <c r="L232" s="73"/>
      <c r="M232" s="241" t="s">
        <v>21</v>
      </c>
      <c r="N232" s="242" t="s">
        <v>45</v>
      </c>
      <c r="O232" s="4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AR232" s="25" t="s">
        <v>176</v>
      </c>
      <c r="AT232" s="25" t="s">
        <v>171</v>
      </c>
      <c r="AU232" s="25" t="s">
        <v>85</v>
      </c>
      <c r="AY232" s="25" t="s">
        <v>169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25" t="s">
        <v>82</v>
      </c>
      <c r="BK232" s="245">
        <f>ROUND(I232*H232,2)</f>
        <v>0</v>
      </c>
      <c r="BL232" s="25" t="s">
        <v>176</v>
      </c>
      <c r="BM232" s="25" t="s">
        <v>1843</v>
      </c>
    </row>
    <row r="233" spans="2:51" s="12" customFormat="1" ht="13.5">
      <c r="B233" s="246"/>
      <c r="C233" s="247"/>
      <c r="D233" s="248" t="s">
        <v>185</v>
      </c>
      <c r="E233" s="249" t="s">
        <v>21</v>
      </c>
      <c r="F233" s="250" t="s">
        <v>1844</v>
      </c>
      <c r="G233" s="247"/>
      <c r="H233" s="251">
        <v>2.1</v>
      </c>
      <c r="I233" s="252"/>
      <c r="J233" s="247"/>
      <c r="K233" s="247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185</v>
      </c>
      <c r="AU233" s="257" t="s">
        <v>85</v>
      </c>
      <c r="AV233" s="12" t="s">
        <v>85</v>
      </c>
      <c r="AW233" s="12" t="s">
        <v>37</v>
      </c>
      <c r="AX233" s="12" t="s">
        <v>74</v>
      </c>
      <c r="AY233" s="257" t="s">
        <v>169</v>
      </c>
    </row>
    <row r="234" spans="2:51" s="13" customFormat="1" ht="13.5">
      <c r="B234" s="258"/>
      <c r="C234" s="259"/>
      <c r="D234" s="248" t="s">
        <v>185</v>
      </c>
      <c r="E234" s="260" t="s">
        <v>21</v>
      </c>
      <c r="F234" s="261" t="s">
        <v>187</v>
      </c>
      <c r="G234" s="259"/>
      <c r="H234" s="262">
        <v>2.1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AT234" s="268" t="s">
        <v>185</v>
      </c>
      <c r="AU234" s="268" t="s">
        <v>85</v>
      </c>
      <c r="AV234" s="13" t="s">
        <v>176</v>
      </c>
      <c r="AW234" s="13" t="s">
        <v>37</v>
      </c>
      <c r="AX234" s="13" t="s">
        <v>82</v>
      </c>
      <c r="AY234" s="268" t="s">
        <v>169</v>
      </c>
    </row>
    <row r="235" spans="2:65" s="1" customFormat="1" ht="25.5" customHeight="1">
      <c r="B235" s="47"/>
      <c r="C235" s="234" t="s">
        <v>9</v>
      </c>
      <c r="D235" s="234" t="s">
        <v>171</v>
      </c>
      <c r="E235" s="235" t="s">
        <v>1845</v>
      </c>
      <c r="F235" s="236" t="s">
        <v>1846</v>
      </c>
      <c r="G235" s="237" t="s">
        <v>205</v>
      </c>
      <c r="H235" s="238">
        <v>5.2</v>
      </c>
      <c r="I235" s="239"/>
      <c r="J235" s="240">
        <f>ROUND(I235*H235,2)</f>
        <v>0</v>
      </c>
      <c r="K235" s="236" t="s">
        <v>175</v>
      </c>
      <c r="L235" s="73"/>
      <c r="M235" s="241" t="s">
        <v>21</v>
      </c>
      <c r="N235" s="242" t="s">
        <v>45</v>
      </c>
      <c r="O235" s="48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AR235" s="25" t="s">
        <v>176</v>
      </c>
      <c r="AT235" s="25" t="s">
        <v>171</v>
      </c>
      <c r="AU235" s="25" t="s">
        <v>85</v>
      </c>
      <c r="AY235" s="25" t="s">
        <v>169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25" t="s">
        <v>82</v>
      </c>
      <c r="BK235" s="245">
        <f>ROUND(I235*H235,2)</f>
        <v>0</v>
      </c>
      <c r="BL235" s="25" t="s">
        <v>176</v>
      </c>
      <c r="BM235" s="25" t="s">
        <v>1847</v>
      </c>
    </row>
    <row r="236" spans="2:51" s="12" customFormat="1" ht="13.5">
      <c r="B236" s="246"/>
      <c r="C236" s="247"/>
      <c r="D236" s="248" t="s">
        <v>185</v>
      </c>
      <c r="E236" s="249" t="s">
        <v>21</v>
      </c>
      <c r="F236" s="250" t="s">
        <v>1389</v>
      </c>
      <c r="G236" s="247"/>
      <c r="H236" s="251">
        <v>5.2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pans="2:51" s="13" customFormat="1" ht="13.5">
      <c r="B237" s="258"/>
      <c r="C237" s="259"/>
      <c r="D237" s="248" t="s">
        <v>185</v>
      </c>
      <c r="E237" s="260" t="s">
        <v>21</v>
      </c>
      <c r="F237" s="261" t="s">
        <v>187</v>
      </c>
      <c r="G237" s="259"/>
      <c r="H237" s="262">
        <v>5.2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AT237" s="268" t="s">
        <v>185</v>
      </c>
      <c r="AU237" s="268" t="s">
        <v>85</v>
      </c>
      <c r="AV237" s="13" t="s">
        <v>176</v>
      </c>
      <c r="AW237" s="13" t="s">
        <v>37</v>
      </c>
      <c r="AX237" s="13" t="s">
        <v>82</v>
      </c>
      <c r="AY237" s="268" t="s">
        <v>169</v>
      </c>
    </row>
    <row r="238" spans="2:65" s="1" customFormat="1" ht="25.5" customHeight="1">
      <c r="B238" s="47"/>
      <c r="C238" s="234" t="s">
        <v>270</v>
      </c>
      <c r="D238" s="234" t="s">
        <v>171</v>
      </c>
      <c r="E238" s="235" t="s">
        <v>1848</v>
      </c>
      <c r="F238" s="236" t="s">
        <v>1849</v>
      </c>
      <c r="G238" s="237" t="s">
        <v>288</v>
      </c>
      <c r="H238" s="238">
        <v>0.112</v>
      </c>
      <c r="I238" s="239"/>
      <c r="J238" s="240">
        <f>ROUND(I238*H238,2)</f>
        <v>0</v>
      </c>
      <c r="K238" s="236" t="s">
        <v>175</v>
      </c>
      <c r="L238" s="73"/>
      <c r="M238" s="241" t="s">
        <v>21</v>
      </c>
      <c r="N238" s="242" t="s">
        <v>45</v>
      </c>
      <c r="O238" s="48"/>
      <c r="P238" s="243">
        <f>O238*H238</f>
        <v>0</v>
      </c>
      <c r="Q238" s="243">
        <v>1.053881716</v>
      </c>
      <c r="R238" s="243">
        <f>Q238*H238</f>
        <v>0.118034752192</v>
      </c>
      <c r="S238" s="243">
        <v>0</v>
      </c>
      <c r="T238" s="244">
        <f>S238*H238</f>
        <v>0</v>
      </c>
      <c r="AR238" s="25" t="s">
        <v>176</v>
      </c>
      <c r="AT238" s="25" t="s">
        <v>171</v>
      </c>
      <c r="AU238" s="25" t="s">
        <v>85</v>
      </c>
      <c r="AY238" s="25" t="s">
        <v>169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25" t="s">
        <v>82</v>
      </c>
      <c r="BK238" s="245">
        <f>ROUND(I238*H238,2)</f>
        <v>0</v>
      </c>
      <c r="BL238" s="25" t="s">
        <v>176</v>
      </c>
      <c r="BM238" s="25" t="s">
        <v>1850</v>
      </c>
    </row>
    <row r="239" spans="2:51" s="12" customFormat="1" ht="13.5">
      <c r="B239" s="246"/>
      <c r="C239" s="247"/>
      <c r="D239" s="248" t="s">
        <v>185</v>
      </c>
      <c r="E239" s="249" t="s">
        <v>21</v>
      </c>
      <c r="F239" s="250" t="s">
        <v>1851</v>
      </c>
      <c r="G239" s="247"/>
      <c r="H239" s="251">
        <v>0.051</v>
      </c>
      <c r="I239" s="252"/>
      <c r="J239" s="247"/>
      <c r="K239" s="247"/>
      <c r="L239" s="253"/>
      <c r="M239" s="254"/>
      <c r="N239" s="255"/>
      <c r="O239" s="255"/>
      <c r="P239" s="255"/>
      <c r="Q239" s="255"/>
      <c r="R239" s="255"/>
      <c r="S239" s="255"/>
      <c r="T239" s="256"/>
      <c r="AT239" s="257" t="s">
        <v>185</v>
      </c>
      <c r="AU239" s="257" t="s">
        <v>85</v>
      </c>
      <c r="AV239" s="12" t="s">
        <v>85</v>
      </c>
      <c r="AW239" s="12" t="s">
        <v>37</v>
      </c>
      <c r="AX239" s="12" t="s">
        <v>74</v>
      </c>
      <c r="AY239" s="257" t="s">
        <v>169</v>
      </c>
    </row>
    <row r="240" spans="2:51" s="12" customFormat="1" ht="13.5">
      <c r="B240" s="246"/>
      <c r="C240" s="247"/>
      <c r="D240" s="248" t="s">
        <v>185</v>
      </c>
      <c r="E240" s="249" t="s">
        <v>21</v>
      </c>
      <c r="F240" s="250" t="s">
        <v>1852</v>
      </c>
      <c r="G240" s="247"/>
      <c r="H240" s="251">
        <v>0.061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pans="2:51" s="13" customFormat="1" ht="13.5">
      <c r="B241" s="258"/>
      <c r="C241" s="259"/>
      <c r="D241" s="248" t="s">
        <v>185</v>
      </c>
      <c r="E241" s="260" t="s">
        <v>21</v>
      </c>
      <c r="F241" s="261" t="s">
        <v>187</v>
      </c>
      <c r="G241" s="259"/>
      <c r="H241" s="262">
        <v>0.112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AT241" s="268" t="s">
        <v>185</v>
      </c>
      <c r="AU241" s="268" t="s">
        <v>85</v>
      </c>
      <c r="AV241" s="13" t="s">
        <v>176</v>
      </c>
      <c r="AW241" s="13" t="s">
        <v>37</v>
      </c>
      <c r="AX241" s="13" t="s">
        <v>82</v>
      </c>
      <c r="AY241" s="268" t="s">
        <v>169</v>
      </c>
    </row>
    <row r="242" spans="2:63" s="11" customFormat="1" ht="29.85" customHeight="1">
      <c r="B242" s="218"/>
      <c r="C242" s="219"/>
      <c r="D242" s="220" t="s">
        <v>73</v>
      </c>
      <c r="E242" s="232" t="s">
        <v>198</v>
      </c>
      <c r="F242" s="232" t="s">
        <v>1853</v>
      </c>
      <c r="G242" s="219"/>
      <c r="H242" s="219"/>
      <c r="I242" s="222"/>
      <c r="J242" s="233">
        <f>BK242</f>
        <v>0</v>
      </c>
      <c r="K242" s="219"/>
      <c r="L242" s="224"/>
      <c r="M242" s="225"/>
      <c r="N242" s="226"/>
      <c r="O242" s="226"/>
      <c r="P242" s="227">
        <f>SUM(P243:P289)</f>
        <v>0</v>
      </c>
      <c r="Q242" s="226"/>
      <c r="R242" s="227">
        <f>SUM(R243:R289)</f>
        <v>0.315632</v>
      </c>
      <c r="S242" s="226"/>
      <c r="T242" s="228">
        <f>SUM(T243:T289)</f>
        <v>0</v>
      </c>
      <c r="AR242" s="229" t="s">
        <v>82</v>
      </c>
      <c r="AT242" s="230" t="s">
        <v>73</v>
      </c>
      <c r="AU242" s="230" t="s">
        <v>82</v>
      </c>
      <c r="AY242" s="229" t="s">
        <v>169</v>
      </c>
      <c r="BK242" s="231">
        <f>SUM(BK243:BK289)</f>
        <v>0</v>
      </c>
    </row>
    <row r="243" spans="2:65" s="1" customFormat="1" ht="25.5" customHeight="1">
      <c r="B243" s="47"/>
      <c r="C243" s="234" t="s">
        <v>274</v>
      </c>
      <c r="D243" s="234" t="s">
        <v>171</v>
      </c>
      <c r="E243" s="235" t="s">
        <v>1854</v>
      </c>
      <c r="F243" s="236" t="s">
        <v>1855</v>
      </c>
      <c r="G243" s="237" t="s">
        <v>194</v>
      </c>
      <c r="H243" s="238">
        <v>98.635</v>
      </c>
      <c r="I243" s="239"/>
      <c r="J243" s="240">
        <f>ROUND(I243*H243,2)</f>
        <v>0</v>
      </c>
      <c r="K243" s="236" t="s">
        <v>175</v>
      </c>
      <c r="L243" s="73"/>
      <c r="M243" s="241" t="s">
        <v>21</v>
      </c>
      <c r="N243" s="242" t="s">
        <v>45</v>
      </c>
      <c r="O243" s="48"/>
      <c r="P243" s="243">
        <f>O243*H243</f>
        <v>0</v>
      </c>
      <c r="Q243" s="243">
        <v>0.0032</v>
      </c>
      <c r="R243" s="243">
        <f>Q243*H243</f>
        <v>0.315632</v>
      </c>
      <c r="S243" s="243">
        <v>0</v>
      </c>
      <c r="T243" s="244">
        <f>S243*H243</f>
        <v>0</v>
      </c>
      <c r="AR243" s="25" t="s">
        <v>176</v>
      </c>
      <c r="AT243" s="25" t="s">
        <v>171</v>
      </c>
      <c r="AU243" s="25" t="s">
        <v>85</v>
      </c>
      <c r="AY243" s="25" t="s">
        <v>169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82</v>
      </c>
      <c r="BK243" s="245">
        <f>ROUND(I243*H243,2)</f>
        <v>0</v>
      </c>
      <c r="BL243" s="25" t="s">
        <v>176</v>
      </c>
      <c r="BM243" s="25" t="s">
        <v>1856</v>
      </c>
    </row>
    <row r="244" spans="2:51" s="14" customFormat="1" ht="13.5">
      <c r="B244" s="269"/>
      <c r="C244" s="270"/>
      <c r="D244" s="248" t="s">
        <v>185</v>
      </c>
      <c r="E244" s="271" t="s">
        <v>21</v>
      </c>
      <c r="F244" s="272" t="s">
        <v>1857</v>
      </c>
      <c r="G244" s="270"/>
      <c r="H244" s="271" t="s">
        <v>21</v>
      </c>
      <c r="I244" s="273"/>
      <c r="J244" s="270"/>
      <c r="K244" s="270"/>
      <c r="L244" s="274"/>
      <c r="M244" s="275"/>
      <c r="N244" s="276"/>
      <c r="O244" s="276"/>
      <c r="P244" s="276"/>
      <c r="Q244" s="276"/>
      <c r="R244" s="276"/>
      <c r="S244" s="276"/>
      <c r="T244" s="277"/>
      <c r="AT244" s="278" t="s">
        <v>185</v>
      </c>
      <c r="AU244" s="278" t="s">
        <v>85</v>
      </c>
      <c r="AV244" s="14" t="s">
        <v>82</v>
      </c>
      <c r="AW244" s="14" t="s">
        <v>37</v>
      </c>
      <c r="AX244" s="14" t="s">
        <v>74</v>
      </c>
      <c r="AY244" s="278" t="s">
        <v>169</v>
      </c>
    </row>
    <row r="245" spans="2:51" s="12" customFormat="1" ht="13.5">
      <c r="B245" s="246"/>
      <c r="C245" s="247"/>
      <c r="D245" s="248" t="s">
        <v>185</v>
      </c>
      <c r="E245" s="249" t="s">
        <v>21</v>
      </c>
      <c r="F245" s="250" t="s">
        <v>1858</v>
      </c>
      <c r="G245" s="247"/>
      <c r="H245" s="251">
        <v>3.2</v>
      </c>
      <c r="I245" s="252"/>
      <c r="J245" s="247"/>
      <c r="K245" s="247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185</v>
      </c>
      <c r="AU245" s="257" t="s">
        <v>85</v>
      </c>
      <c r="AV245" s="12" t="s">
        <v>85</v>
      </c>
      <c r="AW245" s="12" t="s">
        <v>37</v>
      </c>
      <c r="AX245" s="12" t="s">
        <v>74</v>
      </c>
      <c r="AY245" s="257" t="s">
        <v>169</v>
      </c>
    </row>
    <row r="246" spans="2:51" s="12" customFormat="1" ht="13.5">
      <c r="B246" s="246"/>
      <c r="C246" s="247"/>
      <c r="D246" s="248" t="s">
        <v>185</v>
      </c>
      <c r="E246" s="249" t="s">
        <v>21</v>
      </c>
      <c r="F246" s="250" t="s">
        <v>1859</v>
      </c>
      <c r="G246" s="247"/>
      <c r="H246" s="251">
        <v>-0.84</v>
      </c>
      <c r="I246" s="252"/>
      <c r="J246" s="247"/>
      <c r="K246" s="247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185</v>
      </c>
      <c r="AU246" s="257" t="s">
        <v>85</v>
      </c>
      <c r="AV246" s="12" t="s">
        <v>85</v>
      </c>
      <c r="AW246" s="12" t="s">
        <v>37</v>
      </c>
      <c r="AX246" s="12" t="s">
        <v>74</v>
      </c>
      <c r="AY246" s="257" t="s">
        <v>169</v>
      </c>
    </row>
    <row r="247" spans="2:51" s="12" customFormat="1" ht="13.5">
      <c r="B247" s="246"/>
      <c r="C247" s="247"/>
      <c r="D247" s="248" t="s">
        <v>185</v>
      </c>
      <c r="E247" s="249" t="s">
        <v>21</v>
      </c>
      <c r="F247" s="250" t="s">
        <v>1860</v>
      </c>
      <c r="G247" s="247"/>
      <c r="H247" s="251">
        <v>0.88</v>
      </c>
      <c r="I247" s="252"/>
      <c r="J247" s="247"/>
      <c r="K247" s="247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185</v>
      </c>
      <c r="AU247" s="257" t="s">
        <v>85</v>
      </c>
      <c r="AV247" s="12" t="s">
        <v>85</v>
      </c>
      <c r="AW247" s="12" t="s">
        <v>37</v>
      </c>
      <c r="AX247" s="12" t="s">
        <v>74</v>
      </c>
      <c r="AY247" s="257" t="s">
        <v>169</v>
      </c>
    </row>
    <row r="248" spans="2:51" s="12" customFormat="1" ht="13.5">
      <c r="B248" s="246"/>
      <c r="C248" s="247"/>
      <c r="D248" s="248" t="s">
        <v>185</v>
      </c>
      <c r="E248" s="249" t="s">
        <v>21</v>
      </c>
      <c r="F248" s="250" t="s">
        <v>1861</v>
      </c>
      <c r="G248" s="247"/>
      <c r="H248" s="251">
        <v>0.6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pans="2:51" s="12" customFormat="1" ht="13.5">
      <c r="B249" s="246"/>
      <c r="C249" s="247"/>
      <c r="D249" s="248" t="s">
        <v>185</v>
      </c>
      <c r="E249" s="249" t="s">
        <v>21</v>
      </c>
      <c r="F249" s="250" t="s">
        <v>1862</v>
      </c>
      <c r="G249" s="247"/>
      <c r="H249" s="251">
        <v>1.76</v>
      </c>
      <c r="I249" s="252"/>
      <c r="J249" s="247"/>
      <c r="K249" s="247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185</v>
      </c>
      <c r="AU249" s="257" t="s">
        <v>85</v>
      </c>
      <c r="AV249" s="12" t="s">
        <v>85</v>
      </c>
      <c r="AW249" s="12" t="s">
        <v>37</v>
      </c>
      <c r="AX249" s="12" t="s">
        <v>74</v>
      </c>
      <c r="AY249" s="257" t="s">
        <v>169</v>
      </c>
    </row>
    <row r="250" spans="2:51" s="12" customFormat="1" ht="13.5">
      <c r="B250" s="246"/>
      <c r="C250" s="247"/>
      <c r="D250" s="248" t="s">
        <v>185</v>
      </c>
      <c r="E250" s="249" t="s">
        <v>21</v>
      </c>
      <c r="F250" s="250" t="s">
        <v>1863</v>
      </c>
      <c r="G250" s="247"/>
      <c r="H250" s="251">
        <v>4.4</v>
      </c>
      <c r="I250" s="252"/>
      <c r="J250" s="247"/>
      <c r="K250" s="247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185</v>
      </c>
      <c r="AU250" s="257" t="s">
        <v>85</v>
      </c>
      <c r="AV250" s="12" t="s">
        <v>85</v>
      </c>
      <c r="AW250" s="12" t="s">
        <v>37</v>
      </c>
      <c r="AX250" s="12" t="s">
        <v>74</v>
      </c>
      <c r="AY250" s="257" t="s">
        <v>169</v>
      </c>
    </row>
    <row r="251" spans="2:51" s="12" customFormat="1" ht="13.5">
      <c r="B251" s="246"/>
      <c r="C251" s="247"/>
      <c r="D251" s="248" t="s">
        <v>185</v>
      </c>
      <c r="E251" s="249" t="s">
        <v>21</v>
      </c>
      <c r="F251" s="250" t="s">
        <v>1864</v>
      </c>
      <c r="G251" s="247"/>
      <c r="H251" s="251">
        <v>2.2</v>
      </c>
      <c r="I251" s="252"/>
      <c r="J251" s="247"/>
      <c r="K251" s="247"/>
      <c r="L251" s="253"/>
      <c r="M251" s="254"/>
      <c r="N251" s="255"/>
      <c r="O251" s="255"/>
      <c r="P251" s="255"/>
      <c r="Q251" s="255"/>
      <c r="R251" s="255"/>
      <c r="S251" s="255"/>
      <c r="T251" s="256"/>
      <c r="AT251" s="257" t="s">
        <v>185</v>
      </c>
      <c r="AU251" s="257" t="s">
        <v>85</v>
      </c>
      <c r="AV251" s="12" t="s">
        <v>85</v>
      </c>
      <c r="AW251" s="12" t="s">
        <v>37</v>
      </c>
      <c r="AX251" s="12" t="s">
        <v>74</v>
      </c>
      <c r="AY251" s="257" t="s">
        <v>169</v>
      </c>
    </row>
    <row r="252" spans="2:51" s="12" customFormat="1" ht="13.5">
      <c r="B252" s="246"/>
      <c r="C252" s="247"/>
      <c r="D252" s="248" t="s">
        <v>185</v>
      </c>
      <c r="E252" s="249" t="s">
        <v>21</v>
      </c>
      <c r="F252" s="250" t="s">
        <v>1865</v>
      </c>
      <c r="G252" s="247"/>
      <c r="H252" s="251">
        <v>1.6</v>
      </c>
      <c r="I252" s="252"/>
      <c r="J252" s="247"/>
      <c r="K252" s="247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185</v>
      </c>
      <c r="AU252" s="257" t="s">
        <v>85</v>
      </c>
      <c r="AV252" s="12" t="s">
        <v>85</v>
      </c>
      <c r="AW252" s="12" t="s">
        <v>37</v>
      </c>
      <c r="AX252" s="12" t="s">
        <v>74</v>
      </c>
      <c r="AY252" s="257" t="s">
        <v>169</v>
      </c>
    </row>
    <row r="253" spans="2:51" s="12" customFormat="1" ht="13.5">
      <c r="B253" s="246"/>
      <c r="C253" s="247"/>
      <c r="D253" s="248" t="s">
        <v>185</v>
      </c>
      <c r="E253" s="249" t="s">
        <v>21</v>
      </c>
      <c r="F253" s="250" t="s">
        <v>1865</v>
      </c>
      <c r="G253" s="247"/>
      <c r="H253" s="251">
        <v>1.6</v>
      </c>
      <c r="I253" s="252"/>
      <c r="J253" s="247"/>
      <c r="K253" s="247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185</v>
      </c>
      <c r="AU253" s="257" t="s">
        <v>85</v>
      </c>
      <c r="AV253" s="12" t="s">
        <v>85</v>
      </c>
      <c r="AW253" s="12" t="s">
        <v>37</v>
      </c>
      <c r="AX253" s="12" t="s">
        <v>74</v>
      </c>
      <c r="AY253" s="257" t="s">
        <v>169</v>
      </c>
    </row>
    <row r="254" spans="2:51" s="12" customFormat="1" ht="13.5">
      <c r="B254" s="246"/>
      <c r="C254" s="247"/>
      <c r="D254" s="248" t="s">
        <v>185</v>
      </c>
      <c r="E254" s="249" t="s">
        <v>21</v>
      </c>
      <c r="F254" s="250" t="s">
        <v>1865</v>
      </c>
      <c r="G254" s="247"/>
      <c r="H254" s="251">
        <v>1.6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pans="2:51" s="12" customFormat="1" ht="13.5">
      <c r="B255" s="246"/>
      <c r="C255" s="247"/>
      <c r="D255" s="248" t="s">
        <v>185</v>
      </c>
      <c r="E255" s="249" t="s">
        <v>21</v>
      </c>
      <c r="F255" s="250" t="s">
        <v>1866</v>
      </c>
      <c r="G255" s="247"/>
      <c r="H255" s="251">
        <v>0.8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pans="2:51" s="15" customFormat="1" ht="13.5">
      <c r="B256" s="283"/>
      <c r="C256" s="284"/>
      <c r="D256" s="248" t="s">
        <v>185</v>
      </c>
      <c r="E256" s="285" t="s">
        <v>21</v>
      </c>
      <c r="F256" s="286" t="s">
        <v>345</v>
      </c>
      <c r="G256" s="284"/>
      <c r="H256" s="287">
        <v>17.8</v>
      </c>
      <c r="I256" s="288"/>
      <c r="J256" s="284"/>
      <c r="K256" s="284"/>
      <c r="L256" s="289"/>
      <c r="M256" s="290"/>
      <c r="N256" s="291"/>
      <c r="O256" s="291"/>
      <c r="P256" s="291"/>
      <c r="Q256" s="291"/>
      <c r="R256" s="291"/>
      <c r="S256" s="291"/>
      <c r="T256" s="292"/>
      <c r="AT256" s="293" t="s">
        <v>185</v>
      </c>
      <c r="AU256" s="293" t="s">
        <v>85</v>
      </c>
      <c r="AV256" s="15" t="s">
        <v>181</v>
      </c>
      <c r="AW256" s="15" t="s">
        <v>37</v>
      </c>
      <c r="AX256" s="15" t="s">
        <v>74</v>
      </c>
      <c r="AY256" s="293" t="s">
        <v>169</v>
      </c>
    </row>
    <row r="257" spans="2:51" s="14" customFormat="1" ht="13.5">
      <c r="B257" s="269"/>
      <c r="C257" s="270"/>
      <c r="D257" s="248" t="s">
        <v>185</v>
      </c>
      <c r="E257" s="271" t="s">
        <v>21</v>
      </c>
      <c r="F257" s="272" t="s">
        <v>1867</v>
      </c>
      <c r="G257" s="270"/>
      <c r="H257" s="271" t="s">
        <v>21</v>
      </c>
      <c r="I257" s="273"/>
      <c r="J257" s="270"/>
      <c r="K257" s="270"/>
      <c r="L257" s="274"/>
      <c r="M257" s="275"/>
      <c r="N257" s="276"/>
      <c r="O257" s="276"/>
      <c r="P257" s="276"/>
      <c r="Q257" s="276"/>
      <c r="R257" s="276"/>
      <c r="S257" s="276"/>
      <c r="T257" s="277"/>
      <c r="AT257" s="278" t="s">
        <v>185</v>
      </c>
      <c r="AU257" s="278" t="s">
        <v>85</v>
      </c>
      <c r="AV257" s="14" t="s">
        <v>82</v>
      </c>
      <c r="AW257" s="14" t="s">
        <v>37</v>
      </c>
      <c r="AX257" s="14" t="s">
        <v>74</v>
      </c>
      <c r="AY257" s="278" t="s">
        <v>169</v>
      </c>
    </row>
    <row r="258" spans="2:51" s="12" customFormat="1" ht="13.5">
      <c r="B258" s="246"/>
      <c r="C258" s="247"/>
      <c r="D258" s="248" t="s">
        <v>185</v>
      </c>
      <c r="E258" s="249" t="s">
        <v>21</v>
      </c>
      <c r="F258" s="250" t="s">
        <v>1868</v>
      </c>
      <c r="G258" s="247"/>
      <c r="H258" s="251">
        <v>12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pans="2:51" s="12" customFormat="1" ht="13.5">
      <c r="B259" s="246"/>
      <c r="C259" s="247"/>
      <c r="D259" s="248" t="s">
        <v>185</v>
      </c>
      <c r="E259" s="249" t="s">
        <v>21</v>
      </c>
      <c r="F259" s="250" t="s">
        <v>1869</v>
      </c>
      <c r="G259" s="247"/>
      <c r="H259" s="251">
        <v>-2.73</v>
      </c>
      <c r="I259" s="252"/>
      <c r="J259" s="247"/>
      <c r="K259" s="247"/>
      <c r="L259" s="253"/>
      <c r="M259" s="254"/>
      <c r="N259" s="255"/>
      <c r="O259" s="255"/>
      <c r="P259" s="255"/>
      <c r="Q259" s="255"/>
      <c r="R259" s="255"/>
      <c r="S259" s="255"/>
      <c r="T259" s="256"/>
      <c r="AT259" s="257" t="s">
        <v>185</v>
      </c>
      <c r="AU259" s="257" t="s">
        <v>85</v>
      </c>
      <c r="AV259" s="12" t="s">
        <v>85</v>
      </c>
      <c r="AW259" s="12" t="s">
        <v>37</v>
      </c>
      <c r="AX259" s="12" t="s">
        <v>74</v>
      </c>
      <c r="AY259" s="257" t="s">
        <v>169</v>
      </c>
    </row>
    <row r="260" spans="2:51" s="12" customFormat="1" ht="13.5">
      <c r="B260" s="246"/>
      <c r="C260" s="247"/>
      <c r="D260" s="248" t="s">
        <v>185</v>
      </c>
      <c r="E260" s="249" t="s">
        <v>21</v>
      </c>
      <c r="F260" s="250" t="s">
        <v>1870</v>
      </c>
      <c r="G260" s="247"/>
      <c r="H260" s="251">
        <v>2.86</v>
      </c>
      <c r="I260" s="252"/>
      <c r="J260" s="247"/>
      <c r="K260" s="247"/>
      <c r="L260" s="253"/>
      <c r="M260" s="254"/>
      <c r="N260" s="255"/>
      <c r="O260" s="255"/>
      <c r="P260" s="255"/>
      <c r="Q260" s="255"/>
      <c r="R260" s="255"/>
      <c r="S260" s="255"/>
      <c r="T260" s="256"/>
      <c r="AT260" s="257" t="s">
        <v>185</v>
      </c>
      <c r="AU260" s="257" t="s">
        <v>85</v>
      </c>
      <c r="AV260" s="12" t="s">
        <v>85</v>
      </c>
      <c r="AW260" s="12" t="s">
        <v>37</v>
      </c>
      <c r="AX260" s="12" t="s">
        <v>74</v>
      </c>
      <c r="AY260" s="257" t="s">
        <v>169</v>
      </c>
    </row>
    <row r="261" spans="2:51" s="12" customFormat="1" ht="13.5">
      <c r="B261" s="246"/>
      <c r="C261" s="247"/>
      <c r="D261" s="248" t="s">
        <v>185</v>
      </c>
      <c r="E261" s="249" t="s">
        <v>21</v>
      </c>
      <c r="F261" s="250" t="s">
        <v>1871</v>
      </c>
      <c r="G261" s="247"/>
      <c r="H261" s="251">
        <v>1.95</v>
      </c>
      <c r="I261" s="252"/>
      <c r="J261" s="247"/>
      <c r="K261" s="247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185</v>
      </c>
      <c r="AU261" s="257" t="s">
        <v>85</v>
      </c>
      <c r="AV261" s="12" t="s">
        <v>85</v>
      </c>
      <c r="AW261" s="12" t="s">
        <v>37</v>
      </c>
      <c r="AX261" s="12" t="s">
        <v>74</v>
      </c>
      <c r="AY261" s="257" t="s">
        <v>169</v>
      </c>
    </row>
    <row r="262" spans="2:51" s="12" customFormat="1" ht="13.5">
      <c r="B262" s="246"/>
      <c r="C262" s="247"/>
      <c r="D262" s="248" t="s">
        <v>185</v>
      </c>
      <c r="E262" s="249" t="s">
        <v>21</v>
      </c>
      <c r="F262" s="250" t="s">
        <v>1872</v>
      </c>
      <c r="G262" s="247"/>
      <c r="H262" s="251">
        <v>18.4</v>
      </c>
      <c r="I262" s="252"/>
      <c r="J262" s="247"/>
      <c r="K262" s="247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185</v>
      </c>
      <c r="AU262" s="257" t="s">
        <v>85</v>
      </c>
      <c r="AV262" s="12" t="s">
        <v>85</v>
      </c>
      <c r="AW262" s="12" t="s">
        <v>37</v>
      </c>
      <c r="AX262" s="12" t="s">
        <v>74</v>
      </c>
      <c r="AY262" s="257" t="s">
        <v>169</v>
      </c>
    </row>
    <row r="263" spans="2:51" s="12" customFormat="1" ht="13.5">
      <c r="B263" s="246"/>
      <c r="C263" s="247"/>
      <c r="D263" s="248" t="s">
        <v>185</v>
      </c>
      <c r="E263" s="249" t="s">
        <v>21</v>
      </c>
      <c r="F263" s="250" t="s">
        <v>1873</v>
      </c>
      <c r="G263" s="247"/>
      <c r="H263" s="251">
        <v>8.4</v>
      </c>
      <c r="I263" s="252"/>
      <c r="J263" s="247"/>
      <c r="K263" s="247"/>
      <c r="L263" s="253"/>
      <c r="M263" s="254"/>
      <c r="N263" s="255"/>
      <c r="O263" s="255"/>
      <c r="P263" s="255"/>
      <c r="Q263" s="255"/>
      <c r="R263" s="255"/>
      <c r="S263" s="255"/>
      <c r="T263" s="256"/>
      <c r="AT263" s="257" t="s">
        <v>185</v>
      </c>
      <c r="AU263" s="257" t="s">
        <v>85</v>
      </c>
      <c r="AV263" s="12" t="s">
        <v>85</v>
      </c>
      <c r="AW263" s="12" t="s">
        <v>37</v>
      </c>
      <c r="AX263" s="12" t="s">
        <v>74</v>
      </c>
      <c r="AY263" s="257" t="s">
        <v>169</v>
      </c>
    </row>
    <row r="264" spans="2:51" s="12" customFormat="1" ht="13.5">
      <c r="B264" s="246"/>
      <c r="C264" s="247"/>
      <c r="D264" s="248" t="s">
        <v>185</v>
      </c>
      <c r="E264" s="249" t="s">
        <v>21</v>
      </c>
      <c r="F264" s="250" t="s">
        <v>1874</v>
      </c>
      <c r="G264" s="247"/>
      <c r="H264" s="251">
        <v>7.3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pans="2:51" s="12" customFormat="1" ht="13.5">
      <c r="B265" s="246"/>
      <c r="C265" s="247"/>
      <c r="D265" s="248" t="s">
        <v>185</v>
      </c>
      <c r="E265" s="249" t="s">
        <v>21</v>
      </c>
      <c r="F265" s="250" t="s">
        <v>1875</v>
      </c>
      <c r="G265" s="247"/>
      <c r="H265" s="251">
        <v>6.4</v>
      </c>
      <c r="I265" s="252"/>
      <c r="J265" s="247"/>
      <c r="K265" s="247"/>
      <c r="L265" s="253"/>
      <c r="M265" s="254"/>
      <c r="N265" s="255"/>
      <c r="O265" s="255"/>
      <c r="P265" s="255"/>
      <c r="Q265" s="255"/>
      <c r="R265" s="255"/>
      <c r="S265" s="255"/>
      <c r="T265" s="256"/>
      <c r="AT265" s="257" t="s">
        <v>185</v>
      </c>
      <c r="AU265" s="257" t="s">
        <v>85</v>
      </c>
      <c r="AV265" s="12" t="s">
        <v>85</v>
      </c>
      <c r="AW265" s="12" t="s">
        <v>37</v>
      </c>
      <c r="AX265" s="12" t="s">
        <v>74</v>
      </c>
      <c r="AY265" s="257" t="s">
        <v>169</v>
      </c>
    </row>
    <row r="266" spans="2:51" s="12" customFormat="1" ht="13.5">
      <c r="B266" s="246"/>
      <c r="C266" s="247"/>
      <c r="D266" s="248" t="s">
        <v>185</v>
      </c>
      <c r="E266" s="249" t="s">
        <v>21</v>
      </c>
      <c r="F266" s="250" t="s">
        <v>1876</v>
      </c>
      <c r="G266" s="247"/>
      <c r="H266" s="251">
        <v>5.4</v>
      </c>
      <c r="I266" s="252"/>
      <c r="J266" s="247"/>
      <c r="K266" s="247"/>
      <c r="L266" s="253"/>
      <c r="M266" s="254"/>
      <c r="N266" s="255"/>
      <c r="O266" s="255"/>
      <c r="P266" s="255"/>
      <c r="Q266" s="255"/>
      <c r="R266" s="255"/>
      <c r="S266" s="255"/>
      <c r="T266" s="256"/>
      <c r="AT266" s="257" t="s">
        <v>185</v>
      </c>
      <c r="AU266" s="257" t="s">
        <v>85</v>
      </c>
      <c r="AV266" s="12" t="s">
        <v>85</v>
      </c>
      <c r="AW266" s="12" t="s">
        <v>37</v>
      </c>
      <c r="AX266" s="12" t="s">
        <v>74</v>
      </c>
      <c r="AY266" s="257" t="s">
        <v>169</v>
      </c>
    </row>
    <row r="267" spans="2:51" s="12" customFormat="1" ht="13.5">
      <c r="B267" s="246"/>
      <c r="C267" s="247"/>
      <c r="D267" s="248" t="s">
        <v>185</v>
      </c>
      <c r="E267" s="249" t="s">
        <v>21</v>
      </c>
      <c r="F267" s="250" t="s">
        <v>1877</v>
      </c>
      <c r="G267" s="247"/>
      <c r="H267" s="251">
        <v>3.3</v>
      </c>
      <c r="I267" s="252"/>
      <c r="J267" s="247"/>
      <c r="K267" s="247"/>
      <c r="L267" s="253"/>
      <c r="M267" s="254"/>
      <c r="N267" s="255"/>
      <c r="O267" s="255"/>
      <c r="P267" s="255"/>
      <c r="Q267" s="255"/>
      <c r="R267" s="255"/>
      <c r="S267" s="255"/>
      <c r="T267" s="256"/>
      <c r="AT267" s="257" t="s">
        <v>185</v>
      </c>
      <c r="AU267" s="257" t="s">
        <v>85</v>
      </c>
      <c r="AV267" s="12" t="s">
        <v>85</v>
      </c>
      <c r="AW267" s="12" t="s">
        <v>37</v>
      </c>
      <c r="AX267" s="12" t="s">
        <v>74</v>
      </c>
      <c r="AY267" s="257" t="s">
        <v>169</v>
      </c>
    </row>
    <row r="268" spans="2:51" s="15" customFormat="1" ht="13.5">
      <c r="B268" s="283"/>
      <c r="C268" s="284"/>
      <c r="D268" s="248" t="s">
        <v>185</v>
      </c>
      <c r="E268" s="285" t="s">
        <v>21</v>
      </c>
      <c r="F268" s="286" t="s">
        <v>345</v>
      </c>
      <c r="G268" s="284"/>
      <c r="H268" s="287">
        <v>63.28</v>
      </c>
      <c r="I268" s="288"/>
      <c r="J268" s="284"/>
      <c r="K268" s="284"/>
      <c r="L268" s="289"/>
      <c r="M268" s="290"/>
      <c r="N268" s="291"/>
      <c r="O268" s="291"/>
      <c r="P268" s="291"/>
      <c r="Q268" s="291"/>
      <c r="R268" s="291"/>
      <c r="S268" s="291"/>
      <c r="T268" s="292"/>
      <c r="AT268" s="293" t="s">
        <v>185</v>
      </c>
      <c r="AU268" s="293" t="s">
        <v>85</v>
      </c>
      <c r="AV268" s="15" t="s">
        <v>181</v>
      </c>
      <c r="AW268" s="15" t="s">
        <v>37</v>
      </c>
      <c r="AX268" s="15" t="s">
        <v>74</v>
      </c>
      <c r="AY268" s="293" t="s">
        <v>169</v>
      </c>
    </row>
    <row r="269" spans="2:51" s="14" customFormat="1" ht="13.5">
      <c r="B269" s="269"/>
      <c r="C269" s="270"/>
      <c r="D269" s="248" t="s">
        <v>185</v>
      </c>
      <c r="E269" s="271" t="s">
        <v>21</v>
      </c>
      <c r="F269" s="272" t="s">
        <v>1878</v>
      </c>
      <c r="G269" s="270"/>
      <c r="H269" s="271" t="s">
        <v>21</v>
      </c>
      <c r="I269" s="273"/>
      <c r="J269" s="270"/>
      <c r="K269" s="270"/>
      <c r="L269" s="274"/>
      <c r="M269" s="275"/>
      <c r="N269" s="276"/>
      <c r="O269" s="276"/>
      <c r="P269" s="276"/>
      <c r="Q269" s="276"/>
      <c r="R269" s="276"/>
      <c r="S269" s="276"/>
      <c r="T269" s="277"/>
      <c r="AT269" s="278" t="s">
        <v>185</v>
      </c>
      <c r="AU269" s="278" t="s">
        <v>85</v>
      </c>
      <c r="AV269" s="14" t="s">
        <v>82</v>
      </c>
      <c r="AW269" s="14" t="s">
        <v>37</v>
      </c>
      <c r="AX269" s="14" t="s">
        <v>74</v>
      </c>
      <c r="AY269" s="278" t="s">
        <v>169</v>
      </c>
    </row>
    <row r="270" spans="2:51" s="12" customFormat="1" ht="13.5">
      <c r="B270" s="246"/>
      <c r="C270" s="247"/>
      <c r="D270" s="248" t="s">
        <v>185</v>
      </c>
      <c r="E270" s="249" t="s">
        <v>21</v>
      </c>
      <c r="F270" s="250" t="s">
        <v>1879</v>
      </c>
      <c r="G270" s="247"/>
      <c r="H270" s="251">
        <v>3</v>
      </c>
      <c r="I270" s="252"/>
      <c r="J270" s="247"/>
      <c r="K270" s="247"/>
      <c r="L270" s="253"/>
      <c r="M270" s="254"/>
      <c r="N270" s="255"/>
      <c r="O270" s="255"/>
      <c r="P270" s="255"/>
      <c r="Q270" s="255"/>
      <c r="R270" s="255"/>
      <c r="S270" s="255"/>
      <c r="T270" s="256"/>
      <c r="AT270" s="257" t="s">
        <v>185</v>
      </c>
      <c r="AU270" s="257" t="s">
        <v>85</v>
      </c>
      <c r="AV270" s="12" t="s">
        <v>85</v>
      </c>
      <c r="AW270" s="12" t="s">
        <v>37</v>
      </c>
      <c r="AX270" s="12" t="s">
        <v>74</v>
      </c>
      <c r="AY270" s="257" t="s">
        <v>169</v>
      </c>
    </row>
    <row r="271" spans="2:51" s="12" customFormat="1" ht="13.5">
      <c r="B271" s="246"/>
      <c r="C271" s="247"/>
      <c r="D271" s="248" t="s">
        <v>185</v>
      </c>
      <c r="E271" s="249" t="s">
        <v>21</v>
      </c>
      <c r="F271" s="250" t="s">
        <v>1880</v>
      </c>
      <c r="G271" s="247"/>
      <c r="H271" s="251">
        <v>1.8</v>
      </c>
      <c r="I271" s="252"/>
      <c r="J271" s="247"/>
      <c r="K271" s="247"/>
      <c r="L271" s="253"/>
      <c r="M271" s="254"/>
      <c r="N271" s="255"/>
      <c r="O271" s="255"/>
      <c r="P271" s="255"/>
      <c r="Q271" s="255"/>
      <c r="R271" s="255"/>
      <c r="S271" s="255"/>
      <c r="T271" s="256"/>
      <c r="AT271" s="257" t="s">
        <v>185</v>
      </c>
      <c r="AU271" s="257" t="s">
        <v>85</v>
      </c>
      <c r="AV271" s="12" t="s">
        <v>85</v>
      </c>
      <c r="AW271" s="12" t="s">
        <v>37</v>
      </c>
      <c r="AX271" s="12" t="s">
        <v>74</v>
      </c>
      <c r="AY271" s="257" t="s">
        <v>169</v>
      </c>
    </row>
    <row r="272" spans="2:51" s="12" customFormat="1" ht="13.5">
      <c r="B272" s="246"/>
      <c r="C272" s="247"/>
      <c r="D272" s="248" t="s">
        <v>185</v>
      </c>
      <c r="E272" s="249" t="s">
        <v>21</v>
      </c>
      <c r="F272" s="250" t="s">
        <v>1881</v>
      </c>
      <c r="G272" s="247"/>
      <c r="H272" s="251">
        <v>-1.25</v>
      </c>
      <c r="I272" s="252"/>
      <c r="J272" s="247"/>
      <c r="K272" s="247"/>
      <c r="L272" s="253"/>
      <c r="M272" s="254"/>
      <c r="N272" s="255"/>
      <c r="O272" s="255"/>
      <c r="P272" s="255"/>
      <c r="Q272" s="255"/>
      <c r="R272" s="255"/>
      <c r="S272" s="255"/>
      <c r="T272" s="256"/>
      <c r="AT272" s="257" t="s">
        <v>185</v>
      </c>
      <c r="AU272" s="257" t="s">
        <v>85</v>
      </c>
      <c r="AV272" s="12" t="s">
        <v>85</v>
      </c>
      <c r="AW272" s="12" t="s">
        <v>37</v>
      </c>
      <c r="AX272" s="12" t="s">
        <v>74</v>
      </c>
      <c r="AY272" s="257" t="s">
        <v>169</v>
      </c>
    </row>
    <row r="273" spans="2:51" s="12" customFormat="1" ht="13.5">
      <c r="B273" s="246"/>
      <c r="C273" s="247"/>
      <c r="D273" s="248" t="s">
        <v>185</v>
      </c>
      <c r="E273" s="249" t="s">
        <v>21</v>
      </c>
      <c r="F273" s="250" t="s">
        <v>1882</v>
      </c>
      <c r="G273" s="247"/>
      <c r="H273" s="251">
        <v>1.1</v>
      </c>
      <c r="I273" s="252"/>
      <c r="J273" s="247"/>
      <c r="K273" s="247"/>
      <c r="L273" s="253"/>
      <c r="M273" s="254"/>
      <c r="N273" s="255"/>
      <c r="O273" s="255"/>
      <c r="P273" s="255"/>
      <c r="Q273" s="255"/>
      <c r="R273" s="255"/>
      <c r="S273" s="255"/>
      <c r="T273" s="256"/>
      <c r="AT273" s="257" t="s">
        <v>185</v>
      </c>
      <c r="AU273" s="257" t="s">
        <v>85</v>
      </c>
      <c r="AV273" s="12" t="s">
        <v>85</v>
      </c>
      <c r="AW273" s="12" t="s">
        <v>37</v>
      </c>
      <c r="AX273" s="12" t="s">
        <v>74</v>
      </c>
      <c r="AY273" s="257" t="s">
        <v>169</v>
      </c>
    </row>
    <row r="274" spans="2:51" s="12" customFormat="1" ht="13.5">
      <c r="B274" s="246"/>
      <c r="C274" s="247"/>
      <c r="D274" s="248" t="s">
        <v>185</v>
      </c>
      <c r="E274" s="249" t="s">
        <v>21</v>
      </c>
      <c r="F274" s="250" t="s">
        <v>1883</v>
      </c>
      <c r="G274" s="247"/>
      <c r="H274" s="251">
        <v>0.75</v>
      </c>
      <c r="I274" s="252"/>
      <c r="J274" s="247"/>
      <c r="K274" s="247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185</v>
      </c>
      <c r="AU274" s="257" t="s">
        <v>85</v>
      </c>
      <c r="AV274" s="12" t="s">
        <v>85</v>
      </c>
      <c r="AW274" s="12" t="s">
        <v>37</v>
      </c>
      <c r="AX274" s="12" t="s">
        <v>74</v>
      </c>
      <c r="AY274" s="257" t="s">
        <v>169</v>
      </c>
    </row>
    <row r="275" spans="2:51" s="12" customFormat="1" ht="13.5">
      <c r="B275" s="246"/>
      <c r="C275" s="247"/>
      <c r="D275" s="248" t="s">
        <v>185</v>
      </c>
      <c r="E275" s="249" t="s">
        <v>21</v>
      </c>
      <c r="F275" s="250" t="s">
        <v>1884</v>
      </c>
      <c r="G275" s="247"/>
      <c r="H275" s="251">
        <v>1.87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pans="2:51" s="12" customFormat="1" ht="13.5">
      <c r="B276" s="246"/>
      <c r="C276" s="247"/>
      <c r="D276" s="248" t="s">
        <v>185</v>
      </c>
      <c r="E276" s="249" t="s">
        <v>21</v>
      </c>
      <c r="F276" s="250" t="s">
        <v>1885</v>
      </c>
      <c r="G276" s="247"/>
      <c r="H276" s="251">
        <v>2.32</v>
      </c>
      <c r="I276" s="252"/>
      <c r="J276" s="247"/>
      <c r="K276" s="247"/>
      <c r="L276" s="253"/>
      <c r="M276" s="254"/>
      <c r="N276" s="255"/>
      <c r="O276" s="255"/>
      <c r="P276" s="255"/>
      <c r="Q276" s="255"/>
      <c r="R276" s="255"/>
      <c r="S276" s="255"/>
      <c r="T276" s="256"/>
      <c r="AT276" s="257" t="s">
        <v>185</v>
      </c>
      <c r="AU276" s="257" t="s">
        <v>85</v>
      </c>
      <c r="AV276" s="12" t="s">
        <v>85</v>
      </c>
      <c r="AW276" s="12" t="s">
        <v>37</v>
      </c>
      <c r="AX276" s="12" t="s">
        <v>74</v>
      </c>
      <c r="AY276" s="257" t="s">
        <v>169</v>
      </c>
    </row>
    <row r="277" spans="2:51" s="12" customFormat="1" ht="13.5">
      <c r="B277" s="246"/>
      <c r="C277" s="247"/>
      <c r="D277" s="248" t="s">
        <v>185</v>
      </c>
      <c r="E277" s="249" t="s">
        <v>21</v>
      </c>
      <c r="F277" s="250" t="s">
        <v>1886</v>
      </c>
      <c r="G277" s="247"/>
      <c r="H277" s="251">
        <v>0.18</v>
      </c>
      <c r="I277" s="252"/>
      <c r="J277" s="247"/>
      <c r="K277" s="247"/>
      <c r="L277" s="253"/>
      <c r="M277" s="254"/>
      <c r="N277" s="255"/>
      <c r="O277" s="255"/>
      <c r="P277" s="255"/>
      <c r="Q277" s="255"/>
      <c r="R277" s="255"/>
      <c r="S277" s="255"/>
      <c r="T277" s="256"/>
      <c r="AT277" s="257" t="s">
        <v>185</v>
      </c>
      <c r="AU277" s="257" t="s">
        <v>85</v>
      </c>
      <c r="AV277" s="12" t="s">
        <v>85</v>
      </c>
      <c r="AW277" s="12" t="s">
        <v>37</v>
      </c>
      <c r="AX277" s="12" t="s">
        <v>74</v>
      </c>
      <c r="AY277" s="257" t="s">
        <v>169</v>
      </c>
    </row>
    <row r="278" spans="2:51" s="12" customFormat="1" ht="13.5">
      <c r="B278" s="246"/>
      <c r="C278" s="247"/>
      <c r="D278" s="248" t="s">
        <v>185</v>
      </c>
      <c r="E278" s="249" t="s">
        <v>21</v>
      </c>
      <c r="F278" s="250" t="s">
        <v>1887</v>
      </c>
      <c r="G278" s="247"/>
      <c r="H278" s="251">
        <v>1.8</v>
      </c>
      <c r="I278" s="252"/>
      <c r="J278" s="247"/>
      <c r="K278" s="247"/>
      <c r="L278" s="253"/>
      <c r="M278" s="254"/>
      <c r="N278" s="255"/>
      <c r="O278" s="255"/>
      <c r="P278" s="255"/>
      <c r="Q278" s="255"/>
      <c r="R278" s="255"/>
      <c r="S278" s="255"/>
      <c r="T278" s="256"/>
      <c r="AT278" s="257" t="s">
        <v>185</v>
      </c>
      <c r="AU278" s="257" t="s">
        <v>85</v>
      </c>
      <c r="AV278" s="12" t="s">
        <v>85</v>
      </c>
      <c r="AW278" s="12" t="s">
        <v>37</v>
      </c>
      <c r="AX278" s="12" t="s">
        <v>74</v>
      </c>
      <c r="AY278" s="257" t="s">
        <v>169</v>
      </c>
    </row>
    <row r="279" spans="2:51" s="12" customFormat="1" ht="13.5">
      <c r="B279" s="246"/>
      <c r="C279" s="247"/>
      <c r="D279" s="248" t="s">
        <v>185</v>
      </c>
      <c r="E279" s="249" t="s">
        <v>21</v>
      </c>
      <c r="F279" s="250" t="s">
        <v>1888</v>
      </c>
      <c r="G279" s="247"/>
      <c r="H279" s="251">
        <v>0.075</v>
      </c>
      <c r="I279" s="252"/>
      <c r="J279" s="247"/>
      <c r="K279" s="247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185</v>
      </c>
      <c r="AU279" s="257" t="s">
        <v>85</v>
      </c>
      <c r="AV279" s="12" t="s">
        <v>85</v>
      </c>
      <c r="AW279" s="12" t="s">
        <v>37</v>
      </c>
      <c r="AX279" s="12" t="s">
        <v>74</v>
      </c>
      <c r="AY279" s="257" t="s">
        <v>169</v>
      </c>
    </row>
    <row r="280" spans="2:51" s="12" customFormat="1" ht="13.5">
      <c r="B280" s="246"/>
      <c r="C280" s="247"/>
      <c r="D280" s="248" t="s">
        <v>185</v>
      </c>
      <c r="E280" s="249" t="s">
        <v>21</v>
      </c>
      <c r="F280" s="250" t="s">
        <v>1865</v>
      </c>
      <c r="G280" s="247"/>
      <c r="H280" s="251">
        <v>1.6</v>
      </c>
      <c r="I280" s="252"/>
      <c r="J280" s="247"/>
      <c r="K280" s="247"/>
      <c r="L280" s="253"/>
      <c r="M280" s="254"/>
      <c r="N280" s="255"/>
      <c r="O280" s="255"/>
      <c r="P280" s="255"/>
      <c r="Q280" s="255"/>
      <c r="R280" s="255"/>
      <c r="S280" s="255"/>
      <c r="T280" s="256"/>
      <c r="AT280" s="257" t="s">
        <v>185</v>
      </c>
      <c r="AU280" s="257" t="s">
        <v>85</v>
      </c>
      <c r="AV280" s="12" t="s">
        <v>85</v>
      </c>
      <c r="AW280" s="12" t="s">
        <v>37</v>
      </c>
      <c r="AX280" s="12" t="s">
        <v>74</v>
      </c>
      <c r="AY280" s="257" t="s">
        <v>169</v>
      </c>
    </row>
    <row r="281" spans="2:51" s="12" customFormat="1" ht="13.5">
      <c r="B281" s="246"/>
      <c r="C281" s="247"/>
      <c r="D281" s="248" t="s">
        <v>185</v>
      </c>
      <c r="E281" s="249" t="s">
        <v>21</v>
      </c>
      <c r="F281" s="250" t="s">
        <v>1865</v>
      </c>
      <c r="G281" s="247"/>
      <c r="H281" s="251">
        <v>1.6</v>
      </c>
      <c r="I281" s="252"/>
      <c r="J281" s="247"/>
      <c r="K281" s="247"/>
      <c r="L281" s="253"/>
      <c r="M281" s="254"/>
      <c r="N281" s="255"/>
      <c r="O281" s="255"/>
      <c r="P281" s="255"/>
      <c r="Q281" s="255"/>
      <c r="R281" s="255"/>
      <c r="S281" s="255"/>
      <c r="T281" s="256"/>
      <c r="AT281" s="257" t="s">
        <v>185</v>
      </c>
      <c r="AU281" s="257" t="s">
        <v>85</v>
      </c>
      <c r="AV281" s="12" t="s">
        <v>85</v>
      </c>
      <c r="AW281" s="12" t="s">
        <v>37</v>
      </c>
      <c r="AX281" s="12" t="s">
        <v>74</v>
      </c>
      <c r="AY281" s="257" t="s">
        <v>169</v>
      </c>
    </row>
    <row r="282" spans="2:51" s="12" customFormat="1" ht="13.5">
      <c r="B282" s="246"/>
      <c r="C282" s="247"/>
      <c r="D282" s="248" t="s">
        <v>185</v>
      </c>
      <c r="E282" s="249" t="s">
        <v>21</v>
      </c>
      <c r="F282" s="250" t="s">
        <v>1889</v>
      </c>
      <c r="G282" s="247"/>
      <c r="H282" s="251">
        <v>1.5</v>
      </c>
      <c r="I282" s="252"/>
      <c r="J282" s="247"/>
      <c r="K282" s="247"/>
      <c r="L282" s="253"/>
      <c r="M282" s="254"/>
      <c r="N282" s="255"/>
      <c r="O282" s="255"/>
      <c r="P282" s="255"/>
      <c r="Q282" s="255"/>
      <c r="R282" s="255"/>
      <c r="S282" s="255"/>
      <c r="T282" s="256"/>
      <c r="AT282" s="257" t="s">
        <v>185</v>
      </c>
      <c r="AU282" s="257" t="s">
        <v>85</v>
      </c>
      <c r="AV282" s="12" t="s">
        <v>85</v>
      </c>
      <c r="AW282" s="12" t="s">
        <v>37</v>
      </c>
      <c r="AX282" s="12" t="s">
        <v>74</v>
      </c>
      <c r="AY282" s="257" t="s">
        <v>169</v>
      </c>
    </row>
    <row r="283" spans="2:51" s="12" customFormat="1" ht="13.5">
      <c r="B283" s="246"/>
      <c r="C283" s="247"/>
      <c r="D283" s="248" t="s">
        <v>185</v>
      </c>
      <c r="E283" s="249" t="s">
        <v>21</v>
      </c>
      <c r="F283" s="250" t="s">
        <v>1890</v>
      </c>
      <c r="G283" s="247"/>
      <c r="H283" s="251">
        <v>0.55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pans="2:51" s="15" customFormat="1" ht="13.5">
      <c r="B284" s="283"/>
      <c r="C284" s="284"/>
      <c r="D284" s="248" t="s">
        <v>185</v>
      </c>
      <c r="E284" s="285" t="s">
        <v>21</v>
      </c>
      <c r="F284" s="286" t="s">
        <v>345</v>
      </c>
      <c r="G284" s="284"/>
      <c r="H284" s="287">
        <v>16.895</v>
      </c>
      <c r="I284" s="288"/>
      <c r="J284" s="284"/>
      <c r="K284" s="284"/>
      <c r="L284" s="289"/>
      <c r="M284" s="290"/>
      <c r="N284" s="291"/>
      <c r="O284" s="291"/>
      <c r="P284" s="291"/>
      <c r="Q284" s="291"/>
      <c r="R284" s="291"/>
      <c r="S284" s="291"/>
      <c r="T284" s="292"/>
      <c r="AT284" s="293" t="s">
        <v>185</v>
      </c>
      <c r="AU284" s="293" t="s">
        <v>85</v>
      </c>
      <c r="AV284" s="15" t="s">
        <v>181</v>
      </c>
      <c r="AW284" s="15" t="s">
        <v>37</v>
      </c>
      <c r="AX284" s="15" t="s">
        <v>74</v>
      </c>
      <c r="AY284" s="293" t="s">
        <v>169</v>
      </c>
    </row>
    <row r="285" spans="2:51" s="14" customFormat="1" ht="13.5">
      <c r="B285" s="269"/>
      <c r="C285" s="270"/>
      <c r="D285" s="248" t="s">
        <v>185</v>
      </c>
      <c r="E285" s="271" t="s">
        <v>21</v>
      </c>
      <c r="F285" s="272" t="s">
        <v>1891</v>
      </c>
      <c r="G285" s="270"/>
      <c r="H285" s="271" t="s">
        <v>21</v>
      </c>
      <c r="I285" s="273"/>
      <c r="J285" s="270"/>
      <c r="K285" s="270"/>
      <c r="L285" s="274"/>
      <c r="M285" s="275"/>
      <c r="N285" s="276"/>
      <c r="O285" s="276"/>
      <c r="P285" s="276"/>
      <c r="Q285" s="276"/>
      <c r="R285" s="276"/>
      <c r="S285" s="276"/>
      <c r="T285" s="277"/>
      <c r="AT285" s="278" t="s">
        <v>185</v>
      </c>
      <c r="AU285" s="278" t="s">
        <v>85</v>
      </c>
      <c r="AV285" s="14" t="s">
        <v>82</v>
      </c>
      <c r="AW285" s="14" t="s">
        <v>37</v>
      </c>
      <c r="AX285" s="14" t="s">
        <v>74</v>
      </c>
      <c r="AY285" s="278" t="s">
        <v>169</v>
      </c>
    </row>
    <row r="286" spans="2:51" s="12" customFormat="1" ht="13.5">
      <c r="B286" s="246"/>
      <c r="C286" s="247"/>
      <c r="D286" s="248" t="s">
        <v>185</v>
      </c>
      <c r="E286" s="249" t="s">
        <v>21</v>
      </c>
      <c r="F286" s="250" t="s">
        <v>1892</v>
      </c>
      <c r="G286" s="247"/>
      <c r="H286" s="251">
        <v>0.28</v>
      </c>
      <c r="I286" s="252"/>
      <c r="J286" s="247"/>
      <c r="K286" s="247"/>
      <c r="L286" s="253"/>
      <c r="M286" s="254"/>
      <c r="N286" s="255"/>
      <c r="O286" s="255"/>
      <c r="P286" s="255"/>
      <c r="Q286" s="255"/>
      <c r="R286" s="255"/>
      <c r="S286" s="255"/>
      <c r="T286" s="256"/>
      <c r="AT286" s="257" t="s">
        <v>185</v>
      </c>
      <c r="AU286" s="257" t="s">
        <v>85</v>
      </c>
      <c r="AV286" s="12" t="s">
        <v>85</v>
      </c>
      <c r="AW286" s="12" t="s">
        <v>37</v>
      </c>
      <c r="AX286" s="12" t="s">
        <v>74</v>
      </c>
      <c r="AY286" s="257" t="s">
        <v>169</v>
      </c>
    </row>
    <row r="287" spans="2:51" s="12" customFormat="1" ht="13.5">
      <c r="B287" s="246"/>
      <c r="C287" s="247"/>
      <c r="D287" s="248" t="s">
        <v>185</v>
      </c>
      <c r="E287" s="249" t="s">
        <v>21</v>
      </c>
      <c r="F287" s="250" t="s">
        <v>1893</v>
      </c>
      <c r="G287" s="247"/>
      <c r="H287" s="251">
        <v>0.38</v>
      </c>
      <c r="I287" s="252"/>
      <c r="J287" s="247"/>
      <c r="K287" s="247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185</v>
      </c>
      <c r="AU287" s="257" t="s">
        <v>85</v>
      </c>
      <c r="AV287" s="12" t="s">
        <v>85</v>
      </c>
      <c r="AW287" s="12" t="s">
        <v>37</v>
      </c>
      <c r="AX287" s="12" t="s">
        <v>74</v>
      </c>
      <c r="AY287" s="257" t="s">
        <v>169</v>
      </c>
    </row>
    <row r="288" spans="2:51" s="15" customFormat="1" ht="13.5">
      <c r="B288" s="283"/>
      <c r="C288" s="284"/>
      <c r="D288" s="248" t="s">
        <v>185</v>
      </c>
      <c r="E288" s="285" t="s">
        <v>21</v>
      </c>
      <c r="F288" s="286" t="s">
        <v>345</v>
      </c>
      <c r="G288" s="284"/>
      <c r="H288" s="287">
        <v>0.66</v>
      </c>
      <c r="I288" s="288"/>
      <c r="J288" s="284"/>
      <c r="K288" s="284"/>
      <c r="L288" s="289"/>
      <c r="M288" s="290"/>
      <c r="N288" s="291"/>
      <c r="O288" s="291"/>
      <c r="P288" s="291"/>
      <c r="Q288" s="291"/>
      <c r="R288" s="291"/>
      <c r="S288" s="291"/>
      <c r="T288" s="292"/>
      <c r="AT288" s="293" t="s">
        <v>185</v>
      </c>
      <c r="AU288" s="293" t="s">
        <v>85</v>
      </c>
      <c r="AV288" s="15" t="s">
        <v>181</v>
      </c>
      <c r="AW288" s="15" t="s">
        <v>37</v>
      </c>
      <c r="AX288" s="15" t="s">
        <v>74</v>
      </c>
      <c r="AY288" s="293" t="s">
        <v>169</v>
      </c>
    </row>
    <row r="289" spans="2:51" s="13" customFormat="1" ht="13.5">
      <c r="B289" s="258"/>
      <c r="C289" s="259"/>
      <c r="D289" s="248" t="s">
        <v>185</v>
      </c>
      <c r="E289" s="260" t="s">
        <v>21</v>
      </c>
      <c r="F289" s="261" t="s">
        <v>187</v>
      </c>
      <c r="G289" s="259"/>
      <c r="H289" s="262">
        <v>98.635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AT289" s="268" t="s">
        <v>185</v>
      </c>
      <c r="AU289" s="268" t="s">
        <v>85</v>
      </c>
      <c r="AV289" s="13" t="s">
        <v>176</v>
      </c>
      <c r="AW289" s="13" t="s">
        <v>37</v>
      </c>
      <c r="AX289" s="13" t="s">
        <v>82</v>
      </c>
      <c r="AY289" s="268" t="s">
        <v>169</v>
      </c>
    </row>
    <row r="290" spans="2:63" s="11" customFormat="1" ht="29.85" customHeight="1">
      <c r="B290" s="218"/>
      <c r="C290" s="219"/>
      <c r="D290" s="220" t="s">
        <v>73</v>
      </c>
      <c r="E290" s="232" t="s">
        <v>219</v>
      </c>
      <c r="F290" s="232" t="s">
        <v>262</v>
      </c>
      <c r="G290" s="219"/>
      <c r="H290" s="219"/>
      <c r="I290" s="222"/>
      <c r="J290" s="233">
        <f>BK290</f>
        <v>0</v>
      </c>
      <c r="K290" s="219"/>
      <c r="L290" s="224"/>
      <c r="M290" s="225"/>
      <c r="N290" s="226"/>
      <c r="O290" s="226"/>
      <c r="P290" s="227">
        <f>SUM(P291:P299)</f>
        <v>0</v>
      </c>
      <c r="Q290" s="226"/>
      <c r="R290" s="227">
        <f>SUM(R291:R299)</f>
        <v>0.00532048</v>
      </c>
      <c r="S290" s="226"/>
      <c r="T290" s="228">
        <f>SUM(T291:T299)</f>
        <v>35.625</v>
      </c>
      <c r="AR290" s="229" t="s">
        <v>82</v>
      </c>
      <c r="AT290" s="230" t="s">
        <v>73</v>
      </c>
      <c r="AU290" s="230" t="s">
        <v>82</v>
      </c>
      <c r="AY290" s="229" t="s">
        <v>169</v>
      </c>
      <c r="BK290" s="231">
        <f>SUM(BK291:BK299)</f>
        <v>0</v>
      </c>
    </row>
    <row r="291" spans="2:65" s="1" customFormat="1" ht="16.5" customHeight="1">
      <c r="B291" s="47"/>
      <c r="C291" s="234" t="s">
        <v>279</v>
      </c>
      <c r="D291" s="234" t="s">
        <v>171</v>
      </c>
      <c r="E291" s="235" t="s">
        <v>1894</v>
      </c>
      <c r="F291" s="236" t="s">
        <v>1895</v>
      </c>
      <c r="G291" s="237" t="s">
        <v>194</v>
      </c>
      <c r="H291" s="238">
        <v>1.76</v>
      </c>
      <c r="I291" s="239"/>
      <c r="J291" s="240">
        <f>ROUND(I291*H291,2)</f>
        <v>0</v>
      </c>
      <c r="K291" s="236" t="s">
        <v>175</v>
      </c>
      <c r="L291" s="73"/>
      <c r="M291" s="241" t="s">
        <v>21</v>
      </c>
      <c r="N291" s="242" t="s">
        <v>45</v>
      </c>
      <c r="O291" s="48"/>
      <c r="P291" s="243">
        <f>O291*H291</f>
        <v>0</v>
      </c>
      <c r="Q291" s="243">
        <v>0.003023</v>
      </c>
      <c r="R291" s="243">
        <f>Q291*H291</f>
        <v>0.00532048</v>
      </c>
      <c r="S291" s="243">
        <v>0</v>
      </c>
      <c r="T291" s="244">
        <f>S291*H291</f>
        <v>0</v>
      </c>
      <c r="AR291" s="25" t="s">
        <v>176</v>
      </c>
      <c r="AT291" s="25" t="s">
        <v>171</v>
      </c>
      <c r="AU291" s="25" t="s">
        <v>85</v>
      </c>
      <c r="AY291" s="25" t="s">
        <v>169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25" t="s">
        <v>82</v>
      </c>
      <c r="BK291" s="245">
        <f>ROUND(I291*H291,2)</f>
        <v>0</v>
      </c>
      <c r="BL291" s="25" t="s">
        <v>176</v>
      </c>
      <c r="BM291" s="25" t="s">
        <v>1896</v>
      </c>
    </row>
    <row r="292" spans="2:51" s="12" customFormat="1" ht="13.5">
      <c r="B292" s="246"/>
      <c r="C292" s="247"/>
      <c r="D292" s="248" t="s">
        <v>185</v>
      </c>
      <c r="E292" s="249" t="s">
        <v>21</v>
      </c>
      <c r="F292" s="250" t="s">
        <v>1897</v>
      </c>
      <c r="G292" s="247"/>
      <c r="H292" s="251">
        <v>1.76</v>
      </c>
      <c r="I292" s="252"/>
      <c r="J292" s="247"/>
      <c r="K292" s="247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185</v>
      </c>
      <c r="AU292" s="257" t="s">
        <v>85</v>
      </c>
      <c r="AV292" s="12" t="s">
        <v>85</v>
      </c>
      <c r="AW292" s="12" t="s">
        <v>37</v>
      </c>
      <c r="AX292" s="12" t="s">
        <v>74</v>
      </c>
      <c r="AY292" s="257" t="s">
        <v>169</v>
      </c>
    </row>
    <row r="293" spans="2:51" s="13" customFormat="1" ht="13.5">
      <c r="B293" s="258"/>
      <c r="C293" s="259"/>
      <c r="D293" s="248" t="s">
        <v>185</v>
      </c>
      <c r="E293" s="260" t="s">
        <v>21</v>
      </c>
      <c r="F293" s="261" t="s">
        <v>187</v>
      </c>
      <c r="G293" s="259"/>
      <c r="H293" s="262">
        <v>1.76</v>
      </c>
      <c r="I293" s="263"/>
      <c r="J293" s="259"/>
      <c r="K293" s="259"/>
      <c r="L293" s="264"/>
      <c r="M293" s="265"/>
      <c r="N293" s="266"/>
      <c r="O293" s="266"/>
      <c r="P293" s="266"/>
      <c r="Q293" s="266"/>
      <c r="R293" s="266"/>
      <c r="S293" s="266"/>
      <c r="T293" s="267"/>
      <c r="AT293" s="268" t="s">
        <v>185</v>
      </c>
      <c r="AU293" s="268" t="s">
        <v>85</v>
      </c>
      <c r="AV293" s="13" t="s">
        <v>176</v>
      </c>
      <c r="AW293" s="13" t="s">
        <v>37</v>
      </c>
      <c r="AX293" s="13" t="s">
        <v>82</v>
      </c>
      <c r="AY293" s="268" t="s">
        <v>169</v>
      </c>
    </row>
    <row r="294" spans="2:65" s="1" customFormat="1" ht="16.5" customHeight="1">
      <c r="B294" s="47"/>
      <c r="C294" s="234" t="s">
        <v>285</v>
      </c>
      <c r="D294" s="234" t="s">
        <v>171</v>
      </c>
      <c r="E294" s="235" t="s">
        <v>1898</v>
      </c>
      <c r="F294" s="236" t="s">
        <v>1899</v>
      </c>
      <c r="G294" s="237" t="s">
        <v>422</v>
      </c>
      <c r="H294" s="238">
        <v>6.84</v>
      </c>
      <c r="I294" s="239"/>
      <c r="J294" s="240">
        <f>ROUND(I294*H294,2)</f>
        <v>0</v>
      </c>
      <c r="K294" s="236" t="s">
        <v>175</v>
      </c>
      <c r="L294" s="73"/>
      <c r="M294" s="241" t="s">
        <v>21</v>
      </c>
      <c r="N294" s="242" t="s">
        <v>45</v>
      </c>
      <c r="O294" s="48"/>
      <c r="P294" s="243">
        <f>O294*H294</f>
        <v>0</v>
      </c>
      <c r="Q294" s="243">
        <v>0</v>
      </c>
      <c r="R294" s="243">
        <f>Q294*H294</f>
        <v>0</v>
      </c>
      <c r="S294" s="243">
        <v>2.5</v>
      </c>
      <c r="T294" s="244">
        <f>S294*H294</f>
        <v>17.1</v>
      </c>
      <c r="AR294" s="25" t="s">
        <v>176</v>
      </c>
      <c r="AT294" s="25" t="s">
        <v>171</v>
      </c>
      <c r="AU294" s="25" t="s">
        <v>85</v>
      </c>
      <c r="AY294" s="25" t="s">
        <v>169</v>
      </c>
      <c r="BE294" s="245">
        <f>IF(N294="základní",J294,0)</f>
        <v>0</v>
      </c>
      <c r="BF294" s="245">
        <f>IF(N294="snížená",J294,0)</f>
        <v>0</v>
      </c>
      <c r="BG294" s="245">
        <f>IF(N294="zákl. přenesená",J294,0)</f>
        <v>0</v>
      </c>
      <c r="BH294" s="245">
        <f>IF(N294="sníž. přenesená",J294,0)</f>
        <v>0</v>
      </c>
      <c r="BI294" s="245">
        <f>IF(N294="nulová",J294,0)</f>
        <v>0</v>
      </c>
      <c r="BJ294" s="25" t="s">
        <v>82</v>
      </c>
      <c r="BK294" s="245">
        <f>ROUND(I294*H294,2)</f>
        <v>0</v>
      </c>
      <c r="BL294" s="25" t="s">
        <v>176</v>
      </c>
      <c r="BM294" s="25" t="s">
        <v>1900</v>
      </c>
    </row>
    <row r="295" spans="2:51" s="12" customFormat="1" ht="13.5">
      <c r="B295" s="246"/>
      <c r="C295" s="247"/>
      <c r="D295" s="248" t="s">
        <v>185</v>
      </c>
      <c r="E295" s="249" t="s">
        <v>21</v>
      </c>
      <c r="F295" s="250" t="s">
        <v>1901</v>
      </c>
      <c r="G295" s="247"/>
      <c r="H295" s="251">
        <v>6.84</v>
      </c>
      <c r="I295" s="252"/>
      <c r="J295" s="247"/>
      <c r="K295" s="247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185</v>
      </c>
      <c r="AU295" s="257" t="s">
        <v>85</v>
      </c>
      <c r="AV295" s="12" t="s">
        <v>85</v>
      </c>
      <c r="AW295" s="12" t="s">
        <v>37</v>
      </c>
      <c r="AX295" s="12" t="s">
        <v>74</v>
      </c>
      <c r="AY295" s="257" t="s">
        <v>169</v>
      </c>
    </row>
    <row r="296" spans="2:51" s="13" customFormat="1" ht="13.5">
      <c r="B296" s="258"/>
      <c r="C296" s="259"/>
      <c r="D296" s="248" t="s">
        <v>185</v>
      </c>
      <c r="E296" s="260" t="s">
        <v>21</v>
      </c>
      <c r="F296" s="261" t="s">
        <v>187</v>
      </c>
      <c r="G296" s="259"/>
      <c r="H296" s="262">
        <v>6.84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AT296" s="268" t="s">
        <v>185</v>
      </c>
      <c r="AU296" s="268" t="s">
        <v>85</v>
      </c>
      <c r="AV296" s="13" t="s">
        <v>176</v>
      </c>
      <c r="AW296" s="13" t="s">
        <v>37</v>
      </c>
      <c r="AX296" s="13" t="s">
        <v>82</v>
      </c>
      <c r="AY296" s="268" t="s">
        <v>169</v>
      </c>
    </row>
    <row r="297" spans="2:65" s="1" customFormat="1" ht="25.5" customHeight="1">
      <c r="B297" s="47"/>
      <c r="C297" s="234" t="s">
        <v>291</v>
      </c>
      <c r="D297" s="234" t="s">
        <v>171</v>
      </c>
      <c r="E297" s="235" t="s">
        <v>1902</v>
      </c>
      <c r="F297" s="236" t="s">
        <v>1903</v>
      </c>
      <c r="G297" s="237" t="s">
        <v>422</v>
      </c>
      <c r="H297" s="238">
        <v>7.41</v>
      </c>
      <c r="I297" s="239"/>
      <c r="J297" s="240">
        <f>ROUND(I297*H297,2)</f>
        <v>0</v>
      </c>
      <c r="K297" s="236" t="s">
        <v>175</v>
      </c>
      <c r="L297" s="73"/>
      <c r="M297" s="241" t="s">
        <v>21</v>
      </c>
      <c r="N297" s="242" t="s">
        <v>45</v>
      </c>
      <c r="O297" s="48"/>
      <c r="P297" s="243">
        <f>O297*H297</f>
        <v>0</v>
      </c>
      <c r="Q297" s="243">
        <v>0</v>
      </c>
      <c r="R297" s="243">
        <f>Q297*H297</f>
        <v>0</v>
      </c>
      <c r="S297" s="243">
        <v>2.5</v>
      </c>
      <c r="T297" s="244">
        <f>S297*H297</f>
        <v>18.525</v>
      </c>
      <c r="AR297" s="25" t="s">
        <v>176</v>
      </c>
      <c r="AT297" s="25" t="s">
        <v>171</v>
      </c>
      <c r="AU297" s="25" t="s">
        <v>85</v>
      </c>
      <c r="AY297" s="25" t="s">
        <v>169</v>
      </c>
      <c r="BE297" s="245">
        <f>IF(N297="základní",J297,0)</f>
        <v>0</v>
      </c>
      <c r="BF297" s="245">
        <f>IF(N297="snížená",J297,0)</f>
        <v>0</v>
      </c>
      <c r="BG297" s="245">
        <f>IF(N297="zákl. přenesená",J297,0)</f>
        <v>0</v>
      </c>
      <c r="BH297" s="245">
        <f>IF(N297="sníž. přenesená",J297,0)</f>
        <v>0</v>
      </c>
      <c r="BI297" s="245">
        <f>IF(N297="nulová",J297,0)</f>
        <v>0</v>
      </c>
      <c r="BJ297" s="25" t="s">
        <v>82</v>
      </c>
      <c r="BK297" s="245">
        <f>ROUND(I297*H297,2)</f>
        <v>0</v>
      </c>
      <c r="BL297" s="25" t="s">
        <v>176</v>
      </c>
      <c r="BM297" s="25" t="s">
        <v>1904</v>
      </c>
    </row>
    <row r="298" spans="2:51" s="12" customFormat="1" ht="13.5">
      <c r="B298" s="246"/>
      <c r="C298" s="247"/>
      <c r="D298" s="248" t="s">
        <v>185</v>
      </c>
      <c r="E298" s="249" t="s">
        <v>21</v>
      </c>
      <c r="F298" s="250" t="s">
        <v>1905</v>
      </c>
      <c r="G298" s="247"/>
      <c r="H298" s="251">
        <v>7.41</v>
      </c>
      <c r="I298" s="252"/>
      <c r="J298" s="247"/>
      <c r="K298" s="247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185</v>
      </c>
      <c r="AU298" s="257" t="s">
        <v>85</v>
      </c>
      <c r="AV298" s="12" t="s">
        <v>85</v>
      </c>
      <c r="AW298" s="12" t="s">
        <v>37</v>
      </c>
      <c r="AX298" s="12" t="s">
        <v>74</v>
      </c>
      <c r="AY298" s="257" t="s">
        <v>169</v>
      </c>
    </row>
    <row r="299" spans="2:51" s="13" customFormat="1" ht="13.5">
      <c r="B299" s="258"/>
      <c r="C299" s="259"/>
      <c r="D299" s="248" t="s">
        <v>185</v>
      </c>
      <c r="E299" s="260" t="s">
        <v>21</v>
      </c>
      <c r="F299" s="261" t="s">
        <v>187</v>
      </c>
      <c r="G299" s="259"/>
      <c r="H299" s="262">
        <v>7.41</v>
      </c>
      <c r="I299" s="263"/>
      <c r="J299" s="259"/>
      <c r="K299" s="259"/>
      <c r="L299" s="264"/>
      <c r="M299" s="265"/>
      <c r="N299" s="266"/>
      <c r="O299" s="266"/>
      <c r="P299" s="266"/>
      <c r="Q299" s="266"/>
      <c r="R299" s="266"/>
      <c r="S299" s="266"/>
      <c r="T299" s="267"/>
      <c r="AT299" s="268" t="s">
        <v>185</v>
      </c>
      <c r="AU299" s="268" t="s">
        <v>85</v>
      </c>
      <c r="AV299" s="13" t="s">
        <v>176</v>
      </c>
      <c r="AW299" s="13" t="s">
        <v>37</v>
      </c>
      <c r="AX299" s="13" t="s">
        <v>82</v>
      </c>
      <c r="AY299" s="268" t="s">
        <v>169</v>
      </c>
    </row>
    <row r="300" spans="2:63" s="11" customFormat="1" ht="29.85" customHeight="1">
      <c r="B300" s="218"/>
      <c r="C300" s="219"/>
      <c r="D300" s="220" t="s">
        <v>73</v>
      </c>
      <c r="E300" s="232" t="s">
        <v>283</v>
      </c>
      <c r="F300" s="232" t="s">
        <v>284</v>
      </c>
      <c r="G300" s="219"/>
      <c r="H300" s="219"/>
      <c r="I300" s="222"/>
      <c r="J300" s="233">
        <f>BK300</f>
        <v>0</v>
      </c>
      <c r="K300" s="219"/>
      <c r="L300" s="224"/>
      <c r="M300" s="225"/>
      <c r="N300" s="226"/>
      <c r="O300" s="226"/>
      <c r="P300" s="227">
        <f>SUM(P301:P305)</f>
        <v>0</v>
      </c>
      <c r="Q300" s="226"/>
      <c r="R300" s="227">
        <f>SUM(R301:R305)</f>
        <v>0</v>
      </c>
      <c r="S300" s="226"/>
      <c r="T300" s="228">
        <f>SUM(T301:T305)</f>
        <v>0</v>
      </c>
      <c r="AR300" s="229" t="s">
        <v>82</v>
      </c>
      <c r="AT300" s="230" t="s">
        <v>73</v>
      </c>
      <c r="AU300" s="230" t="s">
        <v>82</v>
      </c>
      <c r="AY300" s="229" t="s">
        <v>169</v>
      </c>
      <c r="BK300" s="231">
        <f>SUM(BK301:BK305)</f>
        <v>0</v>
      </c>
    </row>
    <row r="301" spans="2:65" s="1" customFormat="1" ht="25.5" customHeight="1">
      <c r="B301" s="47"/>
      <c r="C301" s="234" t="s">
        <v>296</v>
      </c>
      <c r="D301" s="234" t="s">
        <v>171</v>
      </c>
      <c r="E301" s="235" t="s">
        <v>1906</v>
      </c>
      <c r="F301" s="236" t="s">
        <v>1907</v>
      </c>
      <c r="G301" s="237" t="s">
        <v>288</v>
      </c>
      <c r="H301" s="238">
        <v>35.625</v>
      </c>
      <c r="I301" s="239"/>
      <c r="J301" s="240">
        <f>ROUND(I301*H301,2)</f>
        <v>0</v>
      </c>
      <c r="K301" s="236" t="s">
        <v>175</v>
      </c>
      <c r="L301" s="73"/>
      <c r="M301" s="241" t="s">
        <v>21</v>
      </c>
      <c r="N301" s="242" t="s">
        <v>45</v>
      </c>
      <c r="O301" s="48"/>
      <c r="P301" s="243">
        <f>O301*H301</f>
        <v>0</v>
      </c>
      <c r="Q301" s="243">
        <v>0</v>
      </c>
      <c r="R301" s="243">
        <f>Q301*H301</f>
        <v>0</v>
      </c>
      <c r="S301" s="243">
        <v>0</v>
      </c>
      <c r="T301" s="244">
        <f>S301*H301</f>
        <v>0</v>
      </c>
      <c r="AR301" s="25" t="s">
        <v>176</v>
      </c>
      <c r="AT301" s="25" t="s">
        <v>171</v>
      </c>
      <c r="AU301" s="25" t="s">
        <v>85</v>
      </c>
      <c r="AY301" s="25" t="s">
        <v>169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25" t="s">
        <v>82</v>
      </c>
      <c r="BK301" s="245">
        <f>ROUND(I301*H301,2)</f>
        <v>0</v>
      </c>
      <c r="BL301" s="25" t="s">
        <v>176</v>
      </c>
      <c r="BM301" s="25" t="s">
        <v>1908</v>
      </c>
    </row>
    <row r="302" spans="2:65" s="1" customFormat="1" ht="25.5" customHeight="1">
      <c r="B302" s="47"/>
      <c r="C302" s="234" t="s">
        <v>301</v>
      </c>
      <c r="D302" s="234" t="s">
        <v>171</v>
      </c>
      <c r="E302" s="235" t="s">
        <v>1909</v>
      </c>
      <c r="F302" s="236" t="s">
        <v>1910</v>
      </c>
      <c r="G302" s="237" t="s">
        <v>288</v>
      </c>
      <c r="H302" s="238">
        <v>391.875</v>
      </c>
      <c r="I302" s="239"/>
      <c r="J302" s="240">
        <f>ROUND(I302*H302,2)</f>
        <v>0</v>
      </c>
      <c r="K302" s="236" t="s">
        <v>175</v>
      </c>
      <c r="L302" s="73"/>
      <c r="M302" s="241" t="s">
        <v>21</v>
      </c>
      <c r="N302" s="242" t="s">
        <v>45</v>
      </c>
      <c r="O302" s="48"/>
      <c r="P302" s="243">
        <f>O302*H302</f>
        <v>0</v>
      </c>
      <c r="Q302" s="243">
        <v>0</v>
      </c>
      <c r="R302" s="243">
        <f>Q302*H302</f>
        <v>0</v>
      </c>
      <c r="S302" s="243">
        <v>0</v>
      </c>
      <c r="T302" s="244">
        <f>S302*H302</f>
        <v>0</v>
      </c>
      <c r="AR302" s="25" t="s">
        <v>176</v>
      </c>
      <c r="AT302" s="25" t="s">
        <v>171</v>
      </c>
      <c r="AU302" s="25" t="s">
        <v>85</v>
      </c>
      <c r="AY302" s="25" t="s">
        <v>169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25" t="s">
        <v>82</v>
      </c>
      <c r="BK302" s="245">
        <f>ROUND(I302*H302,2)</f>
        <v>0</v>
      </c>
      <c r="BL302" s="25" t="s">
        <v>176</v>
      </c>
      <c r="BM302" s="25" t="s">
        <v>1911</v>
      </c>
    </row>
    <row r="303" spans="2:51" s="12" customFormat="1" ht="13.5">
      <c r="B303" s="246"/>
      <c r="C303" s="247"/>
      <c r="D303" s="248" t="s">
        <v>185</v>
      </c>
      <c r="E303" s="249" t="s">
        <v>21</v>
      </c>
      <c r="F303" s="250" t="s">
        <v>1912</v>
      </c>
      <c r="G303" s="247"/>
      <c r="H303" s="251">
        <v>391.875</v>
      </c>
      <c r="I303" s="252"/>
      <c r="J303" s="247"/>
      <c r="K303" s="247"/>
      <c r="L303" s="253"/>
      <c r="M303" s="254"/>
      <c r="N303" s="255"/>
      <c r="O303" s="255"/>
      <c r="P303" s="255"/>
      <c r="Q303" s="255"/>
      <c r="R303" s="255"/>
      <c r="S303" s="255"/>
      <c r="T303" s="256"/>
      <c r="AT303" s="257" t="s">
        <v>185</v>
      </c>
      <c r="AU303" s="257" t="s">
        <v>85</v>
      </c>
      <c r="AV303" s="12" t="s">
        <v>85</v>
      </c>
      <c r="AW303" s="12" t="s">
        <v>37</v>
      </c>
      <c r="AX303" s="12" t="s">
        <v>74</v>
      </c>
      <c r="AY303" s="257" t="s">
        <v>169</v>
      </c>
    </row>
    <row r="304" spans="2:51" s="13" customFormat="1" ht="13.5">
      <c r="B304" s="258"/>
      <c r="C304" s="259"/>
      <c r="D304" s="248" t="s">
        <v>185</v>
      </c>
      <c r="E304" s="260" t="s">
        <v>21</v>
      </c>
      <c r="F304" s="261" t="s">
        <v>187</v>
      </c>
      <c r="G304" s="259"/>
      <c r="H304" s="262">
        <v>391.875</v>
      </c>
      <c r="I304" s="263"/>
      <c r="J304" s="259"/>
      <c r="K304" s="259"/>
      <c r="L304" s="264"/>
      <c r="M304" s="265"/>
      <c r="N304" s="266"/>
      <c r="O304" s="266"/>
      <c r="P304" s="266"/>
      <c r="Q304" s="266"/>
      <c r="R304" s="266"/>
      <c r="S304" s="266"/>
      <c r="T304" s="267"/>
      <c r="AT304" s="268" t="s">
        <v>185</v>
      </c>
      <c r="AU304" s="268" t="s">
        <v>85</v>
      </c>
      <c r="AV304" s="13" t="s">
        <v>176</v>
      </c>
      <c r="AW304" s="13" t="s">
        <v>37</v>
      </c>
      <c r="AX304" s="13" t="s">
        <v>82</v>
      </c>
      <c r="AY304" s="268" t="s">
        <v>169</v>
      </c>
    </row>
    <row r="305" spans="2:65" s="1" customFormat="1" ht="25.5" customHeight="1">
      <c r="B305" s="47"/>
      <c r="C305" s="234" t="s">
        <v>306</v>
      </c>
      <c r="D305" s="234" t="s">
        <v>171</v>
      </c>
      <c r="E305" s="235" t="s">
        <v>1913</v>
      </c>
      <c r="F305" s="236" t="s">
        <v>312</v>
      </c>
      <c r="G305" s="237" t="s">
        <v>288</v>
      </c>
      <c r="H305" s="238">
        <v>35.625</v>
      </c>
      <c r="I305" s="239"/>
      <c r="J305" s="240">
        <f>ROUND(I305*H305,2)</f>
        <v>0</v>
      </c>
      <c r="K305" s="236" t="s">
        <v>175</v>
      </c>
      <c r="L305" s="73"/>
      <c r="M305" s="241" t="s">
        <v>21</v>
      </c>
      <c r="N305" s="242" t="s">
        <v>45</v>
      </c>
      <c r="O305" s="48"/>
      <c r="P305" s="243">
        <f>O305*H305</f>
        <v>0</v>
      </c>
      <c r="Q305" s="243">
        <v>0</v>
      </c>
      <c r="R305" s="243">
        <f>Q305*H305</f>
        <v>0</v>
      </c>
      <c r="S305" s="243">
        <v>0</v>
      </c>
      <c r="T305" s="244">
        <f>S305*H305</f>
        <v>0</v>
      </c>
      <c r="AR305" s="25" t="s">
        <v>176</v>
      </c>
      <c r="AT305" s="25" t="s">
        <v>171</v>
      </c>
      <c r="AU305" s="25" t="s">
        <v>85</v>
      </c>
      <c r="AY305" s="25" t="s">
        <v>169</v>
      </c>
      <c r="BE305" s="245">
        <f>IF(N305="základní",J305,0)</f>
        <v>0</v>
      </c>
      <c r="BF305" s="245">
        <f>IF(N305="snížená",J305,0)</f>
        <v>0</v>
      </c>
      <c r="BG305" s="245">
        <f>IF(N305="zákl. přenesená",J305,0)</f>
        <v>0</v>
      </c>
      <c r="BH305" s="245">
        <f>IF(N305="sníž. přenesená",J305,0)</f>
        <v>0</v>
      </c>
      <c r="BI305" s="245">
        <f>IF(N305="nulová",J305,0)</f>
        <v>0</v>
      </c>
      <c r="BJ305" s="25" t="s">
        <v>82</v>
      </c>
      <c r="BK305" s="245">
        <f>ROUND(I305*H305,2)</f>
        <v>0</v>
      </c>
      <c r="BL305" s="25" t="s">
        <v>176</v>
      </c>
      <c r="BM305" s="25" t="s">
        <v>1914</v>
      </c>
    </row>
    <row r="306" spans="2:63" s="11" customFormat="1" ht="29.85" customHeight="1">
      <c r="B306" s="218"/>
      <c r="C306" s="219"/>
      <c r="D306" s="220" t="s">
        <v>73</v>
      </c>
      <c r="E306" s="232" t="s">
        <v>319</v>
      </c>
      <c r="F306" s="232" t="s">
        <v>320</v>
      </c>
      <c r="G306" s="219"/>
      <c r="H306" s="219"/>
      <c r="I306" s="222"/>
      <c r="J306" s="233">
        <f>BK306</f>
        <v>0</v>
      </c>
      <c r="K306" s="219"/>
      <c r="L306" s="224"/>
      <c r="M306" s="225"/>
      <c r="N306" s="226"/>
      <c r="O306" s="226"/>
      <c r="P306" s="227">
        <f>P307</f>
        <v>0</v>
      </c>
      <c r="Q306" s="226"/>
      <c r="R306" s="227">
        <f>R307</f>
        <v>0</v>
      </c>
      <c r="S306" s="226"/>
      <c r="T306" s="228">
        <f>T307</f>
        <v>0</v>
      </c>
      <c r="AR306" s="229" t="s">
        <v>82</v>
      </c>
      <c r="AT306" s="230" t="s">
        <v>73</v>
      </c>
      <c r="AU306" s="230" t="s">
        <v>82</v>
      </c>
      <c r="AY306" s="229" t="s">
        <v>169</v>
      </c>
      <c r="BK306" s="231">
        <f>BK307</f>
        <v>0</v>
      </c>
    </row>
    <row r="307" spans="2:65" s="1" customFormat="1" ht="38.25" customHeight="1">
      <c r="B307" s="47"/>
      <c r="C307" s="234" t="s">
        <v>310</v>
      </c>
      <c r="D307" s="234" t="s">
        <v>171</v>
      </c>
      <c r="E307" s="235" t="s">
        <v>1915</v>
      </c>
      <c r="F307" s="236" t="s">
        <v>1916</v>
      </c>
      <c r="G307" s="237" t="s">
        <v>288</v>
      </c>
      <c r="H307" s="238">
        <v>120.256</v>
      </c>
      <c r="I307" s="239"/>
      <c r="J307" s="240">
        <f>ROUND(I307*H307,2)</f>
        <v>0</v>
      </c>
      <c r="K307" s="236" t="s">
        <v>175</v>
      </c>
      <c r="L307" s="73"/>
      <c r="M307" s="241" t="s">
        <v>21</v>
      </c>
      <c r="N307" s="279" t="s">
        <v>45</v>
      </c>
      <c r="O307" s="280"/>
      <c r="P307" s="281">
        <f>O307*H307</f>
        <v>0</v>
      </c>
      <c r="Q307" s="281">
        <v>0</v>
      </c>
      <c r="R307" s="281">
        <f>Q307*H307</f>
        <v>0</v>
      </c>
      <c r="S307" s="281">
        <v>0</v>
      </c>
      <c r="T307" s="282">
        <f>S307*H307</f>
        <v>0</v>
      </c>
      <c r="AR307" s="25" t="s">
        <v>176</v>
      </c>
      <c r="AT307" s="25" t="s">
        <v>171</v>
      </c>
      <c r="AU307" s="25" t="s">
        <v>85</v>
      </c>
      <c r="AY307" s="25" t="s">
        <v>169</v>
      </c>
      <c r="BE307" s="245">
        <f>IF(N307="základní",J307,0)</f>
        <v>0</v>
      </c>
      <c r="BF307" s="245">
        <f>IF(N307="snížená",J307,0)</f>
        <v>0</v>
      </c>
      <c r="BG307" s="245">
        <f>IF(N307="zákl. přenesená",J307,0)</f>
        <v>0</v>
      </c>
      <c r="BH307" s="245">
        <f>IF(N307="sníž. přenesená",J307,0)</f>
        <v>0</v>
      </c>
      <c r="BI307" s="245">
        <f>IF(N307="nulová",J307,0)</f>
        <v>0</v>
      </c>
      <c r="BJ307" s="25" t="s">
        <v>82</v>
      </c>
      <c r="BK307" s="245">
        <f>ROUND(I307*H307,2)</f>
        <v>0</v>
      </c>
      <c r="BL307" s="25" t="s">
        <v>176</v>
      </c>
      <c r="BM307" s="25" t="s">
        <v>1917</v>
      </c>
    </row>
    <row r="308" spans="2:12" s="1" customFormat="1" ht="6.95" customHeight="1">
      <c r="B308" s="68"/>
      <c r="C308" s="69"/>
      <c r="D308" s="69"/>
      <c r="E308" s="69"/>
      <c r="F308" s="69"/>
      <c r="G308" s="69"/>
      <c r="H308" s="69"/>
      <c r="I308" s="179"/>
      <c r="J308" s="69"/>
      <c r="K308" s="69"/>
      <c r="L308" s="73"/>
    </row>
  </sheetData>
  <sheetProtection password="CC35" sheet="1" objects="1" scenarios="1" formatColumns="0" formatRows="0" autoFilter="0"/>
  <autoFilter ref="C83:K307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119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1918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ROUND(J81,2)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ROUND(SUM(BE81:BE268),2)</f>
        <v>0</v>
      </c>
      <c r="G30" s="48"/>
      <c r="H30" s="48"/>
      <c r="I30" s="171">
        <v>0.21</v>
      </c>
      <c r="J30" s="170">
        <f>ROUND(ROUND((SUM(BE81:BE268)),2)*I30,2)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ROUND(SUM(BF81:BF268),2)</f>
        <v>0</v>
      </c>
      <c r="G31" s="48"/>
      <c r="H31" s="48"/>
      <c r="I31" s="171">
        <v>0.15</v>
      </c>
      <c r="J31" s="170">
        <f>ROUND(ROUND((SUM(BF81:BF268)),2)*I31,2)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ROUND(SUM(BG81:BG268),2)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ROUND(SUM(BH81:BH268),2)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ROUND(SUM(BI81:BI268),2)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CITY067-09 - SO 202 - Sanace zdí schodišť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J81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J82</f>
        <v>0</v>
      </c>
      <c r="K57" s="196"/>
    </row>
    <row r="58" spans="2:11" s="9" customFormat="1" ht="19.9" customHeight="1">
      <c r="B58" s="197"/>
      <c r="C58" s="198"/>
      <c r="D58" s="199" t="s">
        <v>1711</v>
      </c>
      <c r="E58" s="200"/>
      <c r="F58" s="200"/>
      <c r="G58" s="200"/>
      <c r="H58" s="200"/>
      <c r="I58" s="201"/>
      <c r="J58" s="202">
        <f>J83</f>
        <v>0</v>
      </c>
      <c r="K58" s="203"/>
    </row>
    <row r="59" spans="2:11" s="9" customFormat="1" ht="19.9" customHeight="1">
      <c r="B59" s="197"/>
      <c r="C59" s="198"/>
      <c r="D59" s="199" t="s">
        <v>330</v>
      </c>
      <c r="E59" s="200"/>
      <c r="F59" s="200"/>
      <c r="G59" s="200"/>
      <c r="H59" s="200"/>
      <c r="I59" s="201"/>
      <c r="J59" s="202">
        <f>J121</f>
        <v>0</v>
      </c>
      <c r="K59" s="203"/>
    </row>
    <row r="60" spans="2:11" s="9" customFormat="1" ht="19.9" customHeight="1">
      <c r="B60" s="197"/>
      <c r="C60" s="198"/>
      <c r="D60" s="199" t="s">
        <v>151</v>
      </c>
      <c r="E60" s="200"/>
      <c r="F60" s="200"/>
      <c r="G60" s="200"/>
      <c r="H60" s="200"/>
      <c r="I60" s="201"/>
      <c r="J60" s="202">
        <f>J253</f>
        <v>0</v>
      </c>
      <c r="K60" s="203"/>
    </row>
    <row r="61" spans="2:11" s="9" customFormat="1" ht="19.9" customHeight="1">
      <c r="B61" s="197"/>
      <c r="C61" s="198"/>
      <c r="D61" s="199" t="s">
        <v>152</v>
      </c>
      <c r="E61" s="200"/>
      <c r="F61" s="200"/>
      <c r="G61" s="200"/>
      <c r="H61" s="200"/>
      <c r="I61" s="201"/>
      <c r="J61" s="202">
        <f>J267</f>
        <v>0</v>
      </c>
      <c r="K61" s="203"/>
    </row>
    <row r="62" spans="2:11" s="1" customFormat="1" ht="21.8" customHeight="1">
      <c r="B62" s="47"/>
      <c r="C62" s="48"/>
      <c r="D62" s="48"/>
      <c r="E62" s="48"/>
      <c r="F62" s="48"/>
      <c r="G62" s="48"/>
      <c r="H62" s="48"/>
      <c r="I62" s="157"/>
      <c r="J62" s="48"/>
      <c r="K62" s="52"/>
    </row>
    <row r="63" spans="2:11" s="1" customFormat="1" ht="6.95" customHeight="1">
      <c r="B63" s="68"/>
      <c r="C63" s="69"/>
      <c r="D63" s="69"/>
      <c r="E63" s="69"/>
      <c r="F63" s="69"/>
      <c r="G63" s="69"/>
      <c r="H63" s="69"/>
      <c r="I63" s="179"/>
      <c r="J63" s="69"/>
      <c r="K63" s="70"/>
    </row>
    <row r="67" spans="2:12" s="1" customFormat="1" ht="6.95" customHeight="1">
      <c r="B67" s="71"/>
      <c r="C67" s="72"/>
      <c r="D67" s="72"/>
      <c r="E67" s="72"/>
      <c r="F67" s="72"/>
      <c r="G67" s="72"/>
      <c r="H67" s="72"/>
      <c r="I67" s="182"/>
      <c r="J67" s="72"/>
      <c r="K67" s="72"/>
      <c r="L67" s="73"/>
    </row>
    <row r="68" spans="2:12" s="1" customFormat="1" ht="36.95" customHeight="1">
      <c r="B68" s="47"/>
      <c r="C68" s="74" t="s">
        <v>153</v>
      </c>
      <c r="D68" s="75"/>
      <c r="E68" s="75"/>
      <c r="F68" s="75"/>
      <c r="G68" s="75"/>
      <c r="H68" s="75"/>
      <c r="I68" s="204"/>
      <c r="J68" s="75"/>
      <c r="K68" s="75"/>
      <c r="L68" s="73"/>
    </row>
    <row r="69" spans="2:12" s="1" customFormat="1" ht="6.95" customHeight="1">
      <c r="B69" s="47"/>
      <c r="C69" s="75"/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6.5" customHeight="1">
      <c r="B71" s="47"/>
      <c r="C71" s="75"/>
      <c r="D71" s="75"/>
      <c r="E71" s="205" t="str">
        <f>E7</f>
        <v>Rekonstrukce ulic Moravská, Hynaisova a náměstí Svobody, Karlovy Vary</v>
      </c>
      <c r="F71" s="77"/>
      <c r="G71" s="77"/>
      <c r="H71" s="77"/>
      <c r="I71" s="204"/>
      <c r="J71" s="75"/>
      <c r="K71" s="75"/>
      <c r="L71" s="73"/>
    </row>
    <row r="72" spans="2:12" s="1" customFormat="1" ht="14.4" customHeight="1">
      <c r="B72" s="47"/>
      <c r="C72" s="77" t="s">
        <v>141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7.25" customHeight="1">
      <c r="B73" s="47"/>
      <c r="C73" s="75"/>
      <c r="D73" s="75"/>
      <c r="E73" s="83" t="str">
        <f>E9</f>
        <v>CITY067-09 - SO 202 - Sanace zdí schodišť</v>
      </c>
      <c r="F73" s="75"/>
      <c r="G73" s="75"/>
      <c r="H73" s="75"/>
      <c r="I73" s="204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8" customHeight="1">
      <c r="B75" s="47"/>
      <c r="C75" s="77" t="s">
        <v>23</v>
      </c>
      <c r="D75" s="75"/>
      <c r="E75" s="75"/>
      <c r="F75" s="206" t="str">
        <f>F12</f>
        <v>Karlovy Vary</v>
      </c>
      <c r="G75" s="75"/>
      <c r="H75" s="75"/>
      <c r="I75" s="207" t="s">
        <v>25</v>
      </c>
      <c r="J75" s="86" t="str">
        <f>IF(J12="","",J12)</f>
        <v>11. 6. 2018</v>
      </c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3.5">
      <c r="B77" s="47"/>
      <c r="C77" s="77" t="s">
        <v>27</v>
      </c>
      <c r="D77" s="75"/>
      <c r="E77" s="75"/>
      <c r="F77" s="206" t="str">
        <f>E15</f>
        <v>Statutární město Karlovy Vary,Moskevská 21, K.Vary</v>
      </c>
      <c r="G77" s="75"/>
      <c r="H77" s="75"/>
      <c r="I77" s="207" t="s">
        <v>34</v>
      </c>
      <c r="J77" s="206" t="str">
        <f>E21</f>
        <v xml:space="preserve">AF-CITYPLAN sro.,Magistrů 1275/13,140 00 Praha 4 </v>
      </c>
      <c r="K77" s="75"/>
      <c r="L77" s="73"/>
    </row>
    <row r="78" spans="2:12" s="1" customFormat="1" ht="14.4" customHeight="1">
      <c r="B78" s="47"/>
      <c r="C78" s="77" t="s">
        <v>32</v>
      </c>
      <c r="D78" s="75"/>
      <c r="E78" s="75"/>
      <c r="F78" s="206" t="str">
        <f>IF(E18="","",E18)</f>
        <v/>
      </c>
      <c r="G78" s="75"/>
      <c r="H78" s="75"/>
      <c r="I78" s="204"/>
      <c r="J78" s="75"/>
      <c r="K78" s="75"/>
      <c r="L78" s="73"/>
    </row>
    <row r="79" spans="2:12" s="1" customFormat="1" ht="10.3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20" s="10" customFormat="1" ht="29.25" customHeight="1">
      <c r="B80" s="208"/>
      <c r="C80" s="209" t="s">
        <v>154</v>
      </c>
      <c r="D80" s="210" t="s">
        <v>59</v>
      </c>
      <c r="E80" s="210" t="s">
        <v>55</v>
      </c>
      <c r="F80" s="210" t="s">
        <v>155</v>
      </c>
      <c r="G80" s="210" t="s">
        <v>156</v>
      </c>
      <c r="H80" s="210" t="s">
        <v>157</v>
      </c>
      <c r="I80" s="211" t="s">
        <v>158</v>
      </c>
      <c r="J80" s="210" t="s">
        <v>145</v>
      </c>
      <c r="K80" s="212" t="s">
        <v>159</v>
      </c>
      <c r="L80" s="213"/>
      <c r="M80" s="103" t="s">
        <v>160</v>
      </c>
      <c r="N80" s="104" t="s">
        <v>44</v>
      </c>
      <c r="O80" s="104" t="s">
        <v>161</v>
      </c>
      <c r="P80" s="104" t="s">
        <v>162</v>
      </c>
      <c r="Q80" s="104" t="s">
        <v>163</v>
      </c>
      <c r="R80" s="104" t="s">
        <v>164</v>
      </c>
      <c r="S80" s="104" t="s">
        <v>165</v>
      </c>
      <c r="T80" s="105" t="s">
        <v>166</v>
      </c>
    </row>
    <row r="81" spans="2:63" s="1" customFormat="1" ht="29.25" customHeight="1">
      <c r="B81" s="47"/>
      <c r="C81" s="109" t="s">
        <v>146</v>
      </c>
      <c r="D81" s="75"/>
      <c r="E81" s="75"/>
      <c r="F81" s="75"/>
      <c r="G81" s="75"/>
      <c r="H81" s="75"/>
      <c r="I81" s="204"/>
      <c r="J81" s="214">
        <f>BK81</f>
        <v>0</v>
      </c>
      <c r="K81" s="75"/>
      <c r="L81" s="73"/>
      <c r="M81" s="106"/>
      <c r="N81" s="107"/>
      <c r="O81" s="107"/>
      <c r="P81" s="215">
        <f>P82</f>
        <v>0</v>
      </c>
      <c r="Q81" s="107"/>
      <c r="R81" s="215">
        <f>R82</f>
        <v>3.2169786516</v>
      </c>
      <c r="S81" s="107"/>
      <c r="T81" s="216">
        <f>T82</f>
        <v>3.5498047999999995</v>
      </c>
      <c r="AT81" s="25" t="s">
        <v>73</v>
      </c>
      <c r="AU81" s="25" t="s">
        <v>147</v>
      </c>
      <c r="BK81" s="217">
        <f>BK82</f>
        <v>0</v>
      </c>
    </row>
    <row r="82" spans="2:63" s="11" customFormat="1" ht="37.4" customHeight="1">
      <c r="B82" s="218"/>
      <c r="C82" s="219"/>
      <c r="D82" s="220" t="s">
        <v>73</v>
      </c>
      <c r="E82" s="221" t="s">
        <v>167</v>
      </c>
      <c r="F82" s="221" t="s">
        <v>168</v>
      </c>
      <c r="G82" s="219"/>
      <c r="H82" s="219"/>
      <c r="I82" s="222"/>
      <c r="J82" s="223">
        <f>BK82</f>
        <v>0</v>
      </c>
      <c r="K82" s="219"/>
      <c r="L82" s="224"/>
      <c r="M82" s="225"/>
      <c r="N82" s="226"/>
      <c r="O82" s="226"/>
      <c r="P82" s="227">
        <f>P83+P121+P253+P267</f>
        <v>0</v>
      </c>
      <c r="Q82" s="226"/>
      <c r="R82" s="227">
        <f>R83+R121+R253+R267</f>
        <v>3.2169786516</v>
      </c>
      <c r="S82" s="226"/>
      <c r="T82" s="228">
        <f>T83+T121+T253+T267</f>
        <v>3.5498047999999995</v>
      </c>
      <c r="AR82" s="229" t="s">
        <v>82</v>
      </c>
      <c r="AT82" s="230" t="s">
        <v>73</v>
      </c>
      <c r="AU82" s="230" t="s">
        <v>74</v>
      </c>
      <c r="AY82" s="229" t="s">
        <v>169</v>
      </c>
      <c r="BK82" s="231">
        <f>BK83+BK121+BK253+BK267</f>
        <v>0</v>
      </c>
    </row>
    <row r="83" spans="2:63" s="11" customFormat="1" ht="19.9" customHeight="1">
      <c r="B83" s="218"/>
      <c r="C83" s="219"/>
      <c r="D83" s="220" t="s">
        <v>73</v>
      </c>
      <c r="E83" s="232" t="s">
        <v>198</v>
      </c>
      <c r="F83" s="232" t="s">
        <v>1853</v>
      </c>
      <c r="G83" s="219"/>
      <c r="H83" s="219"/>
      <c r="I83" s="222"/>
      <c r="J83" s="233">
        <f>BK83</f>
        <v>0</v>
      </c>
      <c r="K83" s="219"/>
      <c r="L83" s="224"/>
      <c r="M83" s="225"/>
      <c r="N83" s="226"/>
      <c r="O83" s="226"/>
      <c r="P83" s="227">
        <f>SUM(P84:P120)</f>
        <v>0</v>
      </c>
      <c r="Q83" s="226"/>
      <c r="R83" s="227">
        <f>SUM(R84:R120)</f>
        <v>2.0724516</v>
      </c>
      <c r="S83" s="226"/>
      <c r="T83" s="228">
        <f>SUM(T84:T120)</f>
        <v>0</v>
      </c>
      <c r="AR83" s="229" t="s">
        <v>82</v>
      </c>
      <c r="AT83" s="230" t="s">
        <v>73</v>
      </c>
      <c r="AU83" s="230" t="s">
        <v>82</v>
      </c>
      <c r="AY83" s="229" t="s">
        <v>169</v>
      </c>
      <c r="BK83" s="231">
        <f>SUM(BK84:BK120)</f>
        <v>0</v>
      </c>
    </row>
    <row r="84" spans="2:65" s="1" customFormat="1" ht="16.5" customHeight="1">
      <c r="B84" s="47"/>
      <c r="C84" s="234" t="s">
        <v>82</v>
      </c>
      <c r="D84" s="234" t="s">
        <v>171</v>
      </c>
      <c r="E84" s="235" t="s">
        <v>1919</v>
      </c>
      <c r="F84" s="236" t="s">
        <v>1920</v>
      </c>
      <c r="G84" s="237" t="s">
        <v>194</v>
      </c>
      <c r="H84" s="238">
        <v>17.858</v>
      </c>
      <c r="I84" s="239"/>
      <c r="J84" s="240">
        <f>ROUND(I84*H84,2)</f>
        <v>0</v>
      </c>
      <c r="K84" s="236" t="s">
        <v>175</v>
      </c>
      <c r="L84" s="73"/>
      <c r="M84" s="241" t="s">
        <v>21</v>
      </c>
      <c r="N84" s="242" t="s">
        <v>45</v>
      </c>
      <c r="O84" s="48"/>
      <c r="P84" s="243">
        <f>O84*H84</f>
        <v>0</v>
      </c>
      <c r="Q84" s="243">
        <v>0.042</v>
      </c>
      <c r="R84" s="243">
        <f>Q84*H84</f>
        <v>0.750036</v>
      </c>
      <c r="S84" s="243">
        <v>0</v>
      </c>
      <c r="T84" s="244">
        <f>S84*H84</f>
        <v>0</v>
      </c>
      <c r="AR84" s="25" t="s">
        <v>176</v>
      </c>
      <c r="AT84" s="25" t="s">
        <v>171</v>
      </c>
      <c r="AU84" s="25" t="s">
        <v>85</v>
      </c>
      <c r="AY84" s="25" t="s">
        <v>169</v>
      </c>
      <c r="BE84" s="245">
        <f>IF(N84="základní",J84,0)</f>
        <v>0</v>
      </c>
      <c r="BF84" s="245">
        <f>IF(N84="snížená",J84,0)</f>
        <v>0</v>
      </c>
      <c r="BG84" s="245">
        <f>IF(N84="zákl. přenesená",J84,0)</f>
        <v>0</v>
      </c>
      <c r="BH84" s="245">
        <f>IF(N84="sníž. přenesená",J84,0)</f>
        <v>0</v>
      </c>
      <c r="BI84" s="245">
        <f>IF(N84="nulová",J84,0)</f>
        <v>0</v>
      </c>
      <c r="BJ84" s="25" t="s">
        <v>82</v>
      </c>
      <c r="BK84" s="245">
        <f>ROUND(I84*H84,2)</f>
        <v>0</v>
      </c>
      <c r="BL84" s="25" t="s">
        <v>176</v>
      </c>
      <c r="BM84" s="25" t="s">
        <v>1921</v>
      </c>
    </row>
    <row r="85" spans="2:51" s="14" customFormat="1" ht="13.5">
      <c r="B85" s="269"/>
      <c r="C85" s="270"/>
      <c r="D85" s="248" t="s">
        <v>185</v>
      </c>
      <c r="E85" s="271" t="s">
        <v>21</v>
      </c>
      <c r="F85" s="272" t="s">
        <v>1922</v>
      </c>
      <c r="G85" s="270"/>
      <c r="H85" s="271" t="s">
        <v>21</v>
      </c>
      <c r="I85" s="273"/>
      <c r="J85" s="270"/>
      <c r="K85" s="270"/>
      <c r="L85" s="274"/>
      <c r="M85" s="275"/>
      <c r="N85" s="276"/>
      <c r="O85" s="276"/>
      <c r="P85" s="276"/>
      <c r="Q85" s="276"/>
      <c r="R85" s="276"/>
      <c r="S85" s="276"/>
      <c r="T85" s="277"/>
      <c r="AT85" s="278" t="s">
        <v>185</v>
      </c>
      <c r="AU85" s="278" t="s">
        <v>85</v>
      </c>
      <c r="AV85" s="14" t="s">
        <v>82</v>
      </c>
      <c r="AW85" s="14" t="s">
        <v>37</v>
      </c>
      <c r="AX85" s="14" t="s">
        <v>74</v>
      </c>
      <c r="AY85" s="278" t="s">
        <v>169</v>
      </c>
    </row>
    <row r="86" spans="2:51" s="12" customFormat="1" ht="13.5">
      <c r="B86" s="246"/>
      <c r="C86" s="247"/>
      <c r="D86" s="248" t="s">
        <v>185</v>
      </c>
      <c r="E86" s="249" t="s">
        <v>21</v>
      </c>
      <c r="F86" s="250" t="s">
        <v>1923</v>
      </c>
      <c r="G86" s="247"/>
      <c r="H86" s="251">
        <v>0.405</v>
      </c>
      <c r="I86" s="252"/>
      <c r="J86" s="247"/>
      <c r="K86" s="247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185</v>
      </c>
      <c r="AU86" s="257" t="s">
        <v>85</v>
      </c>
      <c r="AV86" s="12" t="s">
        <v>85</v>
      </c>
      <c r="AW86" s="12" t="s">
        <v>37</v>
      </c>
      <c r="AX86" s="12" t="s">
        <v>74</v>
      </c>
      <c r="AY86" s="257" t="s">
        <v>169</v>
      </c>
    </row>
    <row r="87" spans="2:51" s="12" customFormat="1" ht="13.5">
      <c r="B87" s="246"/>
      <c r="C87" s="247"/>
      <c r="D87" s="248" t="s">
        <v>185</v>
      </c>
      <c r="E87" s="249" t="s">
        <v>21</v>
      </c>
      <c r="F87" s="250" t="s">
        <v>1924</v>
      </c>
      <c r="G87" s="247"/>
      <c r="H87" s="251">
        <v>3.885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pans="2:51" s="12" customFormat="1" ht="13.5">
      <c r="B88" s="246"/>
      <c r="C88" s="247"/>
      <c r="D88" s="248" t="s">
        <v>185</v>
      </c>
      <c r="E88" s="249" t="s">
        <v>21</v>
      </c>
      <c r="F88" s="250" t="s">
        <v>1925</v>
      </c>
      <c r="G88" s="247"/>
      <c r="H88" s="251">
        <v>4.388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pans="2:51" s="12" customFormat="1" ht="13.5">
      <c r="B89" s="246"/>
      <c r="C89" s="247"/>
      <c r="D89" s="248" t="s">
        <v>185</v>
      </c>
      <c r="E89" s="249" t="s">
        <v>21</v>
      </c>
      <c r="F89" s="250" t="s">
        <v>1926</v>
      </c>
      <c r="G89" s="247"/>
      <c r="H89" s="251">
        <v>3.6</v>
      </c>
      <c r="I89" s="252"/>
      <c r="J89" s="247"/>
      <c r="K89" s="247"/>
      <c r="L89" s="253"/>
      <c r="M89" s="254"/>
      <c r="N89" s="255"/>
      <c r="O89" s="255"/>
      <c r="P89" s="255"/>
      <c r="Q89" s="255"/>
      <c r="R89" s="255"/>
      <c r="S89" s="255"/>
      <c r="T89" s="256"/>
      <c r="AT89" s="257" t="s">
        <v>185</v>
      </c>
      <c r="AU89" s="257" t="s">
        <v>85</v>
      </c>
      <c r="AV89" s="12" t="s">
        <v>85</v>
      </c>
      <c r="AW89" s="12" t="s">
        <v>37</v>
      </c>
      <c r="AX89" s="12" t="s">
        <v>74</v>
      </c>
      <c r="AY89" s="257" t="s">
        <v>169</v>
      </c>
    </row>
    <row r="90" spans="2:51" s="12" customFormat="1" ht="13.5">
      <c r="B90" s="246"/>
      <c r="C90" s="247"/>
      <c r="D90" s="248" t="s">
        <v>185</v>
      </c>
      <c r="E90" s="249" t="s">
        <v>21</v>
      </c>
      <c r="F90" s="250" t="s">
        <v>1927</v>
      </c>
      <c r="G90" s="247"/>
      <c r="H90" s="251">
        <v>0.09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pans="2:51" s="12" customFormat="1" ht="13.5">
      <c r="B91" s="246"/>
      <c r="C91" s="247"/>
      <c r="D91" s="248" t="s">
        <v>185</v>
      </c>
      <c r="E91" s="249" t="s">
        <v>21</v>
      </c>
      <c r="F91" s="250" t="s">
        <v>1928</v>
      </c>
      <c r="G91" s="247"/>
      <c r="H91" s="251">
        <v>1.62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pans="2:51" s="12" customFormat="1" ht="13.5">
      <c r="B92" s="246"/>
      <c r="C92" s="247"/>
      <c r="D92" s="248" t="s">
        <v>185</v>
      </c>
      <c r="E92" s="249" t="s">
        <v>21</v>
      </c>
      <c r="F92" s="250" t="s">
        <v>1929</v>
      </c>
      <c r="G92" s="247"/>
      <c r="H92" s="251">
        <v>3.87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pans="2:51" s="13" customFormat="1" ht="13.5">
      <c r="B93" s="258"/>
      <c r="C93" s="259"/>
      <c r="D93" s="248" t="s">
        <v>185</v>
      </c>
      <c r="E93" s="260" t="s">
        <v>21</v>
      </c>
      <c r="F93" s="261" t="s">
        <v>187</v>
      </c>
      <c r="G93" s="259"/>
      <c r="H93" s="262">
        <v>17.858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185</v>
      </c>
      <c r="AU93" s="268" t="s">
        <v>85</v>
      </c>
      <c r="AV93" s="13" t="s">
        <v>176</v>
      </c>
      <c r="AW93" s="13" t="s">
        <v>37</v>
      </c>
      <c r="AX93" s="13" t="s">
        <v>82</v>
      </c>
      <c r="AY93" s="268" t="s">
        <v>169</v>
      </c>
    </row>
    <row r="94" spans="2:65" s="1" customFormat="1" ht="25.5" customHeight="1">
      <c r="B94" s="47"/>
      <c r="C94" s="234" t="s">
        <v>85</v>
      </c>
      <c r="D94" s="234" t="s">
        <v>171</v>
      </c>
      <c r="E94" s="235" t="s">
        <v>1930</v>
      </c>
      <c r="F94" s="236" t="s">
        <v>1931</v>
      </c>
      <c r="G94" s="237" t="s">
        <v>194</v>
      </c>
      <c r="H94" s="238">
        <v>57.78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0.0171</v>
      </c>
      <c r="R94" s="243">
        <f>Q94*H94</f>
        <v>0.9880380000000001</v>
      </c>
      <c r="S94" s="243">
        <v>0</v>
      </c>
      <c r="T94" s="244">
        <f>S94*H94</f>
        <v>0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1932</v>
      </c>
    </row>
    <row r="95" spans="2:51" s="14" customFormat="1" ht="13.5">
      <c r="B95" s="269"/>
      <c r="C95" s="270"/>
      <c r="D95" s="248" t="s">
        <v>185</v>
      </c>
      <c r="E95" s="271" t="s">
        <v>21</v>
      </c>
      <c r="F95" s="272" t="s">
        <v>1933</v>
      </c>
      <c r="G95" s="270"/>
      <c r="H95" s="271" t="s">
        <v>21</v>
      </c>
      <c r="I95" s="273"/>
      <c r="J95" s="270"/>
      <c r="K95" s="270"/>
      <c r="L95" s="274"/>
      <c r="M95" s="275"/>
      <c r="N95" s="276"/>
      <c r="O95" s="276"/>
      <c r="P95" s="276"/>
      <c r="Q95" s="276"/>
      <c r="R95" s="276"/>
      <c r="S95" s="276"/>
      <c r="T95" s="277"/>
      <c r="AT95" s="278" t="s">
        <v>185</v>
      </c>
      <c r="AU95" s="278" t="s">
        <v>85</v>
      </c>
      <c r="AV95" s="14" t="s">
        <v>82</v>
      </c>
      <c r="AW95" s="14" t="s">
        <v>37</v>
      </c>
      <c r="AX95" s="14" t="s">
        <v>74</v>
      </c>
      <c r="AY95" s="278" t="s">
        <v>169</v>
      </c>
    </row>
    <row r="96" spans="2:51" s="12" customFormat="1" ht="13.5">
      <c r="B96" s="246"/>
      <c r="C96" s="247"/>
      <c r="D96" s="248" t="s">
        <v>185</v>
      </c>
      <c r="E96" s="249" t="s">
        <v>21</v>
      </c>
      <c r="F96" s="250" t="s">
        <v>1934</v>
      </c>
      <c r="G96" s="247"/>
      <c r="H96" s="251">
        <v>6.225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pans="2:51" s="12" customFormat="1" ht="13.5">
      <c r="B97" s="246"/>
      <c r="C97" s="247"/>
      <c r="D97" s="248" t="s">
        <v>185</v>
      </c>
      <c r="E97" s="249" t="s">
        <v>21</v>
      </c>
      <c r="F97" s="250" t="s">
        <v>1935</v>
      </c>
      <c r="G97" s="247"/>
      <c r="H97" s="251">
        <v>7.275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pans="2:51" s="12" customFormat="1" ht="13.5">
      <c r="B98" s="246"/>
      <c r="C98" s="247"/>
      <c r="D98" s="248" t="s">
        <v>185</v>
      </c>
      <c r="E98" s="249" t="s">
        <v>21</v>
      </c>
      <c r="F98" s="250" t="s">
        <v>1936</v>
      </c>
      <c r="G98" s="247"/>
      <c r="H98" s="251">
        <v>5.475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pans="2:51" s="12" customFormat="1" ht="13.5">
      <c r="B99" s="246"/>
      <c r="C99" s="247"/>
      <c r="D99" s="248" t="s">
        <v>185</v>
      </c>
      <c r="E99" s="249" t="s">
        <v>21</v>
      </c>
      <c r="F99" s="250" t="s">
        <v>1935</v>
      </c>
      <c r="G99" s="247"/>
      <c r="H99" s="251">
        <v>7.275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pans="2:51" s="12" customFormat="1" ht="13.5">
      <c r="B100" s="246"/>
      <c r="C100" s="247"/>
      <c r="D100" s="248" t="s">
        <v>185</v>
      </c>
      <c r="E100" s="249" t="s">
        <v>21</v>
      </c>
      <c r="F100" s="250" t="s">
        <v>1937</v>
      </c>
      <c r="G100" s="247"/>
      <c r="H100" s="251">
        <v>5.55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pans="2:51" s="12" customFormat="1" ht="13.5">
      <c r="B101" s="246"/>
      <c r="C101" s="247"/>
      <c r="D101" s="248" t="s">
        <v>185</v>
      </c>
      <c r="E101" s="249" t="s">
        <v>21</v>
      </c>
      <c r="F101" s="250" t="s">
        <v>1938</v>
      </c>
      <c r="G101" s="247"/>
      <c r="H101" s="251">
        <v>7.2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pans="2:51" s="12" customFormat="1" ht="13.5">
      <c r="B102" s="246"/>
      <c r="C102" s="247"/>
      <c r="D102" s="248" t="s">
        <v>185</v>
      </c>
      <c r="E102" s="249" t="s">
        <v>21</v>
      </c>
      <c r="F102" s="250" t="s">
        <v>1939</v>
      </c>
      <c r="G102" s="247"/>
      <c r="H102" s="251">
        <v>0.9</v>
      </c>
      <c r="I102" s="252"/>
      <c r="J102" s="247"/>
      <c r="K102" s="247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185</v>
      </c>
      <c r="AU102" s="257" t="s">
        <v>85</v>
      </c>
      <c r="AV102" s="12" t="s">
        <v>85</v>
      </c>
      <c r="AW102" s="12" t="s">
        <v>37</v>
      </c>
      <c r="AX102" s="12" t="s">
        <v>74</v>
      </c>
      <c r="AY102" s="257" t="s">
        <v>169</v>
      </c>
    </row>
    <row r="103" spans="2:51" s="12" customFormat="1" ht="13.5">
      <c r="B103" s="246"/>
      <c r="C103" s="247"/>
      <c r="D103" s="248" t="s">
        <v>185</v>
      </c>
      <c r="E103" s="249" t="s">
        <v>21</v>
      </c>
      <c r="F103" s="250" t="s">
        <v>1940</v>
      </c>
      <c r="G103" s="247"/>
      <c r="H103" s="251">
        <v>2.49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pans="2:51" s="12" customFormat="1" ht="13.5">
      <c r="B104" s="246"/>
      <c r="C104" s="247"/>
      <c r="D104" s="248" t="s">
        <v>185</v>
      </c>
      <c r="E104" s="249" t="s">
        <v>21</v>
      </c>
      <c r="F104" s="250" t="s">
        <v>1941</v>
      </c>
      <c r="G104" s="247"/>
      <c r="H104" s="251">
        <v>3.24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pans="2:51" s="12" customFormat="1" ht="13.5">
      <c r="B105" s="246"/>
      <c r="C105" s="247"/>
      <c r="D105" s="248" t="s">
        <v>185</v>
      </c>
      <c r="E105" s="249" t="s">
        <v>21</v>
      </c>
      <c r="F105" s="250" t="s">
        <v>1942</v>
      </c>
      <c r="G105" s="247"/>
      <c r="H105" s="251">
        <v>2.19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pans="2:51" s="12" customFormat="1" ht="13.5">
      <c r="B106" s="246"/>
      <c r="C106" s="247"/>
      <c r="D106" s="248" t="s">
        <v>185</v>
      </c>
      <c r="E106" s="249" t="s">
        <v>21</v>
      </c>
      <c r="F106" s="250" t="s">
        <v>1941</v>
      </c>
      <c r="G106" s="247"/>
      <c r="H106" s="251">
        <v>3.24</v>
      </c>
      <c r="I106" s="252"/>
      <c r="J106" s="247"/>
      <c r="K106" s="247"/>
      <c r="L106" s="253"/>
      <c r="M106" s="254"/>
      <c r="N106" s="255"/>
      <c r="O106" s="255"/>
      <c r="P106" s="255"/>
      <c r="Q106" s="255"/>
      <c r="R106" s="255"/>
      <c r="S106" s="255"/>
      <c r="T106" s="256"/>
      <c r="AT106" s="257" t="s">
        <v>185</v>
      </c>
      <c r="AU106" s="257" t="s">
        <v>85</v>
      </c>
      <c r="AV106" s="12" t="s">
        <v>85</v>
      </c>
      <c r="AW106" s="12" t="s">
        <v>37</v>
      </c>
      <c r="AX106" s="12" t="s">
        <v>74</v>
      </c>
      <c r="AY106" s="257" t="s">
        <v>169</v>
      </c>
    </row>
    <row r="107" spans="2:51" s="12" customFormat="1" ht="13.5">
      <c r="B107" s="246"/>
      <c r="C107" s="247"/>
      <c r="D107" s="248" t="s">
        <v>185</v>
      </c>
      <c r="E107" s="249" t="s">
        <v>21</v>
      </c>
      <c r="F107" s="250" t="s">
        <v>1943</v>
      </c>
      <c r="G107" s="247"/>
      <c r="H107" s="251">
        <v>2.22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pans="2:51" s="12" customFormat="1" ht="13.5">
      <c r="B108" s="246"/>
      <c r="C108" s="247"/>
      <c r="D108" s="248" t="s">
        <v>185</v>
      </c>
      <c r="E108" s="249" t="s">
        <v>21</v>
      </c>
      <c r="F108" s="250" t="s">
        <v>1941</v>
      </c>
      <c r="G108" s="247"/>
      <c r="H108" s="251">
        <v>3.24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pans="2:51" s="12" customFormat="1" ht="13.5">
      <c r="B109" s="246"/>
      <c r="C109" s="247"/>
      <c r="D109" s="248" t="s">
        <v>185</v>
      </c>
      <c r="E109" s="249" t="s">
        <v>21</v>
      </c>
      <c r="F109" s="250" t="s">
        <v>1944</v>
      </c>
      <c r="G109" s="247"/>
      <c r="H109" s="251">
        <v>0.36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pans="2:51" s="12" customFormat="1" ht="13.5">
      <c r="B110" s="246"/>
      <c r="C110" s="247"/>
      <c r="D110" s="248" t="s">
        <v>185</v>
      </c>
      <c r="E110" s="249" t="s">
        <v>21</v>
      </c>
      <c r="F110" s="250" t="s">
        <v>1945</v>
      </c>
      <c r="G110" s="247"/>
      <c r="H110" s="251">
        <v>0.9</v>
      </c>
      <c r="I110" s="252"/>
      <c r="J110" s="247"/>
      <c r="K110" s="247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185</v>
      </c>
      <c r="AU110" s="257" t="s">
        <v>85</v>
      </c>
      <c r="AV110" s="12" t="s">
        <v>85</v>
      </c>
      <c r="AW110" s="12" t="s">
        <v>37</v>
      </c>
      <c r="AX110" s="12" t="s">
        <v>74</v>
      </c>
      <c r="AY110" s="257" t="s">
        <v>169</v>
      </c>
    </row>
    <row r="111" spans="2:51" s="13" customFormat="1" ht="13.5">
      <c r="B111" s="258"/>
      <c r="C111" s="259"/>
      <c r="D111" s="248" t="s">
        <v>185</v>
      </c>
      <c r="E111" s="260" t="s">
        <v>21</v>
      </c>
      <c r="F111" s="261" t="s">
        <v>187</v>
      </c>
      <c r="G111" s="259"/>
      <c r="H111" s="262">
        <v>57.78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185</v>
      </c>
      <c r="AU111" s="268" t="s">
        <v>85</v>
      </c>
      <c r="AV111" s="13" t="s">
        <v>176</v>
      </c>
      <c r="AW111" s="13" t="s">
        <v>37</v>
      </c>
      <c r="AX111" s="13" t="s">
        <v>82</v>
      </c>
      <c r="AY111" s="268" t="s">
        <v>169</v>
      </c>
    </row>
    <row r="112" spans="2:65" s="1" customFormat="1" ht="16.5" customHeight="1">
      <c r="B112" s="47"/>
      <c r="C112" s="234" t="s">
        <v>181</v>
      </c>
      <c r="D112" s="234" t="s">
        <v>171</v>
      </c>
      <c r="E112" s="235" t="s">
        <v>1946</v>
      </c>
      <c r="F112" s="236" t="s">
        <v>1947</v>
      </c>
      <c r="G112" s="237" t="s">
        <v>194</v>
      </c>
      <c r="H112" s="238">
        <v>7.32</v>
      </c>
      <c r="I112" s="239"/>
      <c r="J112" s="240">
        <f>ROUND(I112*H112,2)</f>
        <v>0</v>
      </c>
      <c r="K112" s="236" t="s">
        <v>175</v>
      </c>
      <c r="L112" s="73"/>
      <c r="M112" s="241" t="s">
        <v>21</v>
      </c>
      <c r="N112" s="242" t="s">
        <v>45</v>
      </c>
      <c r="O112" s="48"/>
      <c r="P112" s="243">
        <f>O112*H112</f>
        <v>0</v>
      </c>
      <c r="Q112" s="243">
        <v>0.04468</v>
      </c>
      <c r="R112" s="243">
        <f>Q112*H112</f>
        <v>0.3270576</v>
      </c>
      <c r="S112" s="243">
        <v>0</v>
      </c>
      <c r="T112" s="244">
        <f>S112*H112</f>
        <v>0</v>
      </c>
      <c r="AR112" s="25" t="s">
        <v>176</v>
      </c>
      <c r="AT112" s="25" t="s">
        <v>171</v>
      </c>
      <c r="AU112" s="25" t="s">
        <v>85</v>
      </c>
      <c r="AY112" s="25" t="s">
        <v>169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176</v>
      </c>
      <c r="BM112" s="25" t="s">
        <v>1948</v>
      </c>
    </row>
    <row r="113" spans="2:51" s="14" customFormat="1" ht="13.5">
      <c r="B113" s="269"/>
      <c r="C113" s="270"/>
      <c r="D113" s="248" t="s">
        <v>185</v>
      </c>
      <c r="E113" s="271" t="s">
        <v>21</v>
      </c>
      <c r="F113" s="272" t="s">
        <v>1922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pans="2:51" s="12" customFormat="1" ht="13.5">
      <c r="B114" s="246"/>
      <c r="C114" s="247"/>
      <c r="D114" s="248" t="s">
        <v>185</v>
      </c>
      <c r="E114" s="249" t="s">
        <v>21</v>
      </c>
      <c r="F114" s="250" t="s">
        <v>1949</v>
      </c>
      <c r="G114" s="247"/>
      <c r="H114" s="251">
        <v>0.27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pans="2:51" s="12" customFormat="1" ht="13.5">
      <c r="B115" s="246"/>
      <c r="C115" s="247"/>
      <c r="D115" s="248" t="s">
        <v>185</v>
      </c>
      <c r="E115" s="249" t="s">
        <v>21</v>
      </c>
      <c r="F115" s="250" t="s">
        <v>1950</v>
      </c>
      <c r="G115" s="247"/>
      <c r="H115" s="251">
        <v>2.52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pans="2:51" s="12" customFormat="1" ht="13.5">
      <c r="B116" s="246"/>
      <c r="C116" s="247"/>
      <c r="D116" s="248" t="s">
        <v>185</v>
      </c>
      <c r="E116" s="249" t="s">
        <v>21</v>
      </c>
      <c r="F116" s="250" t="s">
        <v>1951</v>
      </c>
      <c r="G116" s="247"/>
      <c r="H116" s="251">
        <v>1.95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pans="2:51" s="12" customFormat="1" ht="13.5">
      <c r="B117" s="246"/>
      <c r="C117" s="247"/>
      <c r="D117" s="248" t="s">
        <v>185</v>
      </c>
      <c r="E117" s="249" t="s">
        <v>21</v>
      </c>
      <c r="F117" s="250" t="s">
        <v>1952</v>
      </c>
      <c r="G117" s="247"/>
      <c r="H117" s="251">
        <v>2.4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pans="2:51" s="12" customFormat="1" ht="13.5">
      <c r="B118" s="246"/>
      <c r="C118" s="247"/>
      <c r="D118" s="248" t="s">
        <v>185</v>
      </c>
      <c r="E118" s="249" t="s">
        <v>21</v>
      </c>
      <c r="F118" s="250" t="s">
        <v>1953</v>
      </c>
      <c r="G118" s="247"/>
      <c r="H118" s="251">
        <v>0.18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pans="2:51" s="13" customFormat="1" ht="13.5">
      <c r="B119" s="258"/>
      <c r="C119" s="259"/>
      <c r="D119" s="248" t="s">
        <v>185</v>
      </c>
      <c r="E119" s="260" t="s">
        <v>21</v>
      </c>
      <c r="F119" s="261" t="s">
        <v>187</v>
      </c>
      <c r="G119" s="259"/>
      <c r="H119" s="262">
        <v>7.32</v>
      </c>
      <c r="I119" s="263"/>
      <c r="J119" s="259"/>
      <c r="K119" s="259"/>
      <c r="L119" s="264"/>
      <c r="M119" s="265"/>
      <c r="N119" s="266"/>
      <c r="O119" s="266"/>
      <c r="P119" s="266"/>
      <c r="Q119" s="266"/>
      <c r="R119" s="266"/>
      <c r="S119" s="266"/>
      <c r="T119" s="267"/>
      <c r="AT119" s="268" t="s">
        <v>185</v>
      </c>
      <c r="AU119" s="268" t="s">
        <v>85</v>
      </c>
      <c r="AV119" s="13" t="s">
        <v>176</v>
      </c>
      <c r="AW119" s="13" t="s">
        <v>37</v>
      </c>
      <c r="AX119" s="13" t="s">
        <v>82</v>
      </c>
      <c r="AY119" s="268" t="s">
        <v>169</v>
      </c>
    </row>
    <row r="120" spans="2:65" s="1" customFormat="1" ht="16.5" customHeight="1">
      <c r="B120" s="47"/>
      <c r="C120" s="234" t="s">
        <v>176</v>
      </c>
      <c r="D120" s="234" t="s">
        <v>171</v>
      </c>
      <c r="E120" s="235" t="s">
        <v>1954</v>
      </c>
      <c r="F120" s="236" t="s">
        <v>1955</v>
      </c>
      <c r="G120" s="237" t="s">
        <v>194</v>
      </c>
      <c r="H120" s="238">
        <v>7.32</v>
      </c>
      <c r="I120" s="239"/>
      <c r="J120" s="240">
        <f>ROUND(I120*H120,2)</f>
        <v>0</v>
      </c>
      <c r="K120" s="236" t="s">
        <v>175</v>
      </c>
      <c r="L120" s="73"/>
      <c r="M120" s="241" t="s">
        <v>21</v>
      </c>
      <c r="N120" s="242" t="s">
        <v>45</v>
      </c>
      <c r="O120" s="48"/>
      <c r="P120" s="243">
        <f>O120*H120</f>
        <v>0</v>
      </c>
      <c r="Q120" s="243">
        <v>0.001</v>
      </c>
      <c r="R120" s="243">
        <f>Q120*H120</f>
        <v>0.00732</v>
      </c>
      <c r="S120" s="243">
        <v>0</v>
      </c>
      <c r="T120" s="244">
        <f>S120*H120</f>
        <v>0</v>
      </c>
      <c r="AR120" s="25" t="s">
        <v>176</v>
      </c>
      <c r="AT120" s="25" t="s">
        <v>171</v>
      </c>
      <c r="AU120" s="25" t="s">
        <v>85</v>
      </c>
      <c r="AY120" s="25" t="s">
        <v>169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176</v>
      </c>
      <c r="BM120" s="25" t="s">
        <v>1956</v>
      </c>
    </row>
    <row r="121" spans="2:63" s="11" customFormat="1" ht="29.85" customHeight="1">
      <c r="B121" s="218"/>
      <c r="C121" s="219"/>
      <c r="D121" s="220" t="s">
        <v>73</v>
      </c>
      <c r="E121" s="232" t="s">
        <v>219</v>
      </c>
      <c r="F121" s="232" t="s">
        <v>878</v>
      </c>
      <c r="G121" s="219"/>
      <c r="H121" s="219"/>
      <c r="I121" s="222"/>
      <c r="J121" s="233">
        <f>BK121</f>
        <v>0</v>
      </c>
      <c r="K121" s="219"/>
      <c r="L121" s="224"/>
      <c r="M121" s="225"/>
      <c r="N121" s="226"/>
      <c r="O121" s="226"/>
      <c r="P121" s="227">
        <f>SUM(P122:P252)</f>
        <v>0</v>
      </c>
      <c r="Q121" s="226"/>
      <c r="R121" s="227">
        <f>SUM(R122:R252)</f>
        <v>1.1445270516</v>
      </c>
      <c r="S121" s="226"/>
      <c r="T121" s="228">
        <f>SUM(T122:T252)</f>
        <v>3.5498047999999995</v>
      </c>
      <c r="AR121" s="229" t="s">
        <v>82</v>
      </c>
      <c r="AT121" s="230" t="s">
        <v>73</v>
      </c>
      <c r="AU121" s="230" t="s">
        <v>82</v>
      </c>
      <c r="AY121" s="229" t="s">
        <v>169</v>
      </c>
      <c r="BK121" s="231">
        <f>SUM(BK122:BK252)</f>
        <v>0</v>
      </c>
    </row>
    <row r="122" spans="2:65" s="1" customFormat="1" ht="16.5" customHeight="1">
      <c r="B122" s="47"/>
      <c r="C122" s="234" t="s">
        <v>191</v>
      </c>
      <c r="D122" s="234" t="s">
        <v>171</v>
      </c>
      <c r="E122" s="235" t="s">
        <v>1957</v>
      </c>
      <c r="F122" s="236" t="s">
        <v>1958</v>
      </c>
      <c r="G122" s="237" t="s">
        <v>205</v>
      </c>
      <c r="H122" s="238">
        <v>10</v>
      </c>
      <c r="I122" s="239"/>
      <c r="J122" s="240">
        <f>ROUND(I122*H122,2)</f>
        <v>0</v>
      </c>
      <c r="K122" s="236" t="s">
        <v>175</v>
      </c>
      <c r="L122" s="73"/>
      <c r="M122" s="241" t="s">
        <v>21</v>
      </c>
      <c r="N122" s="242" t="s">
        <v>45</v>
      </c>
      <c r="O122" s="48"/>
      <c r="P122" s="243">
        <f>O122*H122</f>
        <v>0</v>
      </c>
      <c r="Q122" s="243">
        <v>0.000838</v>
      </c>
      <c r="R122" s="243">
        <f>Q122*H122</f>
        <v>0.00838</v>
      </c>
      <c r="S122" s="243">
        <v>0</v>
      </c>
      <c r="T122" s="244">
        <f>S122*H122</f>
        <v>0</v>
      </c>
      <c r="AR122" s="25" t="s">
        <v>176</v>
      </c>
      <c r="AT122" s="25" t="s">
        <v>171</v>
      </c>
      <c r="AU122" s="25" t="s">
        <v>85</v>
      </c>
      <c r="AY122" s="25" t="s">
        <v>169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176</v>
      </c>
      <c r="BM122" s="25" t="s">
        <v>1959</v>
      </c>
    </row>
    <row r="123" spans="2:51" s="14" customFormat="1" ht="13.5">
      <c r="B123" s="269"/>
      <c r="C123" s="270"/>
      <c r="D123" s="248" t="s">
        <v>185</v>
      </c>
      <c r="E123" s="271" t="s">
        <v>21</v>
      </c>
      <c r="F123" s="272" t="s">
        <v>1960</v>
      </c>
      <c r="G123" s="270"/>
      <c r="H123" s="271" t="s">
        <v>21</v>
      </c>
      <c r="I123" s="273"/>
      <c r="J123" s="270"/>
      <c r="K123" s="270"/>
      <c r="L123" s="274"/>
      <c r="M123" s="275"/>
      <c r="N123" s="276"/>
      <c r="O123" s="276"/>
      <c r="P123" s="276"/>
      <c r="Q123" s="276"/>
      <c r="R123" s="276"/>
      <c r="S123" s="276"/>
      <c r="T123" s="277"/>
      <c r="AT123" s="278" t="s">
        <v>185</v>
      </c>
      <c r="AU123" s="278" t="s">
        <v>85</v>
      </c>
      <c r="AV123" s="14" t="s">
        <v>82</v>
      </c>
      <c r="AW123" s="14" t="s">
        <v>37</v>
      </c>
      <c r="AX123" s="14" t="s">
        <v>74</v>
      </c>
      <c r="AY123" s="278" t="s">
        <v>169</v>
      </c>
    </row>
    <row r="124" spans="2:51" s="12" customFormat="1" ht="13.5">
      <c r="B124" s="246"/>
      <c r="C124" s="247"/>
      <c r="D124" s="248" t="s">
        <v>185</v>
      </c>
      <c r="E124" s="249" t="s">
        <v>21</v>
      </c>
      <c r="F124" s="250" t="s">
        <v>1961</v>
      </c>
      <c r="G124" s="247"/>
      <c r="H124" s="251">
        <v>5.65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pans="2:51" s="14" customFormat="1" ht="13.5">
      <c r="B125" s="269"/>
      <c r="C125" s="270"/>
      <c r="D125" s="248" t="s">
        <v>185</v>
      </c>
      <c r="E125" s="271" t="s">
        <v>21</v>
      </c>
      <c r="F125" s="272" t="s">
        <v>1962</v>
      </c>
      <c r="G125" s="270"/>
      <c r="H125" s="271" t="s">
        <v>21</v>
      </c>
      <c r="I125" s="273"/>
      <c r="J125" s="270"/>
      <c r="K125" s="270"/>
      <c r="L125" s="274"/>
      <c r="M125" s="275"/>
      <c r="N125" s="276"/>
      <c r="O125" s="276"/>
      <c r="P125" s="276"/>
      <c r="Q125" s="276"/>
      <c r="R125" s="276"/>
      <c r="S125" s="276"/>
      <c r="T125" s="277"/>
      <c r="AT125" s="278" t="s">
        <v>185</v>
      </c>
      <c r="AU125" s="278" t="s">
        <v>85</v>
      </c>
      <c r="AV125" s="14" t="s">
        <v>82</v>
      </c>
      <c r="AW125" s="14" t="s">
        <v>37</v>
      </c>
      <c r="AX125" s="14" t="s">
        <v>74</v>
      </c>
      <c r="AY125" s="278" t="s">
        <v>169</v>
      </c>
    </row>
    <row r="126" spans="2:51" s="12" customFormat="1" ht="13.5">
      <c r="B126" s="246"/>
      <c r="C126" s="247"/>
      <c r="D126" s="248" t="s">
        <v>185</v>
      </c>
      <c r="E126" s="249" t="s">
        <v>21</v>
      </c>
      <c r="F126" s="250" t="s">
        <v>1963</v>
      </c>
      <c r="G126" s="247"/>
      <c r="H126" s="251">
        <v>4.35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pans="2:51" s="13" customFormat="1" ht="13.5">
      <c r="B127" s="258"/>
      <c r="C127" s="259"/>
      <c r="D127" s="248" t="s">
        <v>185</v>
      </c>
      <c r="E127" s="260" t="s">
        <v>21</v>
      </c>
      <c r="F127" s="261" t="s">
        <v>187</v>
      </c>
      <c r="G127" s="259"/>
      <c r="H127" s="262">
        <v>10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185</v>
      </c>
      <c r="AU127" s="268" t="s">
        <v>85</v>
      </c>
      <c r="AV127" s="13" t="s">
        <v>176</v>
      </c>
      <c r="AW127" s="13" t="s">
        <v>37</v>
      </c>
      <c r="AX127" s="13" t="s">
        <v>82</v>
      </c>
      <c r="AY127" s="268" t="s">
        <v>169</v>
      </c>
    </row>
    <row r="128" spans="2:65" s="1" customFormat="1" ht="25.5" customHeight="1">
      <c r="B128" s="47"/>
      <c r="C128" s="294" t="s">
        <v>198</v>
      </c>
      <c r="D128" s="294" t="s">
        <v>532</v>
      </c>
      <c r="E128" s="295" t="s">
        <v>1964</v>
      </c>
      <c r="F128" s="296" t="s">
        <v>1965</v>
      </c>
      <c r="G128" s="297" t="s">
        <v>174</v>
      </c>
      <c r="H128" s="298">
        <v>1</v>
      </c>
      <c r="I128" s="299"/>
      <c r="J128" s="300">
        <f>ROUND(I128*H128,2)</f>
        <v>0</v>
      </c>
      <c r="K128" s="296" t="s">
        <v>21</v>
      </c>
      <c r="L128" s="301"/>
      <c r="M128" s="302" t="s">
        <v>21</v>
      </c>
      <c r="N128" s="303" t="s">
        <v>45</v>
      </c>
      <c r="O128" s="48"/>
      <c r="P128" s="243">
        <f>O128*H128</f>
        <v>0</v>
      </c>
      <c r="Q128" s="243">
        <v>0.09605</v>
      </c>
      <c r="R128" s="243">
        <f>Q128*H128</f>
        <v>0.09605</v>
      </c>
      <c r="S128" s="243">
        <v>0</v>
      </c>
      <c r="T128" s="244">
        <f>S128*H128</f>
        <v>0</v>
      </c>
      <c r="AR128" s="25" t="s">
        <v>215</v>
      </c>
      <c r="AT128" s="25" t="s">
        <v>532</v>
      </c>
      <c r="AU128" s="25" t="s">
        <v>85</v>
      </c>
      <c r="AY128" s="25" t="s">
        <v>169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176</v>
      </c>
      <c r="BM128" s="25" t="s">
        <v>1966</v>
      </c>
    </row>
    <row r="129" spans="2:65" s="1" customFormat="1" ht="25.5" customHeight="1">
      <c r="B129" s="47"/>
      <c r="C129" s="294" t="s">
        <v>202</v>
      </c>
      <c r="D129" s="294" t="s">
        <v>532</v>
      </c>
      <c r="E129" s="295" t="s">
        <v>1967</v>
      </c>
      <c r="F129" s="296" t="s">
        <v>1968</v>
      </c>
      <c r="G129" s="297" t="s">
        <v>174</v>
      </c>
      <c r="H129" s="298">
        <v>1</v>
      </c>
      <c r="I129" s="299"/>
      <c r="J129" s="300">
        <f>ROUND(I129*H129,2)</f>
        <v>0</v>
      </c>
      <c r="K129" s="296" t="s">
        <v>21</v>
      </c>
      <c r="L129" s="301"/>
      <c r="M129" s="302" t="s">
        <v>21</v>
      </c>
      <c r="N129" s="303" t="s">
        <v>45</v>
      </c>
      <c r="O129" s="48"/>
      <c r="P129" s="243">
        <f>O129*H129</f>
        <v>0</v>
      </c>
      <c r="Q129" s="243">
        <v>0.07395</v>
      </c>
      <c r="R129" s="243">
        <f>Q129*H129</f>
        <v>0.07395</v>
      </c>
      <c r="S129" s="243">
        <v>0</v>
      </c>
      <c r="T129" s="244">
        <f>S129*H129</f>
        <v>0</v>
      </c>
      <c r="AR129" s="25" t="s">
        <v>215</v>
      </c>
      <c r="AT129" s="25" t="s">
        <v>532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1969</v>
      </c>
    </row>
    <row r="130" spans="2:65" s="1" customFormat="1" ht="16.5" customHeight="1">
      <c r="B130" s="47"/>
      <c r="C130" s="234" t="s">
        <v>215</v>
      </c>
      <c r="D130" s="234" t="s">
        <v>171</v>
      </c>
      <c r="E130" s="235" t="s">
        <v>1970</v>
      </c>
      <c r="F130" s="236" t="s">
        <v>1971</v>
      </c>
      <c r="G130" s="237" t="s">
        <v>205</v>
      </c>
      <c r="H130" s="238">
        <v>73.8</v>
      </c>
      <c r="I130" s="239"/>
      <c r="J130" s="240">
        <f>ROUND(I130*H130,2)</f>
        <v>0</v>
      </c>
      <c r="K130" s="236" t="s">
        <v>21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0.000822</v>
      </c>
      <c r="R130" s="243">
        <f>Q130*H130</f>
        <v>0.0606636</v>
      </c>
      <c r="S130" s="243">
        <v>0</v>
      </c>
      <c r="T130" s="244">
        <f>S130*H130</f>
        <v>0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1972</v>
      </c>
    </row>
    <row r="131" spans="2:51" s="14" customFormat="1" ht="13.5">
      <c r="B131" s="269"/>
      <c r="C131" s="270"/>
      <c r="D131" s="248" t="s">
        <v>185</v>
      </c>
      <c r="E131" s="271" t="s">
        <v>21</v>
      </c>
      <c r="F131" s="272" t="s">
        <v>1922</v>
      </c>
      <c r="G131" s="270"/>
      <c r="H131" s="271" t="s">
        <v>21</v>
      </c>
      <c r="I131" s="273"/>
      <c r="J131" s="270"/>
      <c r="K131" s="270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185</v>
      </c>
      <c r="AU131" s="278" t="s">
        <v>85</v>
      </c>
      <c r="AV131" s="14" t="s">
        <v>82</v>
      </c>
      <c r="AW131" s="14" t="s">
        <v>37</v>
      </c>
      <c r="AX131" s="14" t="s">
        <v>74</v>
      </c>
      <c r="AY131" s="278" t="s">
        <v>169</v>
      </c>
    </row>
    <row r="132" spans="2:51" s="12" customFormat="1" ht="13.5">
      <c r="B132" s="246"/>
      <c r="C132" s="247"/>
      <c r="D132" s="248" t="s">
        <v>185</v>
      </c>
      <c r="E132" s="249" t="s">
        <v>21</v>
      </c>
      <c r="F132" s="250" t="s">
        <v>1973</v>
      </c>
      <c r="G132" s="247"/>
      <c r="H132" s="251">
        <v>17.2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pans="2:51" s="14" customFormat="1" ht="13.5">
      <c r="B133" s="269"/>
      <c r="C133" s="270"/>
      <c r="D133" s="248" t="s">
        <v>185</v>
      </c>
      <c r="E133" s="271" t="s">
        <v>21</v>
      </c>
      <c r="F133" s="272" t="s">
        <v>1933</v>
      </c>
      <c r="G133" s="270"/>
      <c r="H133" s="271" t="s">
        <v>21</v>
      </c>
      <c r="I133" s="273"/>
      <c r="J133" s="270"/>
      <c r="K133" s="270"/>
      <c r="L133" s="274"/>
      <c r="M133" s="275"/>
      <c r="N133" s="276"/>
      <c r="O133" s="276"/>
      <c r="P133" s="276"/>
      <c r="Q133" s="276"/>
      <c r="R133" s="276"/>
      <c r="S133" s="276"/>
      <c r="T133" s="277"/>
      <c r="AT133" s="278" t="s">
        <v>185</v>
      </c>
      <c r="AU133" s="278" t="s">
        <v>85</v>
      </c>
      <c r="AV133" s="14" t="s">
        <v>82</v>
      </c>
      <c r="AW133" s="14" t="s">
        <v>37</v>
      </c>
      <c r="AX133" s="14" t="s">
        <v>74</v>
      </c>
      <c r="AY133" s="278" t="s">
        <v>169</v>
      </c>
    </row>
    <row r="134" spans="2:51" s="12" customFormat="1" ht="13.5">
      <c r="B134" s="246"/>
      <c r="C134" s="247"/>
      <c r="D134" s="248" t="s">
        <v>185</v>
      </c>
      <c r="E134" s="249" t="s">
        <v>21</v>
      </c>
      <c r="F134" s="250" t="s">
        <v>1974</v>
      </c>
      <c r="G134" s="247"/>
      <c r="H134" s="251">
        <v>56.6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pans="2:51" s="13" customFormat="1" ht="13.5">
      <c r="B135" s="258"/>
      <c r="C135" s="259"/>
      <c r="D135" s="248" t="s">
        <v>185</v>
      </c>
      <c r="E135" s="260" t="s">
        <v>21</v>
      </c>
      <c r="F135" s="261" t="s">
        <v>187</v>
      </c>
      <c r="G135" s="259"/>
      <c r="H135" s="262">
        <v>73.8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185</v>
      </c>
      <c r="AU135" s="268" t="s">
        <v>85</v>
      </c>
      <c r="AV135" s="13" t="s">
        <v>176</v>
      </c>
      <c r="AW135" s="13" t="s">
        <v>37</v>
      </c>
      <c r="AX135" s="13" t="s">
        <v>82</v>
      </c>
      <c r="AY135" s="268" t="s">
        <v>169</v>
      </c>
    </row>
    <row r="136" spans="2:65" s="1" customFormat="1" ht="16.5" customHeight="1">
      <c r="B136" s="47"/>
      <c r="C136" s="294" t="s">
        <v>219</v>
      </c>
      <c r="D136" s="294" t="s">
        <v>532</v>
      </c>
      <c r="E136" s="295" t="s">
        <v>1975</v>
      </c>
      <c r="F136" s="296" t="s">
        <v>1976</v>
      </c>
      <c r="G136" s="297" t="s">
        <v>205</v>
      </c>
      <c r="H136" s="298">
        <v>56.6</v>
      </c>
      <c r="I136" s="299"/>
      <c r="J136" s="300">
        <f>ROUND(I136*H136,2)</f>
        <v>0</v>
      </c>
      <c r="K136" s="296" t="s">
        <v>21</v>
      </c>
      <c r="L136" s="301"/>
      <c r="M136" s="302" t="s">
        <v>21</v>
      </c>
      <c r="N136" s="303" t="s">
        <v>45</v>
      </c>
      <c r="O136" s="48"/>
      <c r="P136" s="243">
        <f>O136*H136</f>
        <v>0</v>
      </c>
      <c r="Q136" s="243">
        <v>0.00485</v>
      </c>
      <c r="R136" s="243">
        <f>Q136*H136</f>
        <v>0.27451000000000003</v>
      </c>
      <c r="S136" s="243">
        <v>0</v>
      </c>
      <c r="T136" s="244">
        <f>S136*H136</f>
        <v>0</v>
      </c>
      <c r="AR136" s="25" t="s">
        <v>215</v>
      </c>
      <c r="AT136" s="25" t="s">
        <v>532</v>
      </c>
      <c r="AU136" s="25" t="s">
        <v>85</v>
      </c>
      <c r="AY136" s="25" t="s">
        <v>169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176</v>
      </c>
      <c r="BM136" s="25" t="s">
        <v>1977</v>
      </c>
    </row>
    <row r="137" spans="2:51" s="12" customFormat="1" ht="13.5">
      <c r="B137" s="246"/>
      <c r="C137" s="247"/>
      <c r="D137" s="248" t="s">
        <v>185</v>
      </c>
      <c r="E137" s="249" t="s">
        <v>21</v>
      </c>
      <c r="F137" s="250" t="s">
        <v>1974</v>
      </c>
      <c r="G137" s="247"/>
      <c r="H137" s="251">
        <v>56.6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pans="2:51" s="13" customFormat="1" ht="13.5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56.6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pans="2:65" s="1" customFormat="1" ht="16.5" customHeight="1">
      <c r="B139" s="47"/>
      <c r="C139" s="294" t="s">
        <v>223</v>
      </c>
      <c r="D139" s="294" t="s">
        <v>532</v>
      </c>
      <c r="E139" s="295" t="s">
        <v>1978</v>
      </c>
      <c r="F139" s="296" t="s">
        <v>1979</v>
      </c>
      <c r="G139" s="297" t="s">
        <v>205</v>
      </c>
      <c r="H139" s="298">
        <v>4.2</v>
      </c>
      <c r="I139" s="299"/>
      <c r="J139" s="300">
        <f>ROUND(I139*H139,2)</f>
        <v>0</v>
      </c>
      <c r="K139" s="296" t="s">
        <v>21</v>
      </c>
      <c r="L139" s="301"/>
      <c r="M139" s="302" t="s">
        <v>21</v>
      </c>
      <c r="N139" s="303" t="s">
        <v>45</v>
      </c>
      <c r="O139" s="48"/>
      <c r="P139" s="243">
        <f>O139*H139</f>
        <v>0</v>
      </c>
      <c r="Q139" s="243">
        <v>0.00505</v>
      </c>
      <c r="R139" s="243">
        <f>Q139*H139</f>
        <v>0.02121</v>
      </c>
      <c r="S139" s="243">
        <v>0</v>
      </c>
      <c r="T139" s="244">
        <f>S139*H139</f>
        <v>0</v>
      </c>
      <c r="AR139" s="25" t="s">
        <v>215</v>
      </c>
      <c r="AT139" s="25" t="s">
        <v>532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1980</v>
      </c>
    </row>
    <row r="140" spans="2:65" s="1" customFormat="1" ht="25.5" customHeight="1">
      <c r="B140" s="47"/>
      <c r="C140" s="294" t="s">
        <v>227</v>
      </c>
      <c r="D140" s="294" t="s">
        <v>532</v>
      </c>
      <c r="E140" s="295" t="s">
        <v>1981</v>
      </c>
      <c r="F140" s="296" t="s">
        <v>1982</v>
      </c>
      <c r="G140" s="297" t="s">
        <v>205</v>
      </c>
      <c r="H140" s="298">
        <v>13</v>
      </c>
      <c r="I140" s="299"/>
      <c r="J140" s="300">
        <f>ROUND(I140*H140,2)</f>
        <v>0</v>
      </c>
      <c r="K140" s="296" t="s">
        <v>21</v>
      </c>
      <c r="L140" s="301"/>
      <c r="M140" s="302" t="s">
        <v>21</v>
      </c>
      <c r="N140" s="303" t="s">
        <v>45</v>
      </c>
      <c r="O140" s="48"/>
      <c r="P140" s="243">
        <f>O140*H140</f>
        <v>0</v>
      </c>
      <c r="Q140" s="243">
        <v>0.00505</v>
      </c>
      <c r="R140" s="243">
        <f>Q140*H140</f>
        <v>0.06565</v>
      </c>
      <c r="S140" s="243">
        <v>0</v>
      </c>
      <c r="T140" s="244">
        <f>S140*H140</f>
        <v>0</v>
      </c>
      <c r="AR140" s="25" t="s">
        <v>215</v>
      </c>
      <c r="AT140" s="25" t="s">
        <v>532</v>
      </c>
      <c r="AU140" s="25" t="s">
        <v>85</v>
      </c>
      <c r="AY140" s="25" t="s">
        <v>169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176</v>
      </c>
      <c r="BM140" s="25" t="s">
        <v>1983</v>
      </c>
    </row>
    <row r="141" spans="2:65" s="1" customFormat="1" ht="25.5" customHeight="1">
      <c r="B141" s="47"/>
      <c r="C141" s="234" t="s">
        <v>231</v>
      </c>
      <c r="D141" s="234" t="s">
        <v>171</v>
      </c>
      <c r="E141" s="235" t="s">
        <v>1984</v>
      </c>
      <c r="F141" s="236" t="s">
        <v>1985</v>
      </c>
      <c r="G141" s="237" t="s">
        <v>205</v>
      </c>
      <c r="H141" s="238">
        <v>38.15</v>
      </c>
      <c r="I141" s="239"/>
      <c r="J141" s="240">
        <f>ROUND(I141*H141,2)</f>
        <v>0</v>
      </c>
      <c r="K141" s="236" t="s">
        <v>175</v>
      </c>
      <c r="L141" s="73"/>
      <c r="M141" s="241" t="s">
        <v>21</v>
      </c>
      <c r="N141" s="242" t="s">
        <v>45</v>
      </c>
      <c r="O141" s="48"/>
      <c r="P141" s="243">
        <f>O141*H141</f>
        <v>0</v>
      </c>
      <c r="Q141" s="243">
        <v>0</v>
      </c>
      <c r="R141" s="243">
        <f>Q141*H141</f>
        <v>0</v>
      </c>
      <c r="S141" s="243">
        <v>0.037</v>
      </c>
      <c r="T141" s="244">
        <f>S141*H141</f>
        <v>1.4115499999999999</v>
      </c>
      <c r="AR141" s="25" t="s">
        <v>176</v>
      </c>
      <c r="AT141" s="25" t="s">
        <v>171</v>
      </c>
      <c r="AU141" s="25" t="s">
        <v>85</v>
      </c>
      <c r="AY141" s="25" t="s">
        <v>169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82</v>
      </c>
      <c r="BK141" s="245">
        <f>ROUND(I141*H141,2)</f>
        <v>0</v>
      </c>
      <c r="BL141" s="25" t="s">
        <v>176</v>
      </c>
      <c r="BM141" s="25" t="s">
        <v>1986</v>
      </c>
    </row>
    <row r="142" spans="2:51" s="14" customFormat="1" ht="13.5">
      <c r="B142" s="269"/>
      <c r="C142" s="270"/>
      <c r="D142" s="248" t="s">
        <v>185</v>
      </c>
      <c r="E142" s="271" t="s">
        <v>21</v>
      </c>
      <c r="F142" s="272" t="s">
        <v>1960</v>
      </c>
      <c r="G142" s="270"/>
      <c r="H142" s="271" t="s">
        <v>21</v>
      </c>
      <c r="I142" s="273"/>
      <c r="J142" s="270"/>
      <c r="K142" s="270"/>
      <c r="L142" s="274"/>
      <c r="M142" s="275"/>
      <c r="N142" s="276"/>
      <c r="O142" s="276"/>
      <c r="P142" s="276"/>
      <c r="Q142" s="276"/>
      <c r="R142" s="276"/>
      <c r="S142" s="276"/>
      <c r="T142" s="277"/>
      <c r="AT142" s="278" t="s">
        <v>185</v>
      </c>
      <c r="AU142" s="278" t="s">
        <v>85</v>
      </c>
      <c r="AV142" s="14" t="s">
        <v>82</v>
      </c>
      <c r="AW142" s="14" t="s">
        <v>37</v>
      </c>
      <c r="AX142" s="14" t="s">
        <v>74</v>
      </c>
      <c r="AY142" s="278" t="s">
        <v>169</v>
      </c>
    </row>
    <row r="143" spans="2:51" s="12" customFormat="1" ht="13.5">
      <c r="B143" s="246"/>
      <c r="C143" s="247"/>
      <c r="D143" s="248" t="s">
        <v>185</v>
      </c>
      <c r="E143" s="249" t="s">
        <v>21</v>
      </c>
      <c r="F143" s="250" t="s">
        <v>1987</v>
      </c>
      <c r="G143" s="247"/>
      <c r="H143" s="251">
        <v>9.85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pans="2:51" s="14" customFormat="1" ht="13.5">
      <c r="B144" s="269"/>
      <c r="C144" s="270"/>
      <c r="D144" s="248" t="s">
        <v>185</v>
      </c>
      <c r="E144" s="271" t="s">
        <v>21</v>
      </c>
      <c r="F144" s="272" t="s">
        <v>1933</v>
      </c>
      <c r="G144" s="270"/>
      <c r="H144" s="271" t="s">
        <v>21</v>
      </c>
      <c r="I144" s="273"/>
      <c r="J144" s="270"/>
      <c r="K144" s="270"/>
      <c r="L144" s="274"/>
      <c r="M144" s="275"/>
      <c r="N144" s="276"/>
      <c r="O144" s="276"/>
      <c r="P144" s="276"/>
      <c r="Q144" s="276"/>
      <c r="R144" s="276"/>
      <c r="S144" s="276"/>
      <c r="T144" s="277"/>
      <c r="AT144" s="278" t="s">
        <v>185</v>
      </c>
      <c r="AU144" s="278" t="s">
        <v>85</v>
      </c>
      <c r="AV144" s="14" t="s">
        <v>82</v>
      </c>
      <c r="AW144" s="14" t="s">
        <v>37</v>
      </c>
      <c r="AX144" s="14" t="s">
        <v>74</v>
      </c>
      <c r="AY144" s="278" t="s">
        <v>169</v>
      </c>
    </row>
    <row r="145" spans="2:51" s="12" customFormat="1" ht="13.5">
      <c r="B145" s="246"/>
      <c r="C145" s="247"/>
      <c r="D145" s="248" t="s">
        <v>185</v>
      </c>
      <c r="E145" s="249" t="s">
        <v>21</v>
      </c>
      <c r="F145" s="250" t="s">
        <v>1988</v>
      </c>
      <c r="G145" s="247"/>
      <c r="H145" s="251">
        <v>28.3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185</v>
      </c>
      <c r="AU145" s="257" t="s">
        <v>85</v>
      </c>
      <c r="AV145" s="12" t="s">
        <v>85</v>
      </c>
      <c r="AW145" s="12" t="s">
        <v>37</v>
      </c>
      <c r="AX145" s="12" t="s">
        <v>74</v>
      </c>
      <c r="AY145" s="257" t="s">
        <v>169</v>
      </c>
    </row>
    <row r="146" spans="2:51" s="13" customFormat="1" ht="13.5">
      <c r="B146" s="258"/>
      <c r="C146" s="259"/>
      <c r="D146" s="248" t="s">
        <v>185</v>
      </c>
      <c r="E146" s="260" t="s">
        <v>21</v>
      </c>
      <c r="F146" s="261" t="s">
        <v>187</v>
      </c>
      <c r="G146" s="259"/>
      <c r="H146" s="262">
        <v>38.15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185</v>
      </c>
      <c r="AU146" s="268" t="s">
        <v>85</v>
      </c>
      <c r="AV146" s="13" t="s">
        <v>176</v>
      </c>
      <c r="AW146" s="13" t="s">
        <v>37</v>
      </c>
      <c r="AX146" s="13" t="s">
        <v>82</v>
      </c>
      <c r="AY146" s="268" t="s">
        <v>169</v>
      </c>
    </row>
    <row r="147" spans="2:65" s="1" customFormat="1" ht="25.5" customHeight="1">
      <c r="B147" s="47"/>
      <c r="C147" s="234" t="s">
        <v>235</v>
      </c>
      <c r="D147" s="234" t="s">
        <v>171</v>
      </c>
      <c r="E147" s="235" t="s">
        <v>1989</v>
      </c>
      <c r="F147" s="236" t="s">
        <v>1990</v>
      </c>
      <c r="G147" s="237" t="s">
        <v>194</v>
      </c>
      <c r="H147" s="238">
        <v>25.178</v>
      </c>
      <c r="I147" s="239"/>
      <c r="J147" s="240">
        <f>ROUND(I147*H147,2)</f>
        <v>0</v>
      </c>
      <c r="K147" s="236" t="s">
        <v>175</v>
      </c>
      <c r="L147" s="73"/>
      <c r="M147" s="241" t="s">
        <v>21</v>
      </c>
      <c r="N147" s="242" t="s">
        <v>45</v>
      </c>
      <c r="O147" s="48"/>
      <c r="P147" s="243">
        <f>O147*H147</f>
        <v>0</v>
      </c>
      <c r="Q147" s="243">
        <v>0</v>
      </c>
      <c r="R147" s="243">
        <f>Q147*H147</f>
        <v>0</v>
      </c>
      <c r="S147" s="243">
        <v>0.05</v>
      </c>
      <c r="T147" s="244">
        <f>S147*H147</f>
        <v>1.2589000000000001</v>
      </c>
      <c r="AR147" s="25" t="s">
        <v>176</v>
      </c>
      <c r="AT147" s="25" t="s">
        <v>171</v>
      </c>
      <c r="AU147" s="25" t="s">
        <v>85</v>
      </c>
      <c r="AY147" s="25" t="s">
        <v>169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25" t="s">
        <v>82</v>
      </c>
      <c r="BK147" s="245">
        <f>ROUND(I147*H147,2)</f>
        <v>0</v>
      </c>
      <c r="BL147" s="25" t="s">
        <v>176</v>
      </c>
      <c r="BM147" s="25" t="s">
        <v>1991</v>
      </c>
    </row>
    <row r="148" spans="2:51" s="14" customFormat="1" ht="13.5">
      <c r="B148" s="269"/>
      <c r="C148" s="270"/>
      <c r="D148" s="248" t="s">
        <v>185</v>
      </c>
      <c r="E148" s="271" t="s">
        <v>21</v>
      </c>
      <c r="F148" s="272" t="s">
        <v>1922</v>
      </c>
      <c r="G148" s="270"/>
      <c r="H148" s="271" t="s">
        <v>21</v>
      </c>
      <c r="I148" s="273"/>
      <c r="J148" s="270"/>
      <c r="K148" s="270"/>
      <c r="L148" s="274"/>
      <c r="M148" s="275"/>
      <c r="N148" s="276"/>
      <c r="O148" s="276"/>
      <c r="P148" s="276"/>
      <c r="Q148" s="276"/>
      <c r="R148" s="276"/>
      <c r="S148" s="276"/>
      <c r="T148" s="277"/>
      <c r="AT148" s="278" t="s">
        <v>185</v>
      </c>
      <c r="AU148" s="278" t="s">
        <v>85</v>
      </c>
      <c r="AV148" s="14" t="s">
        <v>82</v>
      </c>
      <c r="AW148" s="14" t="s">
        <v>37</v>
      </c>
      <c r="AX148" s="14" t="s">
        <v>74</v>
      </c>
      <c r="AY148" s="278" t="s">
        <v>169</v>
      </c>
    </row>
    <row r="149" spans="2:51" s="12" customFormat="1" ht="13.5">
      <c r="B149" s="246"/>
      <c r="C149" s="247"/>
      <c r="D149" s="248" t="s">
        <v>185</v>
      </c>
      <c r="E149" s="249" t="s">
        <v>21</v>
      </c>
      <c r="F149" s="250" t="s">
        <v>1923</v>
      </c>
      <c r="G149" s="247"/>
      <c r="H149" s="251">
        <v>0.405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pans="2:51" s="12" customFormat="1" ht="13.5">
      <c r="B150" s="246"/>
      <c r="C150" s="247"/>
      <c r="D150" s="248" t="s">
        <v>185</v>
      </c>
      <c r="E150" s="249" t="s">
        <v>21</v>
      </c>
      <c r="F150" s="250" t="s">
        <v>1924</v>
      </c>
      <c r="G150" s="247"/>
      <c r="H150" s="251">
        <v>3.885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pans="2:51" s="12" customFormat="1" ht="13.5">
      <c r="B151" s="246"/>
      <c r="C151" s="247"/>
      <c r="D151" s="248" t="s">
        <v>185</v>
      </c>
      <c r="E151" s="249" t="s">
        <v>21</v>
      </c>
      <c r="F151" s="250" t="s">
        <v>1925</v>
      </c>
      <c r="G151" s="247"/>
      <c r="H151" s="251">
        <v>4.388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pans="2:51" s="12" customFormat="1" ht="13.5">
      <c r="B152" s="246"/>
      <c r="C152" s="247"/>
      <c r="D152" s="248" t="s">
        <v>185</v>
      </c>
      <c r="E152" s="249" t="s">
        <v>21</v>
      </c>
      <c r="F152" s="250" t="s">
        <v>1926</v>
      </c>
      <c r="G152" s="247"/>
      <c r="H152" s="251">
        <v>3.6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pans="2:51" s="12" customFormat="1" ht="13.5">
      <c r="B153" s="246"/>
      <c r="C153" s="247"/>
      <c r="D153" s="248" t="s">
        <v>185</v>
      </c>
      <c r="E153" s="249" t="s">
        <v>21</v>
      </c>
      <c r="F153" s="250" t="s">
        <v>1927</v>
      </c>
      <c r="G153" s="247"/>
      <c r="H153" s="251">
        <v>0.09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185</v>
      </c>
      <c r="AU153" s="257" t="s">
        <v>85</v>
      </c>
      <c r="AV153" s="12" t="s">
        <v>85</v>
      </c>
      <c r="AW153" s="12" t="s">
        <v>37</v>
      </c>
      <c r="AX153" s="12" t="s">
        <v>74</v>
      </c>
      <c r="AY153" s="257" t="s">
        <v>169</v>
      </c>
    </row>
    <row r="154" spans="2:51" s="12" customFormat="1" ht="13.5">
      <c r="B154" s="246"/>
      <c r="C154" s="247"/>
      <c r="D154" s="248" t="s">
        <v>185</v>
      </c>
      <c r="E154" s="249" t="s">
        <v>21</v>
      </c>
      <c r="F154" s="250" t="s">
        <v>1949</v>
      </c>
      <c r="G154" s="247"/>
      <c r="H154" s="251">
        <v>0.27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pans="2:51" s="12" customFormat="1" ht="13.5">
      <c r="B155" s="246"/>
      <c r="C155" s="247"/>
      <c r="D155" s="248" t="s">
        <v>185</v>
      </c>
      <c r="E155" s="249" t="s">
        <v>21</v>
      </c>
      <c r="F155" s="250" t="s">
        <v>1950</v>
      </c>
      <c r="G155" s="247"/>
      <c r="H155" s="251">
        <v>2.52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pans="2:51" s="12" customFormat="1" ht="13.5">
      <c r="B156" s="246"/>
      <c r="C156" s="247"/>
      <c r="D156" s="248" t="s">
        <v>185</v>
      </c>
      <c r="E156" s="249" t="s">
        <v>21</v>
      </c>
      <c r="F156" s="250" t="s">
        <v>1951</v>
      </c>
      <c r="G156" s="247"/>
      <c r="H156" s="251">
        <v>1.95</v>
      </c>
      <c r="I156" s="252"/>
      <c r="J156" s="247"/>
      <c r="K156" s="247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185</v>
      </c>
      <c r="AU156" s="257" t="s">
        <v>85</v>
      </c>
      <c r="AV156" s="12" t="s">
        <v>85</v>
      </c>
      <c r="AW156" s="12" t="s">
        <v>37</v>
      </c>
      <c r="AX156" s="12" t="s">
        <v>74</v>
      </c>
      <c r="AY156" s="257" t="s">
        <v>169</v>
      </c>
    </row>
    <row r="157" spans="2:51" s="12" customFormat="1" ht="13.5">
      <c r="B157" s="246"/>
      <c r="C157" s="247"/>
      <c r="D157" s="248" t="s">
        <v>185</v>
      </c>
      <c r="E157" s="249" t="s">
        <v>21</v>
      </c>
      <c r="F157" s="250" t="s">
        <v>1952</v>
      </c>
      <c r="G157" s="247"/>
      <c r="H157" s="251">
        <v>2.4</v>
      </c>
      <c r="I157" s="252"/>
      <c r="J157" s="247"/>
      <c r="K157" s="247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185</v>
      </c>
      <c r="AU157" s="257" t="s">
        <v>85</v>
      </c>
      <c r="AV157" s="12" t="s">
        <v>85</v>
      </c>
      <c r="AW157" s="12" t="s">
        <v>37</v>
      </c>
      <c r="AX157" s="12" t="s">
        <v>74</v>
      </c>
      <c r="AY157" s="257" t="s">
        <v>169</v>
      </c>
    </row>
    <row r="158" spans="2:51" s="12" customFormat="1" ht="13.5">
      <c r="B158" s="246"/>
      <c r="C158" s="247"/>
      <c r="D158" s="248" t="s">
        <v>185</v>
      </c>
      <c r="E158" s="249" t="s">
        <v>21</v>
      </c>
      <c r="F158" s="250" t="s">
        <v>1953</v>
      </c>
      <c r="G158" s="247"/>
      <c r="H158" s="251">
        <v>0.18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pans="2:51" s="12" customFormat="1" ht="13.5">
      <c r="B159" s="246"/>
      <c r="C159" s="247"/>
      <c r="D159" s="248" t="s">
        <v>185</v>
      </c>
      <c r="E159" s="249" t="s">
        <v>21</v>
      </c>
      <c r="F159" s="250" t="s">
        <v>1928</v>
      </c>
      <c r="G159" s="247"/>
      <c r="H159" s="251">
        <v>1.62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pans="2:51" s="12" customFormat="1" ht="13.5">
      <c r="B160" s="246"/>
      <c r="C160" s="247"/>
      <c r="D160" s="248" t="s">
        <v>185</v>
      </c>
      <c r="E160" s="249" t="s">
        <v>21</v>
      </c>
      <c r="F160" s="250" t="s">
        <v>1929</v>
      </c>
      <c r="G160" s="247"/>
      <c r="H160" s="251">
        <v>3.87</v>
      </c>
      <c r="I160" s="252"/>
      <c r="J160" s="247"/>
      <c r="K160" s="247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185</v>
      </c>
      <c r="AU160" s="257" t="s">
        <v>85</v>
      </c>
      <c r="AV160" s="12" t="s">
        <v>85</v>
      </c>
      <c r="AW160" s="12" t="s">
        <v>37</v>
      </c>
      <c r="AX160" s="12" t="s">
        <v>74</v>
      </c>
      <c r="AY160" s="257" t="s">
        <v>169</v>
      </c>
    </row>
    <row r="161" spans="2:51" s="13" customFormat="1" ht="13.5">
      <c r="B161" s="258"/>
      <c r="C161" s="259"/>
      <c r="D161" s="248" t="s">
        <v>185</v>
      </c>
      <c r="E161" s="260" t="s">
        <v>21</v>
      </c>
      <c r="F161" s="261" t="s">
        <v>187</v>
      </c>
      <c r="G161" s="259"/>
      <c r="H161" s="262">
        <v>25.178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185</v>
      </c>
      <c r="AU161" s="268" t="s">
        <v>85</v>
      </c>
      <c r="AV161" s="13" t="s">
        <v>176</v>
      </c>
      <c r="AW161" s="13" t="s">
        <v>37</v>
      </c>
      <c r="AX161" s="13" t="s">
        <v>82</v>
      </c>
      <c r="AY161" s="268" t="s">
        <v>169</v>
      </c>
    </row>
    <row r="162" spans="2:65" s="1" customFormat="1" ht="16.5" customHeight="1">
      <c r="B162" s="47"/>
      <c r="C162" s="234" t="s">
        <v>239</v>
      </c>
      <c r="D162" s="234" t="s">
        <v>171</v>
      </c>
      <c r="E162" s="235" t="s">
        <v>1458</v>
      </c>
      <c r="F162" s="236" t="s">
        <v>1459</v>
      </c>
      <c r="G162" s="237" t="s">
        <v>194</v>
      </c>
      <c r="H162" s="238">
        <v>82.958</v>
      </c>
      <c r="I162" s="239"/>
      <c r="J162" s="240">
        <f>ROUND(I162*H162,2)</f>
        <v>0</v>
      </c>
      <c r="K162" s="236" t="s">
        <v>175</v>
      </c>
      <c r="L162" s="73"/>
      <c r="M162" s="241" t="s">
        <v>21</v>
      </c>
      <c r="N162" s="242" t="s">
        <v>45</v>
      </c>
      <c r="O162" s="4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AR162" s="25" t="s">
        <v>176</v>
      </c>
      <c r="AT162" s="25" t="s">
        <v>171</v>
      </c>
      <c r="AU162" s="25" t="s">
        <v>85</v>
      </c>
      <c r="AY162" s="25" t="s">
        <v>169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176</v>
      </c>
      <c r="BM162" s="25" t="s">
        <v>1992</v>
      </c>
    </row>
    <row r="163" spans="2:51" s="14" customFormat="1" ht="13.5">
      <c r="B163" s="269"/>
      <c r="C163" s="270"/>
      <c r="D163" s="248" t="s">
        <v>185</v>
      </c>
      <c r="E163" s="271" t="s">
        <v>21</v>
      </c>
      <c r="F163" s="272" t="s">
        <v>1922</v>
      </c>
      <c r="G163" s="270"/>
      <c r="H163" s="271" t="s">
        <v>21</v>
      </c>
      <c r="I163" s="273"/>
      <c r="J163" s="270"/>
      <c r="K163" s="270"/>
      <c r="L163" s="274"/>
      <c r="M163" s="275"/>
      <c r="N163" s="276"/>
      <c r="O163" s="276"/>
      <c r="P163" s="276"/>
      <c r="Q163" s="276"/>
      <c r="R163" s="276"/>
      <c r="S163" s="276"/>
      <c r="T163" s="277"/>
      <c r="AT163" s="278" t="s">
        <v>185</v>
      </c>
      <c r="AU163" s="278" t="s">
        <v>85</v>
      </c>
      <c r="AV163" s="14" t="s">
        <v>82</v>
      </c>
      <c r="AW163" s="14" t="s">
        <v>37</v>
      </c>
      <c r="AX163" s="14" t="s">
        <v>74</v>
      </c>
      <c r="AY163" s="278" t="s">
        <v>169</v>
      </c>
    </row>
    <row r="164" spans="2:51" s="12" customFormat="1" ht="13.5">
      <c r="B164" s="246"/>
      <c r="C164" s="247"/>
      <c r="D164" s="248" t="s">
        <v>185</v>
      </c>
      <c r="E164" s="249" t="s">
        <v>21</v>
      </c>
      <c r="F164" s="250" t="s">
        <v>1923</v>
      </c>
      <c r="G164" s="247"/>
      <c r="H164" s="251">
        <v>0.405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pans="2:51" s="12" customFormat="1" ht="13.5">
      <c r="B165" s="246"/>
      <c r="C165" s="247"/>
      <c r="D165" s="248" t="s">
        <v>185</v>
      </c>
      <c r="E165" s="249" t="s">
        <v>21</v>
      </c>
      <c r="F165" s="250" t="s">
        <v>1924</v>
      </c>
      <c r="G165" s="247"/>
      <c r="H165" s="251">
        <v>3.885</v>
      </c>
      <c r="I165" s="252"/>
      <c r="J165" s="247"/>
      <c r="K165" s="247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185</v>
      </c>
      <c r="AU165" s="257" t="s">
        <v>85</v>
      </c>
      <c r="AV165" s="12" t="s">
        <v>85</v>
      </c>
      <c r="AW165" s="12" t="s">
        <v>37</v>
      </c>
      <c r="AX165" s="12" t="s">
        <v>74</v>
      </c>
      <c r="AY165" s="257" t="s">
        <v>169</v>
      </c>
    </row>
    <row r="166" spans="2:51" s="12" customFormat="1" ht="13.5">
      <c r="B166" s="246"/>
      <c r="C166" s="247"/>
      <c r="D166" s="248" t="s">
        <v>185</v>
      </c>
      <c r="E166" s="249" t="s">
        <v>21</v>
      </c>
      <c r="F166" s="250" t="s">
        <v>1925</v>
      </c>
      <c r="G166" s="247"/>
      <c r="H166" s="251">
        <v>4.388</v>
      </c>
      <c r="I166" s="252"/>
      <c r="J166" s="247"/>
      <c r="K166" s="247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185</v>
      </c>
      <c r="AU166" s="257" t="s">
        <v>85</v>
      </c>
      <c r="AV166" s="12" t="s">
        <v>85</v>
      </c>
      <c r="AW166" s="12" t="s">
        <v>37</v>
      </c>
      <c r="AX166" s="12" t="s">
        <v>74</v>
      </c>
      <c r="AY166" s="257" t="s">
        <v>169</v>
      </c>
    </row>
    <row r="167" spans="2:51" s="12" customFormat="1" ht="13.5">
      <c r="B167" s="246"/>
      <c r="C167" s="247"/>
      <c r="D167" s="248" t="s">
        <v>185</v>
      </c>
      <c r="E167" s="249" t="s">
        <v>21</v>
      </c>
      <c r="F167" s="250" t="s">
        <v>1926</v>
      </c>
      <c r="G167" s="247"/>
      <c r="H167" s="251">
        <v>3.6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pans="2:51" s="12" customFormat="1" ht="13.5">
      <c r="B168" s="246"/>
      <c r="C168" s="247"/>
      <c r="D168" s="248" t="s">
        <v>185</v>
      </c>
      <c r="E168" s="249" t="s">
        <v>21</v>
      </c>
      <c r="F168" s="250" t="s">
        <v>1927</v>
      </c>
      <c r="G168" s="247"/>
      <c r="H168" s="251">
        <v>0.09</v>
      </c>
      <c r="I168" s="252"/>
      <c r="J168" s="247"/>
      <c r="K168" s="247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185</v>
      </c>
      <c r="AU168" s="257" t="s">
        <v>85</v>
      </c>
      <c r="AV168" s="12" t="s">
        <v>85</v>
      </c>
      <c r="AW168" s="12" t="s">
        <v>37</v>
      </c>
      <c r="AX168" s="12" t="s">
        <v>74</v>
      </c>
      <c r="AY168" s="257" t="s">
        <v>169</v>
      </c>
    </row>
    <row r="169" spans="2:51" s="12" customFormat="1" ht="13.5">
      <c r="B169" s="246"/>
      <c r="C169" s="247"/>
      <c r="D169" s="248" t="s">
        <v>185</v>
      </c>
      <c r="E169" s="249" t="s">
        <v>21</v>
      </c>
      <c r="F169" s="250" t="s">
        <v>1949</v>
      </c>
      <c r="G169" s="247"/>
      <c r="H169" s="251">
        <v>0.27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pans="2:51" s="12" customFormat="1" ht="13.5">
      <c r="B170" s="246"/>
      <c r="C170" s="247"/>
      <c r="D170" s="248" t="s">
        <v>185</v>
      </c>
      <c r="E170" s="249" t="s">
        <v>21</v>
      </c>
      <c r="F170" s="250" t="s">
        <v>1950</v>
      </c>
      <c r="G170" s="247"/>
      <c r="H170" s="251">
        <v>2.52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pans="2:51" s="12" customFormat="1" ht="13.5">
      <c r="B171" s="246"/>
      <c r="C171" s="247"/>
      <c r="D171" s="248" t="s">
        <v>185</v>
      </c>
      <c r="E171" s="249" t="s">
        <v>21</v>
      </c>
      <c r="F171" s="250" t="s">
        <v>1951</v>
      </c>
      <c r="G171" s="247"/>
      <c r="H171" s="251">
        <v>1.95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pans="2:51" s="12" customFormat="1" ht="13.5">
      <c r="B172" s="246"/>
      <c r="C172" s="247"/>
      <c r="D172" s="248" t="s">
        <v>185</v>
      </c>
      <c r="E172" s="249" t="s">
        <v>21</v>
      </c>
      <c r="F172" s="250" t="s">
        <v>1952</v>
      </c>
      <c r="G172" s="247"/>
      <c r="H172" s="251">
        <v>2.4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pans="2:51" s="12" customFormat="1" ht="13.5">
      <c r="B173" s="246"/>
      <c r="C173" s="247"/>
      <c r="D173" s="248" t="s">
        <v>185</v>
      </c>
      <c r="E173" s="249" t="s">
        <v>21</v>
      </c>
      <c r="F173" s="250" t="s">
        <v>1953</v>
      </c>
      <c r="G173" s="247"/>
      <c r="H173" s="251">
        <v>0.18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pans="2:51" s="12" customFormat="1" ht="13.5">
      <c r="B174" s="246"/>
      <c r="C174" s="247"/>
      <c r="D174" s="248" t="s">
        <v>185</v>
      </c>
      <c r="E174" s="249" t="s">
        <v>21</v>
      </c>
      <c r="F174" s="250" t="s">
        <v>1928</v>
      </c>
      <c r="G174" s="247"/>
      <c r="H174" s="251">
        <v>1.62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pans="2:51" s="12" customFormat="1" ht="13.5">
      <c r="B175" s="246"/>
      <c r="C175" s="247"/>
      <c r="D175" s="248" t="s">
        <v>185</v>
      </c>
      <c r="E175" s="249" t="s">
        <v>21</v>
      </c>
      <c r="F175" s="250" t="s">
        <v>1929</v>
      </c>
      <c r="G175" s="247"/>
      <c r="H175" s="251">
        <v>3.87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pans="2:51" s="15" customFormat="1" ht="13.5">
      <c r="B176" s="283"/>
      <c r="C176" s="284"/>
      <c r="D176" s="248" t="s">
        <v>185</v>
      </c>
      <c r="E176" s="285" t="s">
        <v>21</v>
      </c>
      <c r="F176" s="286" t="s">
        <v>345</v>
      </c>
      <c r="G176" s="284"/>
      <c r="H176" s="287">
        <v>25.178</v>
      </c>
      <c r="I176" s="288"/>
      <c r="J176" s="284"/>
      <c r="K176" s="284"/>
      <c r="L176" s="289"/>
      <c r="M176" s="290"/>
      <c r="N176" s="291"/>
      <c r="O176" s="291"/>
      <c r="P176" s="291"/>
      <c r="Q176" s="291"/>
      <c r="R176" s="291"/>
      <c r="S176" s="291"/>
      <c r="T176" s="292"/>
      <c r="AT176" s="293" t="s">
        <v>185</v>
      </c>
      <c r="AU176" s="293" t="s">
        <v>85</v>
      </c>
      <c r="AV176" s="15" t="s">
        <v>181</v>
      </c>
      <c r="AW176" s="15" t="s">
        <v>37</v>
      </c>
      <c r="AX176" s="15" t="s">
        <v>74</v>
      </c>
      <c r="AY176" s="293" t="s">
        <v>169</v>
      </c>
    </row>
    <row r="177" spans="2:51" s="14" customFormat="1" ht="13.5">
      <c r="B177" s="269"/>
      <c r="C177" s="270"/>
      <c r="D177" s="248" t="s">
        <v>185</v>
      </c>
      <c r="E177" s="271" t="s">
        <v>21</v>
      </c>
      <c r="F177" s="272" t="s">
        <v>1933</v>
      </c>
      <c r="G177" s="270"/>
      <c r="H177" s="271" t="s">
        <v>21</v>
      </c>
      <c r="I177" s="273"/>
      <c r="J177" s="270"/>
      <c r="K177" s="270"/>
      <c r="L177" s="274"/>
      <c r="M177" s="275"/>
      <c r="N177" s="276"/>
      <c r="O177" s="276"/>
      <c r="P177" s="276"/>
      <c r="Q177" s="276"/>
      <c r="R177" s="276"/>
      <c r="S177" s="276"/>
      <c r="T177" s="277"/>
      <c r="AT177" s="278" t="s">
        <v>185</v>
      </c>
      <c r="AU177" s="278" t="s">
        <v>85</v>
      </c>
      <c r="AV177" s="14" t="s">
        <v>82</v>
      </c>
      <c r="AW177" s="14" t="s">
        <v>37</v>
      </c>
      <c r="AX177" s="14" t="s">
        <v>74</v>
      </c>
      <c r="AY177" s="278" t="s">
        <v>169</v>
      </c>
    </row>
    <row r="178" spans="2:51" s="12" customFormat="1" ht="13.5">
      <c r="B178" s="246"/>
      <c r="C178" s="247"/>
      <c r="D178" s="248" t="s">
        <v>185</v>
      </c>
      <c r="E178" s="249" t="s">
        <v>21</v>
      </c>
      <c r="F178" s="250" t="s">
        <v>1934</v>
      </c>
      <c r="G178" s="247"/>
      <c r="H178" s="251">
        <v>6.225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pans="2:51" s="12" customFormat="1" ht="13.5">
      <c r="B179" s="246"/>
      <c r="C179" s="247"/>
      <c r="D179" s="248" t="s">
        <v>185</v>
      </c>
      <c r="E179" s="249" t="s">
        <v>21</v>
      </c>
      <c r="F179" s="250" t="s">
        <v>1935</v>
      </c>
      <c r="G179" s="247"/>
      <c r="H179" s="251">
        <v>7.275</v>
      </c>
      <c r="I179" s="252"/>
      <c r="J179" s="247"/>
      <c r="K179" s="247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185</v>
      </c>
      <c r="AU179" s="257" t="s">
        <v>85</v>
      </c>
      <c r="AV179" s="12" t="s">
        <v>85</v>
      </c>
      <c r="AW179" s="12" t="s">
        <v>37</v>
      </c>
      <c r="AX179" s="12" t="s">
        <v>74</v>
      </c>
      <c r="AY179" s="257" t="s">
        <v>169</v>
      </c>
    </row>
    <row r="180" spans="2:51" s="12" customFormat="1" ht="13.5">
      <c r="B180" s="246"/>
      <c r="C180" s="247"/>
      <c r="D180" s="248" t="s">
        <v>185</v>
      </c>
      <c r="E180" s="249" t="s">
        <v>21</v>
      </c>
      <c r="F180" s="250" t="s">
        <v>1936</v>
      </c>
      <c r="G180" s="247"/>
      <c r="H180" s="251">
        <v>5.475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pans="2:51" s="12" customFormat="1" ht="13.5">
      <c r="B181" s="246"/>
      <c r="C181" s="247"/>
      <c r="D181" s="248" t="s">
        <v>185</v>
      </c>
      <c r="E181" s="249" t="s">
        <v>21</v>
      </c>
      <c r="F181" s="250" t="s">
        <v>1935</v>
      </c>
      <c r="G181" s="247"/>
      <c r="H181" s="251">
        <v>7.275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pans="2:51" s="12" customFormat="1" ht="13.5">
      <c r="B182" s="246"/>
      <c r="C182" s="247"/>
      <c r="D182" s="248" t="s">
        <v>185</v>
      </c>
      <c r="E182" s="249" t="s">
        <v>21</v>
      </c>
      <c r="F182" s="250" t="s">
        <v>1937</v>
      </c>
      <c r="G182" s="247"/>
      <c r="H182" s="251">
        <v>5.55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pans="2:51" s="12" customFormat="1" ht="13.5">
      <c r="B183" s="246"/>
      <c r="C183" s="247"/>
      <c r="D183" s="248" t="s">
        <v>185</v>
      </c>
      <c r="E183" s="249" t="s">
        <v>21</v>
      </c>
      <c r="F183" s="250" t="s">
        <v>1938</v>
      </c>
      <c r="G183" s="247"/>
      <c r="H183" s="251">
        <v>7.2</v>
      </c>
      <c r="I183" s="252"/>
      <c r="J183" s="247"/>
      <c r="K183" s="247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185</v>
      </c>
      <c r="AU183" s="257" t="s">
        <v>85</v>
      </c>
      <c r="AV183" s="12" t="s">
        <v>85</v>
      </c>
      <c r="AW183" s="12" t="s">
        <v>37</v>
      </c>
      <c r="AX183" s="12" t="s">
        <v>74</v>
      </c>
      <c r="AY183" s="257" t="s">
        <v>169</v>
      </c>
    </row>
    <row r="184" spans="2:51" s="12" customFormat="1" ht="13.5">
      <c r="B184" s="246"/>
      <c r="C184" s="247"/>
      <c r="D184" s="248" t="s">
        <v>185</v>
      </c>
      <c r="E184" s="249" t="s">
        <v>21</v>
      </c>
      <c r="F184" s="250" t="s">
        <v>1939</v>
      </c>
      <c r="G184" s="247"/>
      <c r="H184" s="251">
        <v>0.9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pans="2:51" s="12" customFormat="1" ht="13.5">
      <c r="B185" s="246"/>
      <c r="C185" s="247"/>
      <c r="D185" s="248" t="s">
        <v>185</v>
      </c>
      <c r="E185" s="249" t="s">
        <v>21</v>
      </c>
      <c r="F185" s="250" t="s">
        <v>1940</v>
      </c>
      <c r="G185" s="247"/>
      <c r="H185" s="251">
        <v>2.49</v>
      </c>
      <c r="I185" s="252"/>
      <c r="J185" s="247"/>
      <c r="K185" s="247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185</v>
      </c>
      <c r="AU185" s="257" t="s">
        <v>85</v>
      </c>
      <c r="AV185" s="12" t="s">
        <v>85</v>
      </c>
      <c r="AW185" s="12" t="s">
        <v>37</v>
      </c>
      <c r="AX185" s="12" t="s">
        <v>74</v>
      </c>
      <c r="AY185" s="257" t="s">
        <v>169</v>
      </c>
    </row>
    <row r="186" spans="2:51" s="12" customFormat="1" ht="13.5">
      <c r="B186" s="246"/>
      <c r="C186" s="247"/>
      <c r="D186" s="248" t="s">
        <v>185</v>
      </c>
      <c r="E186" s="249" t="s">
        <v>21</v>
      </c>
      <c r="F186" s="250" t="s">
        <v>1941</v>
      </c>
      <c r="G186" s="247"/>
      <c r="H186" s="251">
        <v>3.24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pans="2:51" s="12" customFormat="1" ht="13.5">
      <c r="B187" s="246"/>
      <c r="C187" s="247"/>
      <c r="D187" s="248" t="s">
        <v>185</v>
      </c>
      <c r="E187" s="249" t="s">
        <v>21</v>
      </c>
      <c r="F187" s="250" t="s">
        <v>1942</v>
      </c>
      <c r="G187" s="247"/>
      <c r="H187" s="251">
        <v>2.19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1941</v>
      </c>
      <c r="G188" s="247"/>
      <c r="H188" s="251">
        <v>3.24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2" customFormat="1" ht="13.5">
      <c r="B189" s="246"/>
      <c r="C189" s="247"/>
      <c r="D189" s="248" t="s">
        <v>185</v>
      </c>
      <c r="E189" s="249" t="s">
        <v>21</v>
      </c>
      <c r="F189" s="250" t="s">
        <v>1943</v>
      </c>
      <c r="G189" s="247"/>
      <c r="H189" s="251">
        <v>2.22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1941</v>
      </c>
      <c r="G190" s="247"/>
      <c r="H190" s="251">
        <v>3.24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2" customFormat="1" ht="13.5">
      <c r="B191" s="246"/>
      <c r="C191" s="247"/>
      <c r="D191" s="248" t="s">
        <v>185</v>
      </c>
      <c r="E191" s="249" t="s">
        <v>21</v>
      </c>
      <c r="F191" s="250" t="s">
        <v>1944</v>
      </c>
      <c r="G191" s="247"/>
      <c r="H191" s="251">
        <v>0.36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pans="2:51" s="12" customFormat="1" ht="13.5">
      <c r="B192" s="246"/>
      <c r="C192" s="247"/>
      <c r="D192" s="248" t="s">
        <v>185</v>
      </c>
      <c r="E192" s="249" t="s">
        <v>21</v>
      </c>
      <c r="F192" s="250" t="s">
        <v>1945</v>
      </c>
      <c r="G192" s="247"/>
      <c r="H192" s="251">
        <v>0.9</v>
      </c>
      <c r="I192" s="252"/>
      <c r="J192" s="247"/>
      <c r="K192" s="247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185</v>
      </c>
      <c r="AU192" s="257" t="s">
        <v>85</v>
      </c>
      <c r="AV192" s="12" t="s">
        <v>85</v>
      </c>
      <c r="AW192" s="12" t="s">
        <v>37</v>
      </c>
      <c r="AX192" s="12" t="s">
        <v>74</v>
      </c>
      <c r="AY192" s="257" t="s">
        <v>169</v>
      </c>
    </row>
    <row r="193" spans="2:51" s="15" customFormat="1" ht="13.5">
      <c r="B193" s="283"/>
      <c r="C193" s="284"/>
      <c r="D193" s="248" t="s">
        <v>185</v>
      </c>
      <c r="E193" s="285" t="s">
        <v>21</v>
      </c>
      <c r="F193" s="286" t="s">
        <v>345</v>
      </c>
      <c r="G193" s="284"/>
      <c r="H193" s="287">
        <v>57.78</v>
      </c>
      <c r="I193" s="288"/>
      <c r="J193" s="284"/>
      <c r="K193" s="284"/>
      <c r="L193" s="289"/>
      <c r="M193" s="290"/>
      <c r="N193" s="291"/>
      <c r="O193" s="291"/>
      <c r="P193" s="291"/>
      <c r="Q193" s="291"/>
      <c r="R193" s="291"/>
      <c r="S193" s="291"/>
      <c r="T193" s="292"/>
      <c r="AT193" s="293" t="s">
        <v>185</v>
      </c>
      <c r="AU193" s="293" t="s">
        <v>85</v>
      </c>
      <c r="AV193" s="15" t="s">
        <v>181</v>
      </c>
      <c r="AW193" s="15" t="s">
        <v>37</v>
      </c>
      <c r="AX193" s="15" t="s">
        <v>74</v>
      </c>
      <c r="AY193" s="293" t="s">
        <v>169</v>
      </c>
    </row>
    <row r="194" spans="2:51" s="13" customFormat="1" ht="13.5">
      <c r="B194" s="258"/>
      <c r="C194" s="259"/>
      <c r="D194" s="248" t="s">
        <v>185</v>
      </c>
      <c r="E194" s="260" t="s">
        <v>21</v>
      </c>
      <c r="F194" s="261" t="s">
        <v>187</v>
      </c>
      <c r="G194" s="259"/>
      <c r="H194" s="262">
        <v>82.958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185</v>
      </c>
      <c r="AU194" s="268" t="s">
        <v>85</v>
      </c>
      <c r="AV194" s="13" t="s">
        <v>176</v>
      </c>
      <c r="AW194" s="13" t="s">
        <v>37</v>
      </c>
      <c r="AX194" s="13" t="s">
        <v>82</v>
      </c>
      <c r="AY194" s="268" t="s">
        <v>169</v>
      </c>
    </row>
    <row r="195" spans="2:65" s="1" customFormat="1" ht="16.5" customHeight="1">
      <c r="B195" s="47"/>
      <c r="C195" s="234" t="s">
        <v>10</v>
      </c>
      <c r="D195" s="234" t="s">
        <v>171</v>
      </c>
      <c r="E195" s="235" t="s">
        <v>1559</v>
      </c>
      <c r="F195" s="236" t="s">
        <v>1560</v>
      </c>
      <c r="G195" s="237" t="s">
        <v>194</v>
      </c>
      <c r="H195" s="238">
        <v>25.178</v>
      </c>
      <c r="I195" s="239"/>
      <c r="J195" s="240">
        <f>ROUND(I195*H195,2)</f>
        <v>0</v>
      </c>
      <c r="K195" s="236" t="s">
        <v>175</v>
      </c>
      <c r="L195" s="73"/>
      <c r="M195" s="241" t="s">
        <v>21</v>
      </c>
      <c r="N195" s="242" t="s">
        <v>45</v>
      </c>
      <c r="O195" s="4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AR195" s="25" t="s">
        <v>176</v>
      </c>
      <c r="AT195" s="25" t="s">
        <v>171</v>
      </c>
      <c r="AU195" s="25" t="s">
        <v>85</v>
      </c>
      <c r="AY195" s="25" t="s">
        <v>169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5" t="s">
        <v>82</v>
      </c>
      <c r="BK195" s="245">
        <f>ROUND(I195*H195,2)</f>
        <v>0</v>
      </c>
      <c r="BL195" s="25" t="s">
        <v>176</v>
      </c>
      <c r="BM195" s="25" t="s">
        <v>1993</v>
      </c>
    </row>
    <row r="196" spans="2:51" s="14" customFormat="1" ht="13.5">
      <c r="B196" s="269"/>
      <c r="C196" s="270"/>
      <c r="D196" s="248" t="s">
        <v>185</v>
      </c>
      <c r="E196" s="271" t="s">
        <v>21</v>
      </c>
      <c r="F196" s="272" t="s">
        <v>1960</v>
      </c>
      <c r="G196" s="270"/>
      <c r="H196" s="271" t="s">
        <v>21</v>
      </c>
      <c r="I196" s="273"/>
      <c r="J196" s="270"/>
      <c r="K196" s="270"/>
      <c r="L196" s="274"/>
      <c r="M196" s="275"/>
      <c r="N196" s="276"/>
      <c r="O196" s="276"/>
      <c r="P196" s="276"/>
      <c r="Q196" s="276"/>
      <c r="R196" s="276"/>
      <c r="S196" s="276"/>
      <c r="T196" s="277"/>
      <c r="AT196" s="278" t="s">
        <v>185</v>
      </c>
      <c r="AU196" s="278" t="s">
        <v>85</v>
      </c>
      <c r="AV196" s="14" t="s">
        <v>82</v>
      </c>
      <c r="AW196" s="14" t="s">
        <v>37</v>
      </c>
      <c r="AX196" s="14" t="s">
        <v>74</v>
      </c>
      <c r="AY196" s="278" t="s">
        <v>169</v>
      </c>
    </row>
    <row r="197" spans="2:51" s="12" customFormat="1" ht="13.5">
      <c r="B197" s="246"/>
      <c r="C197" s="247"/>
      <c r="D197" s="248" t="s">
        <v>185</v>
      </c>
      <c r="E197" s="249" t="s">
        <v>21</v>
      </c>
      <c r="F197" s="250" t="s">
        <v>1994</v>
      </c>
      <c r="G197" s="247"/>
      <c r="H197" s="251">
        <v>25.178</v>
      </c>
      <c r="I197" s="252"/>
      <c r="J197" s="247"/>
      <c r="K197" s="247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185</v>
      </c>
      <c r="AU197" s="257" t="s">
        <v>85</v>
      </c>
      <c r="AV197" s="12" t="s">
        <v>85</v>
      </c>
      <c r="AW197" s="12" t="s">
        <v>37</v>
      </c>
      <c r="AX197" s="12" t="s">
        <v>74</v>
      </c>
      <c r="AY197" s="257" t="s">
        <v>169</v>
      </c>
    </row>
    <row r="198" spans="2:51" s="13" customFormat="1" ht="13.5">
      <c r="B198" s="258"/>
      <c r="C198" s="259"/>
      <c r="D198" s="248" t="s">
        <v>185</v>
      </c>
      <c r="E198" s="260" t="s">
        <v>21</v>
      </c>
      <c r="F198" s="261" t="s">
        <v>187</v>
      </c>
      <c r="G198" s="259"/>
      <c r="H198" s="262">
        <v>25.178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185</v>
      </c>
      <c r="AU198" s="268" t="s">
        <v>85</v>
      </c>
      <c r="AV198" s="13" t="s">
        <v>176</v>
      </c>
      <c r="AW198" s="13" t="s">
        <v>37</v>
      </c>
      <c r="AX198" s="13" t="s">
        <v>82</v>
      </c>
      <c r="AY198" s="268" t="s">
        <v>169</v>
      </c>
    </row>
    <row r="199" spans="2:65" s="1" customFormat="1" ht="25.5" customHeight="1">
      <c r="B199" s="47"/>
      <c r="C199" s="234" t="s">
        <v>246</v>
      </c>
      <c r="D199" s="234" t="s">
        <v>171</v>
      </c>
      <c r="E199" s="235" t="s">
        <v>1995</v>
      </c>
      <c r="F199" s="236" t="s">
        <v>1996</v>
      </c>
      <c r="G199" s="237" t="s">
        <v>194</v>
      </c>
      <c r="H199" s="238">
        <v>82.958</v>
      </c>
      <c r="I199" s="239"/>
      <c r="J199" s="240">
        <f>ROUND(I199*H199,2)</f>
        <v>0</v>
      </c>
      <c r="K199" s="236" t="s">
        <v>175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0</v>
      </c>
      <c r="R199" s="243">
        <f>Q199*H199</f>
        <v>0</v>
      </c>
      <c r="S199" s="243">
        <v>0.0106</v>
      </c>
      <c r="T199" s="244">
        <f>S199*H199</f>
        <v>0.8793548</v>
      </c>
      <c r="AR199" s="25" t="s">
        <v>176</v>
      </c>
      <c r="AT199" s="25" t="s">
        <v>171</v>
      </c>
      <c r="AU199" s="25" t="s">
        <v>85</v>
      </c>
      <c r="AY199" s="25" t="s">
        <v>169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176</v>
      </c>
      <c r="BM199" s="25" t="s">
        <v>1997</v>
      </c>
    </row>
    <row r="200" spans="2:51" s="14" customFormat="1" ht="13.5">
      <c r="B200" s="269"/>
      <c r="C200" s="270"/>
      <c r="D200" s="248" t="s">
        <v>185</v>
      </c>
      <c r="E200" s="271" t="s">
        <v>21</v>
      </c>
      <c r="F200" s="272" t="s">
        <v>1922</v>
      </c>
      <c r="G200" s="270"/>
      <c r="H200" s="271" t="s">
        <v>21</v>
      </c>
      <c r="I200" s="273"/>
      <c r="J200" s="270"/>
      <c r="K200" s="270"/>
      <c r="L200" s="274"/>
      <c r="M200" s="275"/>
      <c r="N200" s="276"/>
      <c r="O200" s="276"/>
      <c r="P200" s="276"/>
      <c r="Q200" s="276"/>
      <c r="R200" s="276"/>
      <c r="S200" s="276"/>
      <c r="T200" s="277"/>
      <c r="AT200" s="278" t="s">
        <v>185</v>
      </c>
      <c r="AU200" s="278" t="s">
        <v>85</v>
      </c>
      <c r="AV200" s="14" t="s">
        <v>82</v>
      </c>
      <c r="AW200" s="14" t="s">
        <v>37</v>
      </c>
      <c r="AX200" s="14" t="s">
        <v>74</v>
      </c>
      <c r="AY200" s="278" t="s">
        <v>169</v>
      </c>
    </row>
    <row r="201" spans="2:51" s="12" customFormat="1" ht="13.5">
      <c r="B201" s="246"/>
      <c r="C201" s="247"/>
      <c r="D201" s="248" t="s">
        <v>185</v>
      </c>
      <c r="E201" s="249" t="s">
        <v>21</v>
      </c>
      <c r="F201" s="250" t="s">
        <v>1923</v>
      </c>
      <c r="G201" s="247"/>
      <c r="H201" s="251">
        <v>0.405</v>
      </c>
      <c r="I201" s="252"/>
      <c r="J201" s="247"/>
      <c r="K201" s="247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185</v>
      </c>
      <c r="AU201" s="257" t="s">
        <v>85</v>
      </c>
      <c r="AV201" s="12" t="s">
        <v>85</v>
      </c>
      <c r="AW201" s="12" t="s">
        <v>37</v>
      </c>
      <c r="AX201" s="12" t="s">
        <v>74</v>
      </c>
      <c r="AY201" s="257" t="s">
        <v>169</v>
      </c>
    </row>
    <row r="202" spans="2:51" s="12" customFormat="1" ht="13.5">
      <c r="B202" s="246"/>
      <c r="C202" s="247"/>
      <c r="D202" s="248" t="s">
        <v>185</v>
      </c>
      <c r="E202" s="249" t="s">
        <v>21</v>
      </c>
      <c r="F202" s="250" t="s">
        <v>1924</v>
      </c>
      <c r="G202" s="247"/>
      <c r="H202" s="251">
        <v>3.885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pans="2:51" s="12" customFormat="1" ht="13.5">
      <c r="B203" s="246"/>
      <c r="C203" s="247"/>
      <c r="D203" s="248" t="s">
        <v>185</v>
      </c>
      <c r="E203" s="249" t="s">
        <v>21</v>
      </c>
      <c r="F203" s="250" t="s">
        <v>1925</v>
      </c>
      <c r="G203" s="247"/>
      <c r="H203" s="251">
        <v>4.388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pans="2:51" s="12" customFormat="1" ht="13.5">
      <c r="B204" s="246"/>
      <c r="C204" s="247"/>
      <c r="D204" s="248" t="s">
        <v>185</v>
      </c>
      <c r="E204" s="249" t="s">
        <v>21</v>
      </c>
      <c r="F204" s="250" t="s">
        <v>1926</v>
      </c>
      <c r="G204" s="247"/>
      <c r="H204" s="251">
        <v>3.6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pans="2:51" s="12" customFormat="1" ht="13.5">
      <c r="B205" s="246"/>
      <c r="C205" s="247"/>
      <c r="D205" s="248" t="s">
        <v>185</v>
      </c>
      <c r="E205" s="249" t="s">
        <v>21</v>
      </c>
      <c r="F205" s="250" t="s">
        <v>1927</v>
      </c>
      <c r="G205" s="247"/>
      <c r="H205" s="251">
        <v>0.09</v>
      </c>
      <c r="I205" s="252"/>
      <c r="J205" s="247"/>
      <c r="K205" s="247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185</v>
      </c>
      <c r="AU205" s="257" t="s">
        <v>85</v>
      </c>
      <c r="AV205" s="12" t="s">
        <v>85</v>
      </c>
      <c r="AW205" s="12" t="s">
        <v>37</v>
      </c>
      <c r="AX205" s="12" t="s">
        <v>74</v>
      </c>
      <c r="AY205" s="257" t="s">
        <v>169</v>
      </c>
    </row>
    <row r="206" spans="2:51" s="12" customFormat="1" ht="13.5">
      <c r="B206" s="246"/>
      <c r="C206" s="247"/>
      <c r="D206" s="248" t="s">
        <v>185</v>
      </c>
      <c r="E206" s="249" t="s">
        <v>21</v>
      </c>
      <c r="F206" s="250" t="s">
        <v>1949</v>
      </c>
      <c r="G206" s="247"/>
      <c r="H206" s="251">
        <v>0.27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pans="2:51" s="12" customFormat="1" ht="13.5">
      <c r="B207" s="246"/>
      <c r="C207" s="247"/>
      <c r="D207" s="248" t="s">
        <v>185</v>
      </c>
      <c r="E207" s="249" t="s">
        <v>21</v>
      </c>
      <c r="F207" s="250" t="s">
        <v>1950</v>
      </c>
      <c r="G207" s="247"/>
      <c r="H207" s="251">
        <v>2.52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pans="2:51" s="12" customFormat="1" ht="13.5">
      <c r="B208" s="246"/>
      <c r="C208" s="247"/>
      <c r="D208" s="248" t="s">
        <v>185</v>
      </c>
      <c r="E208" s="249" t="s">
        <v>21</v>
      </c>
      <c r="F208" s="250" t="s">
        <v>1951</v>
      </c>
      <c r="G208" s="247"/>
      <c r="H208" s="251">
        <v>1.95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pans="2:51" s="12" customFormat="1" ht="13.5">
      <c r="B209" s="246"/>
      <c r="C209" s="247"/>
      <c r="D209" s="248" t="s">
        <v>185</v>
      </c>
      <c r="E209" s="249" t="s">
        <v>21</v>
      </c>
      <c r="F209" s="250" t="s">
        <v>1952</v>
      </c>
      <c r="G209" s="247"/>
      <c r="H209" s="251">
        <v>2.4</v>
      </c>
      <c r="I209" s="252"/>
      <c r="J209" s="247"/>
      <c r="K209" s="247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185</v>
      </c>
      <c r="AU209" s="257" t="s">
        <v>85</v>
      </c>
      <c r="AV209" s="12" t="s">
        <v>85</v>
      </c>
      <c r="AW209" s="12" t="s">
        <v>37</v>
      </c>
      <c r="AX209" s="12" t="s">
        <v>74</v>
      </c>
      <c r="AY209" s="257" t="s">
        <v>169</v>
      </c>
    </row>
    <row r="210" spans="2:51" s="12" customFormat="1" ht="13.5">
      <c r="B210" s="246"/>
      <c r="C210" s="247"/>
      <c r="D210" s="248" t="s">
        <v>185</v>
      </c>
      <c r="E210" s="249" t="s">
        <v>21</v>
      </c>
      <c r="F210" s="250" t="s">
        <v>1953</v>
      </c>
      <c r="G210" s="247"/>
      <c r="H210" s="251">
        <v>0.18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pans="2:51" s="12" customFormat="1" ht="13.5">
      <c r="B211" s="246"/>
      <c r="C211" s="247"/>
      <c r="D211" s="248" t="s">
        <v>185</v>
      </c>
      <c r="E211" s="249" t="s">
        <v>21</v>
      </c>
      <c r="F211" s="250" t="s">
        <v>1928</v>
      </c>
      <c r="G211" s="247"/>
      <c r="H211" s="251">
        <v>1.62</v>
      </c>
      <c r="I211" s="252"/>
      <c r="J211" s="247"/>
      <c r="K211" s="247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185</v>
      </c>
      <c r="AU211" s="257" t="s">
        <v>85</v>
      </c>
      <c r="AV211" s="12" t="s">
        <v>85</v>
      </c>
      <c r="AW211" s="12" t="s">
        <v>37</v>
      </c>
      <c r="AX211" s="12" t="s">
        <v>74</v>
      </c>
      <c r="AY211" s="257" t="s">
        <v>169</v>
      </c>
    </row>
    <row r="212" spans="2:51" s="12" customFormat="1" ht="13.5">
      <c r="B212" s="246"/>
      <c r="C212" s="247"/>
      <c r="D212" s="248" t="s">
        <v>185</v>
      </c>
      <c r="E212" s="249" t="s">
        <v>21</v>
      </c>
      <c r="F212" s="250" t="s">
        <v>1929</v>
      </c>
      <c r="G212" s="247"/>
      <c r="H212" s="251">
        <v>3.87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pans="2:51" s="15" customFormat="1" ht="13.5">
      <c r="B213" s="283"/>
      <c r="C213" s="284"/>
      <c r="D213" s="248" t="s">
        <v>185</v>
      </c>
      <c r="E213" s="285" t="s">
        <v>21</v>
      </c>
      <c r="F213" s="286" t="s">
        <v>345</v>
      </c>
      <c r="G213" s="284"/>
      <c r="H213" s="287">
        <v>25.178</v>
      </c>
      <c r="I213" s="288"/>
      <c r="J213" s="284"/>
      <c r="K213" s="284"/>
      <c r="L213" s="289"/>
      <c r="M213" s="290"/>
      <c r="N213" s="291"/>
      <c r="O213" s="291"/>
      <c r="P213" s="291"/>
      <c r="Q213" s="291"/>
      <c r="R213" s="291"/>
      <c r="S213" s="291"/>
      <c r="T213" s="292"/>
      <c r="AT213" s="293" t="s">
        <v>185</v>
      </c>
      <c r="AU213" s="293" t="s">
        <v>85</v>
      </c>
      <c r="AV213" s="15" t="s">
        <v>181</v>
      </c>
      <c r="AW213" s="15" t="s">
        <v>37</v>
      </c>
      <c r="AX213" s="15" t="s">
        <v>74</v>
      </c>
      <c r="AY213" s="293" t="s">
        <v>169</v>
      </c>
    </row>
    <row r="214" spans="2:51" s="14" customFormat="1" ht="13.5">
      <c r="B214" s="269"/>
      <c r="C214" s="270"/>
      <c r="D214" s="248" t="s">
        <v>185</v>
      </c>
      <c r="E214" s="271" t="s">
        <v>21</v>
      </c>
      <c r="F214" s="272" t="s">
        <v>1933</v>
      </c>
      <c r="G214" s="270"/>
      <c r="H214" s="271" t="s">
        <v>21</v>
      </c>
      <c r="I214" s="273"/>
      <c r="J214" s="270"/>
      <c r="K214" s="270"/>
      <c r="L214" s="274"/>
      <c r="M214" s="275"/>
      <c r="N214" s="276"/>
      <c r="O214" s="276"/>
      <c r="P214" s="276"/>
      <c r="Q214" s="276"/>
      <c r="R214" s="276"/>
      <c r="S214" s="276"/>
      <c r="T214" s="277"/>
      <c r="AT214" s="278" t="s">
        <v>185</v>
      </c>
      <c r="AU214" s="278" t="s">
        <v>85</v>
      </c>
      <c r="AV214" s="14" t="s">
        <v>82</v>
      </c>
      <c r="AW214" s="14" t="s">
        <v>37</v>
      </c>
      <c r="AX214" s="14" t="s">
        <v>74</v>
      </c>
      <c r="AY214" s="278" t="s">
        <v>169</v>
      </c>
    </row>
    <row r="215" spans="2:51" s="12" customFormat="1" ht="13.5">
      <c r="B215" s="246"/>
      <c r="C215" s="247"/>
      <c r="D215" s="248" t="s">
        <v>185</v>
      </c>
      <c r="E215" s="249" t="s">
        <v>21</v>
      </c>
      <c r="F215" s="250" t="s">
        <v>1934</v>
      </c>
      <c r="G215" s="247"/>
      <c r="H215" s="251">
        <v>6.225</v>
      </c>
      <c r="I215" s="252"/>
      <c r="J215" s="247"/>
      <c r="K215" s="247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185</v>
      </c>
      <c r="AU215" s="257" t="s">
        <v>85</v>
      </c>
      <c r="AV215" s="12" t="s">
        <v>85</v>
      </c>
      <c r="AW215" s="12" t="s">
        <v>37</v>
      </c>
      <c r="AX215" s="12" t="s">
        <v>74</v>
      </c>
      <c r="AY215" s="257" t="s">
        <v>169</v>
      </c>
    </row>
    <row r="216" spans="2:51" s="12" customFormat="1" ht="13.5">
      <c r="B216" s="246"/>
      <c r="C216" s="247"/>
      <c r="D216" s="248" t="s">
        <v>185</v>
      </c>
      <c r="E216" s="249" t="s">
        <v>21</v>
      </c>
      <c r="F216" s="250" t="s">
        <v>1935</v>
      </c>
      <c r="G216" s="247"/>
      <c r="H216" s="251">
        <v>7.275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pans="2:51" s="12" customFormat="1" ht="13.5">
      <c r="B217" s="246"/>
      <c r="C217" s="247"/>
      <c r="D217" s="248" t="s">
        <v>185</v>
      </c>
      <c r="E217" s="249" t="s">
        <v>21</v>
      </c>
      <c r="F217" s="250" t="s">
        <v>1936</v>
      </c>
      <c r="G217" s="247"/>
      <c r="H217" s="251">
        <v>5.475</v>
      </c>
      <c r="I217" s="252"/>
      <c r="J217" s="247"/>
      <c r="K217" s="247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185</v>
      </c>
      <c r="AU217" s="257" t="s">
        <v>85</v>
      </c>
      <c r="AV217" s="12" t="s">
        <v>85</v>
      </c>
      <c r="AW217" s="12" t="s">
        <v>37</v>
      </c>
      <c r="AX217" s="12" t="s">
        <v>74</v>
      </c>
      <c r="AY217" s="257" t="s">
        <v>169</v>
      </c>
    </row>
    <row r="218" spans="2:51" s="12" customFormat="1" ht="13.5">
      <c r="B218" s="246"/>
      <c r="C218" s="247"/>
      <c r="D218" s="248" t="s">
        <v>185</v>
      </c>
      <c r="E218" s="249" t="s">
        <v>21</v>
      </c>
      <c r="F218" s="250" t="s">
        <v>1935</v>
      </c>
      <c r="G218" s="247"/>
      <c r="H218" s="251">
        <v>7.275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pans="2:51" s="12" customFormat="1" ht="13.5">
      <c r="B219" s="246"/>
      <c r="C219" s="247"/>
      <c r="D219" s="248" t="s">
        <v>185</v>
      </c>
      <c r="E219" s="249" t="s">
        <v>21</v>
      </c>
      <c r="F219" s="250" t="s">
        <v>1937</v>
      </c>
      <c r="G219" s="247"/>
      <c r="H219" s="251">
        <v>5.55</v>
      </c>
      <c r="I219" s="252"/>
      <c r="J219" s="247"/>
      <c r="K219" s="247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185</v>
      </c>
      <c r="AU219" s="257" t="s">
        <v>85</v>
      </c>
      <c r="AV219" s="12" t="s">
        <v>85</v>
      </c>
      <c r="AW219" s="12" t="s">
        <v>37</v>
      </c>
      <c r="AX219" s="12" t="s">
        <v>74</v>
      </c>
      <c r="AY219" s="257" t="s">
        <v>169</v>
      </c>
    </row>
    <row r="220" spans="2:51" s="12" customFormat="1" ht="13.5">
      <c r="B220" s="246"/>
      <c r="C220" s="247"/>
      <c r="D220" s="248" t="s">
        <v>185</v>
      </c>
      <c r="E220" s="249" t="s">
        <v>21</v>
      </c>
      <c r="F220" s="250" t="s">
        <v>1938</v>
      </c>
      <c r="G220" s="247"/>
      <c r="H220" s="251">
        <v>7.2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pans="2:51" s="12" customFormat="1" ht="13.5">
      <c r="B221" s="246"/>
      <c r="C221" s="247"/>
      <c r="D221" s="248" t="s">
        <v>185</v>
      </c>
      <c r="E221" s="249" t="s">
        <v>21</v>
      </c>
      <c r="F221" s="250" t="s">
        <v>1939</v>
      </c>
      <c r="G221" s="247"/>
      <c r="H221" s="251">
        <v>0.9</v>
      </c>
      <c r="I221" s="252"/>
      <c r="J221" s="247"/>
      <c r="K221" s="247"/>
      <c r="L221" s="253"/>
      <c r="M221" s="254"/>
      <c r="N221" s="255"/>
      <c r="O221" s="255"/>
      <c r="P221" s="255"/>
      <c r="Q221" s="255"/>
      <c r="R221" s="255"/>
      <c r="S221" s="255"/>
      <c r="T221" s="256"/>
      <c r="AT221" s="257" t="s">
        <v>185</v>
      </c>
      <c r="AU221" s="257" t="s">
        <v>85</v>
      </c>
      <c r="AV221" s="12" t="s">
        <v>85</v>
      </c>
      <c r="AW221" s="12" t="s">
        <v>37</v>
      </c>
      <c r="AX221" s="12" t="s">
        <v>74</v>
      </c>
      <c r="AY221" s="257" t="s">
        <v>169</v>
      </c>
    </row>
    <row r="222" spans="2:51" s="12" customFormat="1" ht="13.5">
      <c r="B222" s="246"/>
      <c r="C222" s="247"/>
      <c r="D222" s="248" t="s">
        <v>185</v>
      </c>
      <c r="E222" s="249" t="s">
        <v>21</v>
      </c>
      <c r="F222" s="250" t="s">
        <v>1940</v>
      </c>
      <c r="G222" s="247"/>
      <c r="H222" s="251">
        <v>2.49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pans="2:51" s="12" customFormat="1" ht="13.5">
      <c r="B223" s="246"/>
      <c r="C223" s="247"/>
      <c r="D223" s="248" t="s">
        <v>185</v>
      </c>
      <c r="E223" s="249" t="s">
        <v>21</v>
      </c>
      <c r="F223" s="250" t="s">
        <v>1941</v>
      </c>
      <c r="G223" s="247"/>
      <c r="H223" s="251">
        <v>3.24</v>
      </c>
      <c r="I223" s="252"/>
      <c r="J223" s="247"/>
      <c r="K223" s="247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185</v>
      </c>
      <c r="AU223" s="257" t="s">
        <v>85</v>
      </c>
      <c r="AV223" s="12" t="s">
        <v>85</v>
      </c>
      <c r="AW223" s="12" t="s">
        <v>37</v>
      </c>
      <c r="AX223" s="12" t="s">
        <v>74</v>
      </c>
      <c r="AY223" s="257" t="s">
        <v>169</v>
      </c>
    </row>
    <row r="224" spans="2:51" s="12" customFormat="1" ht="13.5">
      <c r="B224" s="246"/>
      <c r="C224" s="247"/>
      <c r="D224" s="248" t="s">
        <v>185</v>
      </c>
      <c r="E224" s="249" t="s">
        <v>21</v>
      </c>
      <c r="F224" s="250" t="s">
        <v>1942</v>
      </c>
      <c r="G224" s="247"/>
      <c r="H224" s="251">
        <v>2.19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pans="2:51" s="12" customFormat="1" ht="13.5">
      <c r="B225" s="246"/>
      <c r="C225" s="247"/>
      <c r="D225" s="248" t="s">
        <v>185</v>
      </c>
      <c r="E225" s="249" t="s">
        <v>21</v>
      </c>
      <c r="F225" s="250" t="s">
        <v>1941</v>
      </c>
      <c r="G225" s="247"/>
      <c r="H225" s="251">
        <v>3.24</v>
      </c>
      <c r="I225" s="252"/>
      <c r="J225" s="247"/>
      <c r="K225" s="247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185</v>
      </c>
      <c r="AU225" s="257" t="s">
        <v>85</v>
      </c>
      <c r="AV225" s="12" t="s">
        <v>85</v>
      </c>
      <c r="AW225" s="12" t="s">
        <v>37</v>
      </c>
      <c r="AX225" s="12" t="s">
        <v>74</v>
      </c>
      <c r="AY225" s="257" t="s">
        <v>169</v>
      </c>
    </row>
    <row r="226" spans="2:51" s="12" customFormat="1" ht="13.5">
      <c r="B226" s="246"/>
      <c r="C226" s="247"/>
      <c r="D226" s="248" t="s">
        <v>185</v>
      </c>
      <c r="E226" s="249" t="s">
        <v>21</v>
      </c>
      <c r="F226" s="250" t="s">
        <v>1943</v>
      </c>
      <c r="G226" s="247"/>
      <c r="H226" s="251">
        <v>2.22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pans="2:51" s="12" customFormat="1" ht="13.5">
      <c r="B227" s="246"/>
      <c r="C227" s="247"/>
      <c r="D227" s="248" t="s">
        <v>185</v>
      </c>
      <c r="E227" s="249" t="s">
        <v>21</v>
      </c>
      <c r="F227" s="250" t="s">
        <v>1941</v>
      </c>
      <c r="G227" s="247"/>
      <c r="H227" s="251">
        <v>3.24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pans="2:51" s="12" customFormat="1" ht="13.5">
      <c r="B228" s="246"/>
      <c r="C228" s="247"/>
      <c r="D228" s="248" t="s">
        <v>185</v>
      </c>
      <c r="E228" s="249" t="s">
        <v>21</v>
      </c>
      <c r="F228" s="250" t="s">
        <v>1944</v>
      </c>
      <c r="G228" s="247"/>
      <c r="H228" s="251">
        <v>0.36</v>
      </c>
      <c r="I228" s="252"/>
      <c r="J228" s="247"/>
      <c r="K228" s="247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185</v>
      </c>
      <c r="AU228" s="257" t="s">
        <v>85</v>
      </c>
      <c r="AV228" s="12" t="s">
        <v>85</v>
      </c>
      <c r="AW228" s="12" t="s">
        <v>37</v>
      </c>
      <c r="AX228" s="12" t="s">
        <v>74</v>
      </c>
      <c r="AY228" s="257" t="s">
        <v>169</v>
      </c>
    </row>
    <row r="229" spans="2:51" s="12" customFormat="1" ht="13.5">
      <c r="B229" s="246"/>
      <c r="C229" s="247"/>
      <c r="D229" s="248" t="s">
        <v>185</v>
      </c>
      <c r="E229" s="249" t="s">
        <v>21</v>
      </c>
      <c r="F229" s="250" t="s">
        <v>1945</v>
      </c>
      <c r="G229" s="247"/>
      <c r="H229" s="251">
        <v>0.9</v>
      </c>
      <c r="I229" s="252"/>
      <c r="J229" s="247"/>
      <c r="K229" s="247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185</v>
      </c>
      <c r="AU229" s="257" t="s">
        <v>85</v>
      </c>
      <c r="AV229" s="12" t="s">
        <v>85</v>
      </c>
      <c r="AW229" s="12" t="s">
        <v>37</v>
      </c>
      <c r="AX229" s="12" t="s">
        <v>74</v>
      </c>
      <c r="AY229" s="257" t="s">
        <v>169</v>
      </c>
    </row>
    <row r="230" spans="2:51" s="15" customFormat="1" ht="13.5">
      <c r="B230" s="283"/>
      <c r="C230" s="284"/>
      <c r="D230" s="248" t="s">
        <v>185</v>
      </c>
      <c r="E230" s="285" t="s">
        <v>21</v>
      </c>
      <c r="F230" s="286" t="s">
        <v>345</v>
      </c>
      <c r="G230" s="284"/>
      <c r="H230" s="287">
        <v>57.78</v>
      </c>
      <c r="I230" s="288"/>
      <c r="J230" s="284"/>
      <c r="K230" s="284"/>
      <c r="L230" s="289"/>
      <c r="M230" s="290"/>
      <c r="N230" s="291"/>
      <c r="O230" s="291"/>
      <c r="P230" s="291"/>
      <c r="Q230" s="291"/>
      <c r="R230" s="291"/>
      <c r="S230" s="291"/>
      <c r="T230" s="292"/>
      <c r="AT230" s="293" t="s">
        <v>185</v>
      </c>
      <c r="AU230" s="293" t="s">
        <v>85</v>
      </c>
      <c r="AV230" s="15" t="s">
        <v>181</v>
      </c>
      <c r="AW230" s="15" t="s">
        <v>37</v>
      </c>
      <c r="AX230" s="15" t="s">
        <v>74</v>
      </c>
      <c r="AY230" s="293" t="s">
        <v>169</v>
      </c>
    </row>
    <row r="231" spans="2:51" s="13" customFormat="1" ht="13.5">
      <c r="B231" s="258"/>
      <c r="C231" s="259"/>
      <c r="D231" s="248" t="s">
        <v>185</v>
      </c>
      <c r="E231" s="260" t="s">
        <v>21</v>
      </c>
      <c r="F231" s="261" t="s">
        <v>187</v>
      </c>
      <c r="G231" s="259"/>
      <c r="H231" s="262">
        <v>82.958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AT231" s="268" t="s">
        <v>185</v>
      </c>
      <c r="AU231" s="268" t="s">
        <v>85</v>
      </c>
      <c r="AV231" s="13" t="s">
        <v>176</v>
      </c>
      <c r="AW231" s="13" t="s">
        <v>37</v>
      </c>
      <c r="AX231" s="13" t="s">
        <v>82</v>
      </c>
      <c r="AY231" s="268" t="s">
        <v>169</v>
      </c>
    </row>
    <row r="232" spans="2:65" s="1" customFormat="1" ht="25.5" customHeight="1">
      <c r="B232" s="47"/>
      <c r="C232" s="234" t="s">
        <v>250</v>
      </c>
      <c r="D232" s="234" t="s">
        <v>171</v>
      </c>
      <c r="E232" s="235" t="s">
        <v>1998</v>
      </c>
      <c r="F232" s="236" t="s">
        <v>1999</v>
      </c>
      <c r="G232" s="237" t="s">
        <v>194</v>
      </c>
      <c r="H232" s="238">
        <v>29.414</v>
      </c>
      <c r="I232" s="239"/>
      <c r="J232" s="240">
        <f>ROUND(I232*H232,2)</f>
        <v>0</v>
      </c>
      <c r="K232" s="236" t="s">
        <v>175</v>
      </c>
      <c r="L232" s="73"/>
      <c r="M232" s="241" t="s">
        <v>21</v>
      </c>
      <c r="N232" s="242" t="s">
        <v>45</v>
      </c>
      <c r="O232" s="48"/>
      <c r="P232" s="243">
        <f>O232*H232</f>
        <v>0</v>
      </c>
      <c r="Q232" s="243">
        <v>0.00855</v>
      </c>
      <c r="R232" s="243">
        <f>Q232*H232</f>
        <v>0.25148970000000004</v>
      </c>
      <c r="S232" s="243">
        <v>0</v>
      </c>
      <c r="T232" s="244">
        <f>S232*H232</f>
        <v>0</v>
      </c>
      <c r="AR232" s="25" t="s">
        <v>176</v>
      </c>
      <c r="AT232" s="25" t="s">
        <v>171</v>
      </c>
      <c r="AU232" s="25" t="s">
        <v>85</v>
      </c>
      <c r="AY232" s="25" t="s">
        <v>169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25" t="s">
        <v>82</v>
      </c>
      <c r="BK232" s="245">
        <f>ROUND(I232*H232,2)</f>
        <v>0</v>
      </c>
      <c r="BL232" s="25" t="s">
        <v>176</v>
      </c>
      <c r="BM232" s="25" t="s">
        <v>2000</v>
      </c>
    </row>
    <row r="233" spans="2:51" s="14" customFormat="1" ht="13.5">
      <c r="B233" s="269"/>
      <c r="C233" s="270"/>
      <c r="D233" s="248" t="s">
        <v>185</v>
      </c>
      <c r="E233" s="271" t="s">
        <v>21</v>
      </c>
      <c r="F233" s="272" t="s">
        <v>2001</v>
      </c>
      <c r="G233" s="270"/>
      <c r="H233" s="271" t="s">
        <v>21</v>
      </c>
      <c r="I233" s="273"/>
      <c r="J233" s="270"/>
      <c r="K233" s="270"/>
      <c r="L233" s="274"/>
      <c r="M233" s="275"/>
      <c r="N233" s="276"/>
      <c r="O233" s="276"/>
      <c r="P233" s="276"/>
      <c r="Q233" s="276"/>
      <c r="R233" s="276"/>
      <c r="S233" s="276"/>
      <c r="T233" s="277"/>
      <c r="AT233" s="278" t="s">
        <v>185</v>
      </c>
      <c r="AU233" s="278" t="s">
        <v>85</v>
      </c>
      <c r="AV233" s="14" t="s">
        <v>82</v>
      </c>
      <c r="AW233" s="14" t="s">
        <v>37</v>
      </c>
      <c r="AX233" s="14" t="s">
        <v>74</v>
      </c>
      <c r="AY233" s="278" t="s">
        <v>169</v>
      </c>
    </row>
    <row r="234" spans="2:51" s="12" customFormat="1" ht="13.5">
      <c r="B234" s="246"/>
      <c r="C234" s="247"/>
      <c r="D234" s="248" t="s">
        <v>185</v>
      </c>
      <c r="E234" s="249" t="s">
        <v>21</v>
      </c>
      <c r="F234" s="250" t="s">
        <v>2002</v>
      </c>
      <c r="G234" s="247"/>
      <c r="H234" s="251">
        <v>17.858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pans="2:51" s="14" customFormat="1" ht="13.5">
      <c r="B235" s="269"/>
      <c r="C235" s="270"/>
      <c r="D235" s="248" t="s">
        <v>185</v>
      </c>
      <c r="E235" s="271" t="s">
        <v>21</v>
      </c>
      <c r="F235" s="272" t="s">
        <v>2003</v>
      </c>
      <c r="G235" s="270"/>
      <c r="H235" s="271" t="s">
        <v>21</v>
      </c>
      <c r="I235" s="273"/>
      <c r="J235" s="270"/>
      <c r="K235" s="270"/>
      <c r="L235" s="274"/>
      <c r="M235" s="275"/>
      <c r="N235" s="276"/>
      <c r="O235" s="276"/>
      <c r="P235" s="276"/>
      <c r="Q235" s="276"/>
      <c r="R235" s="276"/>
      <c r="S235" s="276"/>
      <c r="T235" s="277"/>
      <c r="AT235" s="278" t="s">
        <v>185</v>
      </c>
      <c r="AU235" s="278" t="s">
        <v>85</v>
      </c>
      <c r="AV235" s="14" t="s">
        <v>82</v>
      </c>
      <c r="AW235" s="14" t="s">
        <v>37</v>
      </c>
      <c r="AX235" s="14" t="s">
        <v>74</v>
      </c>
      <c r="AY235" s="278" t="s">
        <v>169</v>
      </c>
    </row>
    <row r="236" spans="2:51" s="12" customFormat="1" ht="13.5">
      <c r="B236" s="246"/>
      <c r="C236" s="247"/>
      <c r="D236" s="248" t="s">
        <v>185</v>
      </c>
      <c r="E236" s="249" t="s">
        <v>21</v>
      </c>
      <c r="F236" s="250" t="s">
        <v>2004</v>
      </c>
      <c r="G236" s="247"/>
      <c r="H236" s="251">
        <v>11.556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pans="2:51" s="13" customFormat="1" ht="13.5">
      <c r="B237" s="258"/>
      <c r="C237" s="259"/>
      <c r="D237" s="248" t="s">
        <v>185</v>
      </c>
      <c r="E237" s="260" t="s">
        <v>21</v>
      </c>
      <c r="F237" s="261" t="s">
        <v>187</v>
      </c>
      <c r="G237" s="259"/>
      <c r="H237" s="262">
        <v>29.414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AT237" s="268" t="s">
        <v>185</v>
      </c>
      <c r="AU237" s="268" t="s">
        <v>85</v>
      </c>
      <c r="AV237" s="13" t="s">
        <v>176</v>
      </c>
      <c r="AW237" s="13" t="s">
        <v>37</v>
      </c>
      <c r="AX237" s="13" t="s">
        <v>82</v>
      </c>
      <c r="AY237" s="268" t="s">
        <v>169</v>
      </c>
    </row>
    <row r="238" spans="2:65" s="1" customFormat="1" ht="25.5" customHeight="1">
      <c r="B238" s="47"/>
      <c r="C238" s="234" t="s">
        <v>254</v>
      </c>
      <c r="D238" s="234" t="s">
        <v>171</v>
      </c>
      <c r="E238" s="235" t="s">
        <v>2005</v>
      </c>
      <c r="F238" s="236" t="s">
        <v>2006</v>
      </c>
      <c r="G238" s="237" t="s">
        <v>194</v>
      </c>
      <c r="H238" s="238">
        <v>25.178</v>
      </c>
      <c r="I238" s="239"/>
      <c r="J238" s="240">
        <f>ROUND(I238*H238,2)</f>
        <v>0</v>
      </c>
      <c r="K238" s="236" t="s">
        <v>175</v>
      </c>
      <c r="L238" s="73"/>
      <c r="M238" s="241" t="s">
        <v>21</v>
      </c>
      <c r="N238" s="242" t="s">
        <v>45</v>
      </c>
      <c r="O238" s="48"/>
      <c r="P238" s="243">
        <f>O238*H238</f>
        <v>0</v>
      </c>
      <c r="Q238" s="243">
        <v>0.0116222</v>
      </c>
      <c r="R238" s="243">
        <f>Q238*H238</f>
        <v>0.2926237516</v>
      </c>
      <c r="S238" s="243">
        <v>0</v>
      </c>
      <c r="T238" s="244">
        <f>S238*H238</f>
        <v>0</v>
      </c>
      <c r="AR238" s="25" t="s">
        <v>176</v>
      </c>
      <c r="AT238" s="25" t="s">
        <v>171</v>
      </c>
      <c r="AU238" s="25" t="s">
        <v>85</v>
      </c>
      <c r="AY238" s="25" t="s">
        <v>169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25" t="s">
        <v>82</v>
      </c>
      <c r="BK238" s="245">
        <f>ROUND(I238*H238,2)</f>
        <v>0</v>
      </c>
      <c r="BL238" s="25" t="s">
        <v>176</v>
      </c>
      <c r="BM238" s="25" t="s">
        <v>2007</v>
      </c>
    </row>
    <row r="239" spans="2:51" s="14" customFormat="1" ht="13.5">
      <c r="B239" s="269"/>
      <c r="C239" s="270"/>
      <c r="D239" s="248" t="s">
        <v>185</v>
      </c>
      <c r="E239" s="271" t="s">
        <v>21</v>
      </c>
      <c r="F239" s="272" t="s">
        <v>1922</v>
      </c>
      <c r="G239" s="270"/>
      <c r="H239" s="271" t="s">
        <v>21</v>
      </c>
      <c r="I239" s="273"/>
      <c r="J239" s="270"/>
      <c r="K239" s="270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185</v>
      </c>
      <c r="AU239" s="278" t="s">
        <v>85</v>
      </c>
      <c r="AV239" s="14" t="s">
        <v>82</v>
      </c>
      <c r="AW239" s="14" t="s">
        <v>37</v>
      </c>
      <c r="AX239" s="14" t="s">
        <v>74</v>
      </c>
      <c r="AY239" s="278" t="s">
        <v>169</v>
      </c>
    </row>
    <row r="240" spans="2:51" s="12" customFormat="1" ht="13.5">
      <c r="B240" s="246"/>
      <c r="C240" s="247"/>
      <c r="D240" s="248" t="s">
        <v>185</v>
      </c>
      <c r="E240" s="249" t="s">
        <v>21</v>
      </c>
      <c r="F240" s="250" t="s">
        <v>1923</v>
      </c>
      <c r="G240" s="247"/>
      <c r="H240" s="251">
        <v>0.405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pans="2:51" s="12" customFormat="1" ht="13.5">
      <c r="B241" s="246"/>
      <c r="C241" s="247"/>
      <c r="D241" s="248" t="s">
        <v>185</v>
      </c>
      <c r="E241" s="249" t="s">
        <v>21</v>
      </c>
      <c r="F241" s="250" t="s">
        <v>1924</v>
      </c>
      <c r="G241" s="247"/>
      <c r="H241" s="251">
        <v>3.885</v>
      </c>
      <c r="I241" s="252"/>
      <c r="J241" s="247"/>
      <c r="K241" s="247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185</v>
      </c>
      <c r="AU241" s="257" t="s">
        <v>85</v>
      </c>
      <c r="AV241" s="12" t="s">
        <v>85</v>
      </c>
      <c r="AW241" s="12" t="s">
        <v>37</v>
      </c>
      <c r="AX241" s="12" t="s">
        <v>74</v>
      </c>
      <c r="AY241" s="257" t="s">
        <v>169</v>
      </c>
    </row>
    <row r="242" spans="2:51" s="12" customFormat="1" ht="13.5">
      <c r="B242" s="246"/>
      <c r="C242" s="247"/>
      <c r="D242" s="248" t="s">
        <v>185</v>
      </c>
      <c r="E242" s="249" t="s">
        <v>21</v>
      </c>
      <c r="F242" s="250" t="s">
        <v>1925</v>
      </c>
      <c r="G242" s="247"/>
      <c r="H242" s="251">
        <v>4.388</v>
      </c>
      <c r="I242" s="252"/>
      <c r="J242" s="247"/>
      <c r="K242" s="247"/>
      <c r="L242" s="253"/>
      <c r="M242" s="254"/>
      <c r="N242" s="255"/>
      <c r="O242" s="255"/>
      <c r="P242" s="255"/>
      <c r="Q242" s="255"/>
      <c r="R242" s="255"/>
      <c r="S242" s="255"/>
      <c r="T242" s="256"/>
      <c r="AT242" s="257" t="s">
        <v>185</v>
      </c>
      <c r="AU242" s="257" t="s">
        <v>85</v>
      </c>
      <c r="AV242" s="12" t="s">
        <v>85</v>
      </c>
      <c r="AW242" s="12" t="s">
        <v>37</v>
      </c>
      <c r="AX242" s="12" t="s">
        <v>74</v>
      </c>
      <c r="AY242" s="257" t="s">
        <v>169</v>
      </c>
    </row>
    <row r="243" spans="2:51" s="12" customFormat="1" ht="13.5">
      <c r="B243" s="246"/>
      <c r="C243" s="247"/>
      <c r="D243" s="248" t="s">
        <v>185</v>
      </c>
      <c r="E243" s="249" t="s">
        <v>21</v>
      </c>
      <c r="F243" s="250" t="s">
        <v>1926</v>
      </c>
      <c r="G243" s="247"/>
      <c r="H243" s="251">
        <v>3.6</v>
      </c>
      <c r="I243" s="252"/>
      <c r="J243" s="247"/>
      <c r="K243" s="247"/>
      <c r="L243" s="253"/>
      <c r="M243" s="254"/>
      <c r="N243" s="255"/>
      <c r="O243" s="255"/>
      <c r="P243" s="255"/>
      <c r="Q243" s="255"/>
      <c r="R243" s="255"/>
      <c r="S243" s="255"/>
      <c r="T243" s="256"/>
      <c r="AT243" s="257" t="s">
        <v>185</v>
      </c>
      <c r="AU243" s="257" t="s">
        <v>85</v>
      </c>
      <c r="AV243" s="12" t="s">
        <v>85</v>
      </c>
      <c r="AW243" s="12" t="s">
        <v>37</v>
      </c>
      <c r="AX243" s="12" t="s">
        <v>74</v>
      </c>
      <c r="AY243" s="257" t="s">
        <v>169</v>
      </c>
    </row>
    <row r="244" spans="2:51" s="12" customFormat="1" ht="13.5">
      <c r="B244" s="246"/>
      <c r="C244" s="247"/>
      <c r="D244" s="248" t="s">
        <v>185</v>
      </c>
      <c r="E244" s="249" t="s">
        <v>21</v>
      </c>
      <c r="F244" s="250" t="s">
        <v>1927</v>
      </c>
      <c r="G244" s="247"/>
      <c r="H244" s="251">
        <v>0.09</v>
      </c>
      <c r="I244" s="252"/>
      <c r="J244" s="247"/>
      <c r="K244" s="247"/>
      <c r="L244" s="253"/>
      <c r="M244" s="254"/>
      <c r="N244" s="255"/>
      <c r="O244" s="255"/>
      <c r="P244" s="255"/>
      <c r="Q244" s="255"/>
      <c r="R244" s="255"/>
      <c r="S244" s="255"/>
      <c r="T244" s="256"/>
      <c r="AT244" s="257" t="s">
        <v>185</v>
      </c>
      <c r="AU244" s="257" t="s">
        <v>85</v>
      </c>
      <c r="AV244" s="12" t="s">
        <v>85</v>
      </c>
      <c r="AW244" s="12" t="s">
        <v>37</v>
      </c>
      <c r="AX244" s="12" t="s">
        <v>74</v>
      </c>
      <c r="AY244" s="257" t="s">
        <v>169</v>
      </c>
    </row>
    <row r="245" spans="2:51" s="12" customFormat="1" ht="13.5">
      <c r="B245" s="246"/>
      <c r="C245" s="247"/>
      <c r="D245" s="248" t="s">
        <v>185</v>
      </c>
      <c r="E245" s="249" t="s">
        <v>21</v>
      </c>
      <c r="F245" s="250" t="s">
        <v>1949</v>
      </c>
      <c r="G245" s="247"/>
      <c r="H245" s="251">
        <v>0.27</v>
      </c>
      <c r="I245" s="252"/>
      <c r="J245" s="247"/>
      <c r="K245" s="247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185</v>
      </c>
      <c r="AU245" s="257" t="s">
        <v>85</v>
      </c>
      <c r="AV245" s="12" t="s">
        <v>85</v>
      </c>
      <c r="AW245" s="12" t="s">
        <v>37</v>
      </c>
      <c r="AX245" s="12" t="s">
        <v>74</v>
      </c>
      <c r="AY245" s="257" t="s">
        <v>169</v>
      </c>
    </row>
    <row r="246" spans="2:51" s="12" customFormat="1" ht="13.5">
      <c r="B246" s="246"/>
      <c r="C246" s="247"/>
      <c r="D246" s="248" t="s">
        <v>185</v>
      </c>
      <c r="E246" s="249" t="s">
        <v>21</v>
      </c>
      <c r="F246" s="250" t="s">
        <v>1950</v>
      </c>
      <c r="G246" s="247"/>
      <c r="H246" s="251">
        <v>2.52</v>
      </c>
      <c r="I246" s="252"/>
      <c r="J246" s="247"/>
      <c r="K246" s="247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185</v>
      </c>
      <c r="AU246" s="257" t="s">
        <v>85</v>
      </c>
      <c r="AV246" s="12" t="s">
        <v>85</v>
      </c>
      <c r="AW246" s="12" t="s">
        <v>37</v>
      </c>
      <c r="AX246" s="12" t="s">
        <v>74</v>
      </c>
      <c r="AY246" s="257" t="s">
        <v>169</v>
      </c>
    </row>
    <row r="247" spans="2:51" s="12" customFormat="1" ht="13.5">
      <c r="B247" s="246"/>
      <c r="C247" s="247"/>
      <c r="D247" s="248" t="s">
        <v>185</v>
      </c>
      <c r="E247" s="249" t="s">
        <v>21</v>
      </c>
      <c r="F247" s="250" t="s">
        <v>1951</v>
      </c>
      <c r="G247" s="247"/>
      <c r="H247" s="251">
        <v>1.95</v>
      </c>
      <c r="I247" s="252"/>
      <c r="J247" s="247"/>
      <c r="K247" s="247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185</v>
      </c>
      <c r="AU247" s="257" t="s">
        <v>85</v>
      </c>
      <c r="AV247" s="12" t="s">
        <v>85</v>
      </c>
      <c r="AW247" s="12" t="s">
        <v>37</v>
      </c>
      <c r="AX247" s="12" t="s">
        <v>74</v>
      </c>
      <c r="AY247" s="257" t="s">
        <v>169</v>
      </c>
    </row>
    <row r="248" spans="2:51" s="12" customFormat="1" ht="13.5">
      <c r="B248" s="246"/>
      <c r="C248" s="247"/>
      <c r="D248" s="248" t="s">
        <v>185</v>
      </c>
      <c r="E248" s="249" t="s">
        <v>21</v>
      </c>
      <c r="F248" s="250" t="s">
        <v>1952</v>
      </c>
      <c r="G248" s="247"/>
      <c r="H248" s="251">
        <v>2.4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pans="2:51" s="12" customFormat="1" ht="13.5">
      <c r="B249" s="246"/>
      <c r="C249" s="247"/>
      <c r="D249" s="248" t="s">
        <v>185</v>
      </c>
      <c r="E249" s="249" t="s">
        <v>21</v>
      </c>
      <c r="F249" s="250" t="s">
        <v>1953</v>
      </c>
      <c r="G249" s="247"/>
      <c r="H249" s="251">
        <v>0.18</v>
      </c>
      <c r="I249" s="252"/>
      <c r="J249" s="247"/>
      <c r="K249" s="247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185</v>
      </c>
      <c r="AU249" s="257" t="s">
        <v>85</v>
      </c>
      <c r="AV249" s="12" t="s">
        <v>85</v>
      </c>
      <c r="AW249" s="12" t="s">
        <v>37</v>
      </c>
      <c r="AX249" s="12" t="s">
        <v>74</v>
      </c>
      <c r="AY249" s="257" t="s">
        <v>169</v>
      </c>
    </row>
    <row r="250" spans="2:51" s="12" customFormat="1" ht="13.5">
      <c r="B250" s="246"/>
      <c r="C250" s="247"/>
      <c r="D250" s="248" t="s">
        <v>185</v>
      </c>
      <c r="E250" s="249" t="s">
        <v>21</v>
      </c>
      <c r="F250" s="250" t="s">
        <v>1928</v>
      </c>
      <c r="G250" s="247"/>
      <c r="H250" s="251">
        <v>1.62</v>
      </c>
      <c r="I250" s="252"/>
      <c r="J250" s="247"/>
      <c r="K250" s="247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185</v>
      </c>
      <c r="AU250" s="257" t="s">
        <v>85</v>
      </c>
      <c r="AV250" s="12" t="s">
        <v>85</v>
      </c>
      <c r="AW250" s="12" t="s">
        <v>37</v>
      </c>
      <c r="AX250" s="12" t="s">
        <v>74</v>
      </c>
      <c r="AY250" s="257" t="s">
        <v>169</v>
      </c>
    </row>
    <row r="251" spans="2:51" s="12" customFormat="1" ht="13.5">
      <c r="B251" s="246"/>
      <c r="C251" s="247"/>
      <c r="D251" s="248" t="s">
        <v>185</v>
      </c>
      <c r="E251" s="249" t="s">
        <v>21</v>
      </c>
      <c r="F251" s="250" t="s">
        <v>1929</v>
      </c>
      <c r="G251" s="247"/>
      <c r="H251" s="251">
        <v>3.87</v>
      </c>
      <c r="I251" s="252"/>
      <c r="J251" s="247"/>
      <c r="K251" s="247"/>
      <c r="L251" s="253"/>
      <c r="M251" s="254"/>
      <c r="N251" s="255"/>
      <c r="O251" s="255"/>
      <c r="P251" s="255"/>
      <c r="Q251" s="255"/>
      <c r="R251" s="255"/>
      <c r="S251" s="255"/>
      <c r="T251" s="256"/>
      <c r="AT251" s="257" t="s">
        <v>185</v>
      </c>
      <c r="AU251" s="257" t="s">
        <v>85</v>
      </c>
      <c r="AV251" s="12" t="s">
        <v>85</v>
      </c>
      <c r="AW251" s="12" t="s">
        <v>37</v>
      </c>
      <c r="AX251" s="12" t="s">
        <v>74</v>
      </c>
      <c r="AY251" s="257" t="s">
        <v>169</v>
      </c>
    </row>
    <row r="252" spans="2:51" s="13" customFormat="1" ht="13.5">
      <c r="B252" s="258"/>
      <c r="C252" s="259"/>
      <c r="D252" s="248" t="s">
        <v>185</v>
      </c>
      <c r="E252" s="260" t="s">
        <v>21</v>
      </c>
      <c r="F252" s="261" t="s">
        <v>187</v>
      </c>
      <c r="G252" s="259"/>
      <c r="H252" s="262">
        <v>25.178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AT252" s="268" t="s">
        <v>185</v>
      </c>
      <c r="AU252" s="268" t="s">
        <v>85</v>
      </c>
      <c r="AV252" s="13" t="s">
        <v>176</v>
      </c>
      <c r="AW252" s="13" t="s">
        <v>37</v>
      </c>
      <c r="AX252" s="13" t="s">
        <v>82</v>
      </c>
      <c r="AY252" s="268" t="s">
        <v>169</v>
      </c>
    </row>
    <row r="253" spans="2:63" s="11" customFormat="1" ht="29.85" customHeight="1">
      <c r="B253" s="218"/>
      <c r="C253" s="219"/>
      <c r="D253" s="220" t="s">
        <v>73</v>
      </c>
      <c r="E253" s="232" t="s">
        <v>283</v>
      </c>
      <c r="F253" s="232" t="s">
        <v>284</v>
      </c>
      <c r="G253" s="219"/>
      <c r="H253" s="219"/>
      <c r="I253" s="222"/>
      <c r="J253" s="233">
        <f>BK253</f>
        <v>0</v>
      </c>
      <c r="K253" s="219"/>
      <c r="L253" s="224"/>
      <c r="M253" s="225"/>
      <c r="N253" s="226"/>
      <c r="O253" s="226"/>
      <c r="P253" s="227">
        <f>SUM(P254:P266)</f>
        <v>0</v>
      </c>
      <c r="Q253" s="226"/>
      <c r="R253" s="227">
        <f>SUM(R254:R266)</f>
        <v>0</v>
      </c>
      <c r="S253" s="226"/>
      <c r="T253" s="228">
        <f>SUM(T254:T266)</f>
        <v>0</v>
      </c>
      <c r="AR253" s="229" t="s">
        <v>82</v>
      </c>
      <c r="AT253" s="230" t="s">
        <v>73</v>
      </c>
      <c r="AU253" s="230" t="s">
        <v>82</v>
      </c>
      <c r="AY253" s="229" t="s">
        <v>169</v>
      </c>
      <c r="BK253" s="231">
        <f>SUM(BK254:BK266)</f>
        <v>0</v>
      </c>
    </row>
    <row r="254" spans="2:65" s="1" customFormat="1" ht="25.5" customHeight="1">
      <c r="B254" s="47"/>
      <c r="C254" s="234" t="s">
        <v>258</v>
      </c>
      <c r="D254" s="234" t="s">
        <v>171</v>
      </c>
      <c r="E254" s="235" t="s">
        <v>1906</v>
      </c>
      <c r="F254" s="236" t="s">
        <v>1907</v>
      </c>
      <c r="G254" s="237" t="s">
        <v>288</v>
      </c>
      <c r="H254" s="238">
        <v>2.138</v>
      </c>
      <c r="I254" s="239"/>
      <c r="J254" s="240">
        <f>ROUND(I254*H254,2)</f>
        <v>0</v>
      </c>
      <c r="K254" s="236" t="s">
        <v>175</v>
      </c>
      <c r="L254" s="73"/>
      <c r="M254" s="241" t="s">
        <v>21</v>
      </c>
      <c r="N254" s="242" t="s">
        <v>45</v>
      </c>
      <c r="O254" s="48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AR254" s="25" t="s">
        <v>176</v>
      </c>
      <c r="AT254" s="25" t="s">
        <v>171</v>
      </c>
      <c r="AU254" s="25" t="s">
        <v>85</v>
      </c>
      <c r="AY254" s="25" t="s">
        <v>169</v>
      </c>
      <c r="BE254" s="245">
        <f>IF(N254="základní",J254,0)</f>
        <v>0</v>
      </c>
      <c r="BF254" s="245">
        <f>IF(N254="snížená",J254,0)</f>
        <v>0</v>
      </c>
      <c r="BG254" s="245">
        <f>IF(N254="zákl. přenesená",J254,0)</f>
        <v>0</v>
      </c>
      <c r="BH254" s="245">
        <f>IF(N254="sníž. přenesená",J254,0)</f>
        <v>0</v>
      </c>
      <c r="BI254" s="245">
        <f>IF(N254="nulová",J254,0)</f>
        <v>0</v>
      </c>
      <c r="BJ254" s="25" t="s">
        <v>82</v>
      </c>
      <c r="BK254" s="245">
        <f>ROUND(I254*H254,2)</f>
        <v>0</v>
      </c>
      <c r="BL254" s="25" t="s">
        <v>176</v>
      </c>
      <c r="BM254" s="25" t="s">
        <v>2008</v>
      </c>
    </row>
    <row r="255" spans="2:51" s="12" customFormat="1" ht="13.5">
      <c r="B255" s="246"/>
      <c r="C255" s="247"/>
      <c r="D255" s="248" t="s">
        <v>185</v>
      </c>
      <c r="E255" s="249" t="s">
        <v>21</v>
      </c>
      <c r="F255" s="250" t="s">
        <v>2009</v>
      </c>
      <c r="G255" s="247"/>
      <c r="H255" s="251">
        <v>2.138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pans="2:51" s="13" customFormat="1" ht="13.5">
      <c r="B256" s="258"/>
      <c r="C256" s="259"/>
      <c r="D256" s="248" t="s">
        <v>185</v>
      </c>
      <c r="E256" s="260" t="s">
        <v>21</v>
      </c>
      <c r="F256" s="261" t="s">
        <v>187</v>
      </c>
      <c r="G256" s="259"/>
      <c r="H256" s="262">
        <v>2.138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AT256" s="268" t="s">
        <v>185</v>
      </c>
      <c r="AU256" s="268" t="s">
        <v>85</v>
      </c>
      <c r="AV256" s="13" t="s">
        <v>176</v>
      </c>
      <c r="AW256" s="13" t="s">
        <v>37</v>
      </c>
      <c r="AX256" s="13" t="s">
        <v>82</v>
      </c>
      <c r="AY256" s="268" t="s">
        <v>169</v>
      </c>
    </row>
    <row r="257" spans="2:65" s="1" customFormat="1" ht="25.5" customHeight="1">
      <c r="B257" s="47"/>
      <c r="C257" s="234" t="s">
        <v>263</v>
      </c>
      <c r="D257" s="234" t="s">
        <v>171</v>
      </c>
      <c r="E257" s="235" t="s">
        <v>1909</v>
      </c>
      <c r="F257" s="236" t="s">
        <v>1910</v>
      </c>
      <c r="G257" s="237" t="s">
        <v>288</v>
      </c>
      <c r="H257" s="238">
        <v>23.518</v>
      </c>
      <c r="I257" s="239"/>
      <c r="J257" s="240">
        <f>ROUND(I257*H257,2)</f>
        <v>0</v>
      </c>
      <c r="K257" s="236" t="s">
        <v>175</v>
      </c>
      <c r="L257" s="73"/>
      <c r="M257" s="241" t="s">
        <v>21</v>
      </c>
      <c r="N257" s="242" t="s">
        <v>45</v>
      </c>
      <c r="O257" s="48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AR257" s="25" t="s">
        <v>176</v>
      </c>
      <c r="AT257" s="25" t="s">
        <v>171</v>
      </c>
      <c r="AU257" s="25" t="s">
        <v>85</v>
      </c>
      <c r="AY257" s="25" t="s">
        <v>169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25" t="s">
        <v>82</v>
      </c>
      <c r="BK257" s="245">
        <f>ROUND(I257*H257,2)</f>
        <v>0</v>
      </c>
      <c r="BL257" s="25" t="s">
        <v>176</v>
      </c>
      <c r="BM257" s="25" t="s">
        <v>2010</v>
      </c>
    </row>
    <row r="258" spans="2:51" s="12" customFormat="1" ht="13.5">
      <c r="B258" s="246"/>
      <c r="C258" s="247"/>
      <c r="D258" s="248" t="s">
        <v>185</v>
      </c>
      <c r="E258" s="249" t="s">
        <v>21</v>
      </c>
      <c r="F258" s="250" t="s">
        <v>2011</v>
      </c>
      <c r="G258" s="247"/>
      <c r="H258" s="251">
        <v>23.518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pans="2:51" s="13" customFormat="1" ht="13.5">
      <c r="B259" s="258"/>
      <c r="C259" s="259"/>
      <c r="D259" s="248" t="s">
        <v>185</v>
      </c>
      <c r="E259" s="260" t="s">
        <v>21</v>
      </c>
      <c r="F259" s="261" t="s">
        <v>187</v>
      </c>
      <c r="G259" s="259"/>
      <c r="H259" s="262">
        <v>23.518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AT259" s="268" t="s">
        <v>185</v>
      </c>
      <c r="AU259" s="268" t="s">
        <v>85</v>
      </c>
      <c r="AV259" s="13" t="s">
        <v>176</v>
      </c>
      <c r="AW259" s="13" t="s">
        <v>37</v>
      </c>
      <c r="AX259" s="13" t="s">
        <v>82</v>
      </c>
      <c r="AY259" s="268" t="s">
        <v>169</v>
      </c>
    </row>
    <row r="260" spans="2:65" s="1" customFormat="1" ht="25.5" customHeight="1">
      <c r="B260" s="47"/>
      <c r="C260" s="234" t="s">
        <v>9</v>
      </c>
      <c r="D260" s="234" t="s">
        <v>171</v>
      </c>
      <c r="E260" s="235" t="s">
        <v>1039</v>
      </c>
      <c r="F260" s="236" t="s">
        <v>1040</v>
      </c>
      <c r="G260" s="237" t="s">
        <v>288</v>
      </c>
      <c r="H260" s="238">
        <v>1.412</v>
      </c>
      <c r="I260" s="239"/>
      <c r="J260" s="240">
        <f>ROUND(I260*H260,2)</f>
        <v>0</v>
      </c>
      <c r="K260" s="236" t="s">
        <v>21</v>
      </c>
      <c r="L260" s="73"/>
      <c r="M260" s="241" t="s">
        <v>21</v>
      </c>
      <c r="N260" s="242" t="s">
        <v>45</v>
      </c>
      <c r="O260" s="48"/>
      <c r="P260" s="243">
        <f>O260*H260</f>
        <v>0</v>
      </c>
      <c r="Q260" s="243">
        <v>0</v>
      </c>
      <c r="R260" s="243">
        <f>Q260*H260</f>
        <v>0</v>
      </c>
      <c r="S260" s="243">
        <v>0</v>
      </c>
      <c r="T260" s="244">
        <f>S260*H260</f>
        <v>0</v>
      </c>
      <c r="AR260" s="25" t="s">
        <v>176</v>
      </c>
      <c r="AT260" s="25" t="s">
        <v>171</v>
      </c>
      <c r="AU260" s="25" t="s">
        <v>85</v>
      </c>
      <c r="AY260" s="25" t="s">
        <v>169</v>
      </c>
      <c r="BE260" s="245">
        <f>IF(N260="základní",J260,0)</f>
        <v>0</v>
      </c>
      <c r="BF260" s="245">
        <f>IF(N260="snížená",J260,0)</f>
        <v>0</v>
      </c>
      <c r="BG260" s="245">
        <f>IF(N260="zákl. přenesená",J260,0)</f>
        <v>0</v>
      </c>
      <c r="BH260" s="245">
        <f>IF(N260="sníž. přenesená",J260,0)</f>
        <v>0</v>
      </c>
      <c r="BI260" s="245">
        <f>IF(N260="nulová",J260,0)</f>
        <v>0</v>
      </c>
      <c r="BJ260" s="25" t="s">
        <v>82</v>
      </c>
      <c r="BK260" s="245">
        <f>ROUND(I260*H260,2)</f>
        <v>0</v>
      </c>
      <c r="BL260" s="25" t="s">
        <v>176</v>
      </c>
      <c r="BM260" s="25" t="s">
        <v>2012</v>
      </c>
    </row>
    <row r="261" spans="2:51" s="12" customFormat="1" ht="13.5">
      <c r="B261" s="246"/>
      <c r="C261" s="247"/>
      <c r="D261" s="248" t="s">
        <v>185</v>
      </c>
      <c r="E261" s="249" t="s">
        <v>21</v>
      </c>
      <c r="F261" s="250" t="s">
        <v>2013</v>
      </c>
      <c r="G261" s="247"/>
      <c r="H261" s="251">
        <v>1.412</v>
      </c>
      <c r="I261" s="252"/>
      <c r="J261" s="247"/>
      <c r="K261" s="247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185</v>
      </c>
      <c r="AU261" s="257" t="s">
        <v>85</v>
      </c>
      <c r="AV261" s="12" t="s">
        <v>85</v>
      </c>
      <c r="AW261" s="12" t="s">
        <v>37</v>
      </c>
      <c r="AX261" s="12" t="s">
        <v>74</v>
      </c>
      <c r="AY261" s="257" t="s">
        <v>169</v>
      </c>
    </row>
    <row r="262" spans="2:51" s="13" customFormat="1" ht="13.5">
      <c r="B262" s="258"/>
      <c r="C262" s="259"/>
      <c r="D262" s="248" t="s">
        <v>185</v>
      </c>
      <c r="E262" s="260" t="s">
        <v>21</v>
      </c>
      <c r="F262" s="261" t="s">
        <v>187</v>
      </c>
      <c r="G262" s="259"/>
      <c r="H262" s="262">
        <v>1.412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AT262" s="268" t="s">
        <v>185</v>
      </c>
      <c r="AU262" s="268" t="s">
        <v>85</v>
      </c>
      <c r="AV262" s="13" t="s">
        <v>176</v>
      </c>
      <c r="AW262" s="13" t="s">
        <v>37</v>
      </c>
      <c r="AX262" s="13" t="s">
        <v>82</v>
      </c>
      <c r="AY262" s="268" t="s">
        <v>169</v>
      </c>
    </row>
    <row r="263" spans="2:65" s="1" customFormat="1" ht="25.5" customHeight="1">
      <c r="B263" s="47"/>
      <c r="C263" s="234" t="s">
        <v>270</v>
      </c>
      <c r="D263" s="234" t="s">
        <v>171</v>
      </c>
      <c r="E263" s="235" t="s">
        <v>1044</v>
      </c>
      <c r="F263" s="236" t="s">
        <v>1045</v>
      </c>
      <c r="G263" s="237" t="s">
        <v>288</v>
      </c>
      <c r="H263" s="238">
        <v>8.472</v>
      </c>
      <c r="I263" s="239"/>
      <c r="J263" s="240">
        <f>ROUND(I263*H263,2)</f>
        <v>0</v>
      </c>
      <c r="K263" s="236" t="s">
        <v>21</v>
      </c>
      <c r="L263" s="73"/>
      <c r="M263" s="241" t="s">
        <v>21</v>
      </c>
      <c r="N263" s="242" t="s">
        <v>45</v>
      </c>
      <c r="O263" s="48"/>
      <c r="P263" s="243">
        <f>O263*H263</f>
        <v>0</v>
      </c>
      <c r="Q263" s="243">
        <v>0</v>
      </c>
      <c r="R263" s="243">
        <f>Q263*H263</f>
        <v>0</v>
      </c>
      <c r="S263" s="243">
        <v>0</v>
      </c>
      <c r="T263" s="244">
        <f>S263*H263</f>
        <v>0</v>
      </c>
      <c r="AR263" s="25" t="s">
        <v>176</v>
      </c>
      <c r="AT263" s="25" t="s">
        <v>171</v>
      </c>
      <c r="AU263" s="25" t="s">
        <v>85</v>
      </c>
      <c r="AY263" s="25" t="s">
        <v>169</v>
      </c>
      <c r="BE263" s="245">
        <f>IF(N263="základní",J263,0)</f>
        <v>0</v>
      </c>
      <c r="BF263" s="245">
        <f>IF(N263="snížená",J263,0)</f>
        <v>0</v>
      </c>
      <c r="BG263" s="245">
        <f>IF(N263="zákl. přenesená",J263,0)</f>
        <v>0</v>
      </c>
      <c r="BH263" s="245">
        <f>IF(N263="sníž. přenesená",J263,0)</f>
        <v>0</v>
      </c>
      <c r="BI263" s="245">
        <f>IF(N263="nulová",J263,0)</f>
        <v>0</v>
      </c>
      <c r="BJ263" s="25" t="s">
        <v>82</v>
      </c>
      <c r="BK263" s="245">
        <f>ROUND(I263*H263,2)</f>
        <v>0</v>
      </c>
      <c r="BL263" s="25" t="s">
        <v>176</v>
      </c>
      <c r="BM263" s="25" t="s">
        <v>2014</v>
      </c>
    </row>
    <row r="264" spans="2:51" s="12" customFormat="1" ht="13.5">
      <c r="B264" s="246"/>
      <c r="C264" s="247"/>
      <c r="D264" s="248" t="s">
        <v>185</v>
      </c>
      <c r="E264" s="249" t="s">
        <v>21</v>
      </c>
      <c r="F264" s="250" t="s">
        <v>2015</v>
      </c>
      <c r="G264" s="247"/>
      <c r="H264" s="251">
        <v>8.472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pans="2:51" s="13" customFormat="1" ht="13.5">
      <c r="B265" s="258"/>
      <c r="C265" s="259"/>
      <c r="D265" s="248" t="s">
        <v>185</v>
      </c>
      <c r="E265" s="260" t="s">
        <v>21</v>
      </c>
      <c r="F265" s="261" t="s">
        <v>187</v>
      </c>
      <c r="G265" s="259"/>
      <c r="H265" s="262">
        <v>8.472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AT265" s="268" t="s">
        <v>185</v>
      </c>
      <c r="AU265" s="268" t="s">
        <v>85</v>
      </c>
      <c r="AV265" s="13" t="s">
        <v>176</v>
      </c>
      <c r="AW265" s="13" t="s">
        <v>37</v>
      </c>
      <c r="AX265" s="13" t="s">
        <v>82</v>
      </c>
      <c r="AY265" s="268" t="s">
        <v>169</v>
      </c>
    </row>
    <row r="266" spans="2:65" s="1" customFormat="1" ht="25.5" customHeight="1">
      <c r="B266" s="47"/>
      <c r="C266" s="234" t="s">
        <v>274</v>
      </c>
      <c r="D266" s="234" t="s">
        <v>171</v>
      </c>
      <c r="E266" s="235" t="s">
        <v>1913</v>
      </c>
      <c r="F266" s="236" t="s">
        <v>312</v>
      </c>
      <c r="G266" s="237" t="s">
        <v>288</v>
      </c>
      <c r="H266" s="238">
        <v>2.138</v>
      </c>
      <c r="I266" s="239"/>
      <c r="J266" s="240">
        <f>ROUND(I266*H266,2)</f>
        <v>0</v>
      </c>
      <c r="K266" s="236" t="s">
        <v>175</v>
      </c>
      <c r="L266" s="73"/>
      <c r="M266" s="241" t="s">
        <v>21</v>
      </c>
      <c r="N266" s="242" t="s">
        <v>45</v>
      </c>
      <c r="O266" s="48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AR266" s="25" t="s">
        <v>176</v>
      </c>
      <c r="AT266" s="25" t="s">
        <v>171</v>
      </c>
      <c r="AU266" s="25" t="s">
        <v>85</v>
      </c>
      <c r="AY266" s="25" t="s">
        <v>169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82</v>
      </c>
      <c r="BK266" s="245">
        <f>ROUND(I266*H266,2)</f>
        <v>0</v>
      </c>
      <c r="BL266" s="25" t="s">
        <v>176</v>
      </c>
      <c r="BM266" s="25" t="s">
        <v>2016</v>
      </c>
    </row>
    <row r="267" spans="2:63" s="11" customFormat="1" ht="29.85" customHeight="1">
      <c r="B267" s="218"/>
      <c r="C267" s="219"/>
      <c r="D267" s="220" t="s">
        <v>73</v>
      </c>
      <c r="E267" s="232" t="s">
        <v>319</v>
      </c>
      <c r="F267" s="232" t="s">
        <v>320</v>
      </c>
      <c r="G267" s="219"/>
      <c r="H267" s="219"/>
      <c r="I267" s="222"/>
      <c r="J267" s="233">
        <f>BK267</f>
        <v>0</v>
      </c>
      <c r="K267" s="219"/>
      <c r="L267" s="224"/>
      <c r="M267" s="225"/>
      <c r="N267" s="226"/>
      <c r="O267" s="226"/>
      <c r="P267" s="227">
        <f>P268</f>
        <v>0</v>
      </c>
      <c r="Q267" s="226"/>
      <c r="R267" s="227">
        <f>R268</f>
        <v>0</v>
      </c>
      <c r="S267" s="226"/>
      <c r="T267" s="228">
        <f>T268</f>
        <v>0</v>
      </c>
      <c r="AR267" s="229" t="s">
        <v>82</v>
      </c>
      <c r="AT267" s="230" t="s">
        <v>73</v>
      </c>
      <c r="AU267" s="230" t="s">
        <v>82</v>
      </c>
      <c r="AY267" s="229" t="s">
        <v>169</v>
      </c>
      <c r="BK267" s="231">
        <f>BK268</f>
        <v>0</v>
      </c>
    </row>
    <row r="268" spans="2:65" s="1" customFormat="1" ht="38.25" customHeight="1">
      <c r="B268" s="47"/>
      <c r="C268" s="234" t="s">
        <v>279</v>
      </c>
      <c r="D268" s="234" t="s">
        <v>171</v>
      </c>
      <c r="E268" s="235" t="s">
        <v>1915</v>
      </c>
      <c r="F268" s="236" t="s">
        <v>1916</v>
      </c>
      <c r="G268" s="237" t="s">
        <v>288</v>
      </c>
      <c r="H268" s="238">
        <v>3.217</v>
      </c>
      <c r="I268" s="239"/>
      <c r="J268" s="240">
        <f>ROUND(I268*H268,2)</f>
        <v>0</v>
      </c>
      <c r="K268" s="236" t="s">
        <v>175</v>
      </c>
      <c r="L268" s="73"/>
      <c r="M268" s="241" t="s">
        <v>21</v>
      </c>
      <c r="N268" s="279" t="s">
        <v>45</v>
      </c>
      <c r="O268" s="280"/>
      <c r="P268" s="281">
        <f>O268*H268</f>
        <v>0</v>
      </c>
      <c r="Q268" s="281">
        <v>0</v>
      </c>
      <c r="R268" s="281">
        <f>Q268*H268</f>
        <v>0</v>
      </c>
      <c r="S268" s="281">
        <v>0</v>
      </c>
      <c r="T268" s="282">
        <f>S268*H268</f>
        <v>0</v>
      </c>
      <c r="AR268" s="25" t="s">
        <v>176</v>
      </c>
      <c r="AT268" s="25" t="s">
        <v>171</v>
      </c>
      <c r="AU268" s="25" t="s">
        <v>85</v>
      </c>
      <c r="AY268" s="25" t="s">
        <v>169</v>
      </c>
      <c r="BE268" s="245">
        <f>IF(N268="základní",J268,0)</f>
        <v>0</v>
      </c>
      <c r="BF268" s="245">
        <f>IF(N268="snížená",J268,0)</f>
        <v>0</v>
      </c>
      <c r="BG268" s="245">
        <f>IF(N268="zákl. přenesená",J268,0)</f>
        <v>0</v>
      </c>
      <c r="BH268" s="245">
        <f>IF(N268="sníž. přenesená",J268,0)</f>
        <v>0</v>
      </c>
      <c r="BI268" s="245">
        <f>IF(N268="nulová",J268,0)</f>
        <v>0</v>
      </c>
      <c r="BJ268" s="25" t="s">
        <v>82</v>
      </c>
      <c r="BK268" s="245">
        <f>ROUND(I268*H268,2)</f>
        <v>0</v>
      </c>
      <c r="BL268" s="25" t="s">
        <v>176</v>
      </c>
      <c r="BM268" s="25" t="s">
        <v>2017</v>
      </c>
    </row>
    <row r="269" spans="2:12" s="1" customFormat="1" ht="6.95" customHeight="1">
      <c r="B269" s="68"/>
      <c r="C269" s="69"/>
      <c r="D269" s="69"/>
      <c r="E269" s="69"/>
      <c r="F269" s="69"/>
      <c r="G269" s="69"/>
      <c r="H269" s="69"/>
      <c r="I269" s="179"/>
      <c r="J269" s="69"/>
      <c r="K269" s="69"/>
      <c r="L269" s="73"/>
    </row>
  </sheetData>
  <sheetProtection password="CC35" sheet="1" objects="1" scenarios="1" formatColumns="0" formatRows="0" autoFilter="0"/>
  <autoFilter ref="C80:K268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122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2018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ROUND(J82,2)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ROUND(SUM(BE82:BE368),2)</f>
        <v>0</v>
      </c>
      <c r="G30" s="48"/>
      <c r="H30" s="48"/>
      <c r="I30" s="171">
        <v>0.21</v>
      </c>
      <c r="J30" s="170">
        <f>ROUND(ROUND((SUM(BE82:BE368)),2)*I30,2)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ROUND(SUM(BF82:BF368),2)</f>
        <v>0</v>
      </c>
      <c r="G31" s="48"/>
      <c r="H31" s="48"/>
      <c r="I31" s="171">
        <v>0.15</v>
      </c>
      <c r="J31" s="170">
        <f>ROUND(ROUND((SUM(BF82:BF368)),2)*I31,2)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ROUND(SUM(BG82:BG368),2)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ROUND(SUM(BH82:BH368),2)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ROUND(SUM(BI82:BI368),2)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CITY068-10 - SO 301 - Rekonstrukce dešťové kanalizace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J82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J83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J84</f>
        <v>0</v>
      </c>
      <c r="K58" s="203"/>
    </row>
    <row r="59" spans="2:11" s="9" customFormat="1" ht="19.9" customHeight="1">
      <c r="B59" s="197"/>
      <c r="C59" s="198"/>
      <c r="D59" s="199" t="s">
        <v>329</v>
      </c>
      <c r="E59" s="200"/>
      <c r="F59" s="200"/>
      <c r="G59" s="200"/>
      <c r="H59" s="200"/>
      <c r="I59" s="201"/>
      <c r="J59" s="202">
        <f>J141</f>
        <v>0</v>
      </c>
      <c r="K59" s="203"/>
    </row>
    <row r="60" spans="2:11" s="9" customFormat="1" ht="19.9" customHeight="1">
      <c r="B60" s="197"/>
      <c r="C60" s="198"/>
      <c r="D60" s="199" t="s">
        <v>330</v>
      </c>
      <c r="E60" s="200"/>
      <c r="F60" s="200"/>
      <c r="G60" s="200"/>
      <c r="H60" s="200"/>
      <c r="I60" s="201"/>
      <c r="J60" s="202">
        <f>J327</f>
        <v>0</v>
      </c>
      <c r="K60" s="203"/>
    </row>
    <row r="61" spans="2:11" s="9" customFormat="1" ht="19.9" customHeight="1">
      <c r="B61" s="197"/>
      <c r="C61" s="198"/>
      <c r="D61" s="199" t="s">
        <v>151</v>
      </c>
      <c r="E61" s="200"/>
      <c r="F61" s="200"/>
      <c r="G61" s="200"/>
      <c r="H61" s="200"/>
      <c r="I61" s="201"/>
      <c r="J61" s="202">
        <f>J355</f>
        <v>0</v>
      </c>
      <c r="K61" s="203"/>
    </row>
    <row r="62" spans="2:11" s="9" customFormat="1" ht="19.9" customHeight="1">
      <c r="B62" s="197"/>
      <c r="C62" s="198"/>
      <c r="D62" s="199" t="s">
        <v>152</v>
      </c>
      <c r="E62" s="200"/>
      <c r="F62" s="200"/>
      <c r="G62" s="200"/>
      <c r="H62" s="200"/>
      <c r="I62" s="201"/>
      <c r="J62" s="202">
        <f>J367</f>
        <v>0</v>
      </c>
      <c r="K62" s="203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pans="2:12" s="1" customFormat="1" ht="36.95" customHeight="1">
      <c r="B69" s="47"/>
      <c r="C69" s="74" t="s">
        <v>153</v>
      </c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6.95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6.5" customHeight="1">
      <c r="B72" s="47"/>
      <c r="C72" s="75"/>
      <c r="D72" s="75"/>
      <c r="E72" s="205" t="str">
        <f>E7</f>
        <v>Rekonstrukce ulic Moravská, Hynaisova a náměstí Svobody, Karlovy Vary</v>
      </c>
      <c r="F72" s="77"/>
      <c r="G72" s="77"/>
      <c r="H72" s="77"/>
      <c r="I72" s="204"/>
      <c r="J72" s="75"/>
      <c r="K72" s="75"/>
      <c r="L72" s="73"/>
    </row>
    <row r="73" spans="2:12" s="1" customFormat="1" ht="14.4" customHeight="1">
      <c r="B73" s="47"/>
      <c r="C73" s="77" t="s">
        <v>141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7.25" customHeight="1">
      <c r="B74" s="47"/>
      <c r="C74" s="75"/>
      <c r="D74" s="75"/>
      <c r="E74" s="83" t="str">
        <f>E9</f>
        <v>CITY068-10 - SO 301 - Rekonstrukce dešťové kanalizace</v>
      </c>
      <c r="F74" s="75"/>
      <c r="G74" s="75"/>
      <c r="H74" s="75"/>
      <c r="I74" s="204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8" customHeight="1">
      <c r="B76" s="47"/>
      <c r="C76" s="77" t="s">
        <v>23</v>
      </c>
      <c r="D76" s="75"/>
      <c r="E76" s="75"/>
      <c r="F76" s="206" t="str">
        <f>F12</f>
        <v>Karlovy Vary</v>
      </c>
      <c r="G76" s="75"/>
      <c r="H76" s="75"/>
      <c r="I76" s="207" t="s">
        <v>25</v>
      </c>
      <c r="J76" s="86" t="str">
        <f>IF(J12="","",J12)</f>
        <v>11. 6. 2018</v>
      </c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3.5">
      <c r="B78" s="47"/>
      <c r="C78" s="77" t="s">
        <v>27</v>
      </c>
      <c r="D78" s="75"/>
      <c r="E78" s="75"/>
      <c r="F78" s="206" t="str">
        <f>E15</f>
        <v>Statutární město Karlovy Vary,Moskevská 21, K.Vary</v>
      </c>
      <c r="G78" s="75"/>
      <c r="H78" s="75"/>
      <c r="I78" s="207" t="s">
        <v>34</v>
      </c>
      <c r="J78" s="206" t="str">
        <f>E21</f>
        <v xml:space="preserve">AF-CITYPLAN sro.,Magistrů 1275/13,140 00 Praha 4 </v>
      </c>
      <c r="K78" s="75"/>
      <c r="L78" s="73"/>
    </row>
    <row r="79" spans="2:12" s="1" customFormat="1" ht="14.4" customHeight="1">
      <c r="B79" s="47"/>
      <c r="C79" s="77" t="s">
        <v>32</v>
      </c>
      <c r="D79" s="75"/>
      <c r="E79" s="75"/>
      <c r="F79" s="206" t="str">
        <f>IF(E18="","",E18)</f>
        <v/>
      </c>
      <c r="G79" s="75"/>
      <c r="H79" s="75"/>
      <c r="I79" s="204"/>
      <c r="J79" s="75"/>
      <c r="K79" s="75"/>
      <c r="L79" s="73"/>
    </row>
    <row r="80" spans="2:12" s="1" customFormat="1" ht="10.3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pans="2:20" s="10" customFormat="1" ht="29.25" customHeight="1">
      <c r="B81" s="208"/>
      <c r="C81" s="209" t="s">
        <v>154</v>
      </c>
      <c r="D81" s="210" t="s">
        <v>59</v>
      </c>
      <c r="E81" s="210" t="s">
        <v>55</v>
      </c>
      <c r="F81" s="210" t="s">
        <v>155</v>
      </c>
      <c r="G81" s="210" t="s">
        <v>156</v>
      </c>
      <c r="H81" s="210" t="s">
        <v>157</v>
      </c>
      <c r="I81" s="211" t="s">
        <v>158</v>
      </c>
      <c r="J81" s="210" t="s">
        <v>145</v>
      </c>
      <c r="K81" s="212" t="s">
        <v>159</v>
      </c>
      <c r="L81" s="213"/>
      <c r="M81" s="103" t="s">
        <v>160</v>
      </c>
      <c r="N81" s="104" t="s">
        <v>44</v>
      </c>
      <c r="O81" s="104" t="s">
        <v>161</v>
      </c>
      <c r="P81" s="104" t="s">
        <v>162</v>
      </c>
      <c r="Q81" s="104" t="s">
        <v>163</v>
      </c>
      <c r="R81" s="104" t="s">
        <v>164</v>
      </c>
      <c r="S81" s="104" t="s">
        <v>165</v>
      </c>
      <c r="T81" s="105" t="s">
        <v>166</v>
      </c>
    </row>
    <row r="82" spans="2:63" s="1" customFormat="1" ht="29.25" customHeight="1">
      <c r="B82" s="47"/>
      <c r="C82" s="109" t="s">
        <v>146</v>
      </c>
      <c r="D82" s="75"/>
      <c r="E82" s="75"/>
      <c r="F82" s="75"/>
      <c r="G82" s="75"/>
      <c r="H82" s="75"/>
      <c r="I82" s="204"/>
      <c r="J82" s="214">
        <f>BK82</f>
        <v>0</v>
      </c>
      <c r="K82" s="75"/>
      <c r="L82" s="73"/>
      <c r="M82" s="106"/>
      <c r="N82" s="107"/>
      <c r="O82" s="107"/>
      <c r="P82" s="215">
        <f>P83</f>
        <v>0</v>
      </c>
      <c r="Q82" s="107"/>
      <c r="R82" s="215">
        <f>R83</f>
        <v>15.521689477199999</v>
      </c>
      <c r="S82" s="107"/>
      <c r="T82" s="216">
        <f>T83</f>
        <v>19.17845</v>
      </c>
      <c r="AT82" s="25" t="s">
        <v>73</v>
      </c>
      <c r="AU82" s="25" t="s">
        <v>147</v>
      </c>
      <c r="BK82" s="217">
        <f>BK83</f>
        <v>0</v>
      </c>
    </row>
    <row r="83" spans="2:63" s="11" customFormat="1" ht="37.4" customHeight="1">
      <c r="B83" s="218"/>
      <c r="C83" s="219"/>
      <c r="D83" s="220" t="s">
        <v>73</v>
      </c>
      <c r="E83" s="221" t="s">
        <v>167</v>
      </c>
      <c r="F83" s="221" t="s">
        <v>168</v>
      </c>
      <c r="G83" s="219"/>
      <c r="H83" s="219"/>
      <c r="I83" s="222"/>
      <c r="J83" s="223">
        <f>BK83</f>
        <v>0</v>
      </c>
      <c r="K83" s="219"/>
      <c r="L83" s="224"/>
      <c r="M83" s="225"/>
      <c r="N83" s="226"/>
      <c r="O83" s="226"/>
      <c r="P83" s="227">
        <f>P84+P141+P327+P355+P367</f>
        <v>0</v>
      </c>
      <c r="Q83" s="226"/>
      <c r="R83" s="227">
        <f>R84+R141+R327+R355+R367</f>
        <v>15.521689477199999</v>
      </c>
      <c r="S83" s="226"/>
      <c r="T83" s="228">
        <f>T84+T141+T327+T355+T367</f>
        <v>19.17845</v>
      </c>
      <c r="AR83" s="229" t="s">
        <v>82</v>
      </c>
      <c r="AT83" s="230" t="s">
        <v>73</v>
      </c>
      <c r="AU83" s="230" t="s">
        <v>74</v>
      </c>
      <c r="AY83" s="229" t="s">
        <v>169</v>
      </c>
      <c r="BK83" s="231">
        <f>BK84+BK141+BK327+BK355+BK367</f>
        <v>0</v>
      </c>
    </row>
    <row r="84" spans="2:63" s="11" customFormat="1" ht="19.9" customHeight="1">
      <c r="B84" s="218"/>
      <c r="C84" s="219"/>
      <c r="D84" s="220" t="s">
        <v>73</v>
      </c>
      <c r="E84" s="232" t="s">
        <v>82</v>
      </c>
      <c r="F84" s="232" t="s">
        <v>170</v>
      </c>
      <c r="G84" s="219"/>
      <c r="H84" s="219"/>
      <c r="I84" s="222"/>
      <c r="J84" s="233">
        <f>BK84</f>
        <v>0</v>
      </c>
      <c r="K84" s="219"/>
      <c r="L84" s="224"/>
      <c r="M84" s="225"/>
      <c r="N84" s="226"/>
      <c r="O84" s="226"/>
      <c r="P84" s="227">
        <f>SUM(P85:P140)</f>
        <v>0</v>
      </c>
      <c r="Q84" s="226"/>
      <c r="R84" s="227">
        <f>SUM(R85:R140)</f>
        <v>3.7067732772</v>
      </c>
      <c r="S84" s="226"/>
      <c r="T84" s="228">
        <f>SUM(T85:T140)</f>
        <v>0</v>
      </c>
      <c r="AR84" s="229" t="s">
        <v>82</v>
      </c>
      <c r="AT84" s="230" t="s">
        <v>73</v>
      </c>
      <c r="AU84" s="230" t="s">
        <v>82</v>
      </c>
      <c r="AY84" s="229" t="s">
        <v>169</v>
      </c>
      <c r="BK84" s="231">
        <f>SUM(BK85:BK140)</f>
        <v>0</v>
      </c>
    </row>
    <row r="85" spans="2:65" s="1" customFormat="1" ht="16.5" customHeight="1">
      <c r="B85" s="47"/>
      <c r="C85" s="234" t="s">
        <v>82</v>
      </c>
      <c r="D85" s="234" t="s">
        <v>171</v>
      </c>
      <c r="E85" s="235" t="s">
        <v>2019</v>
      </c>
      <c r="F85" s="236" t="s">
        <v>2020</v>
      </c>
      <c r="G85" s="237" t="s">
        <v>205</v>
      </c>
      <c r="H85" s="238">
        <v>469.6</v>
      </c>
      <c r="I85" s="239"/>
      <c r="J85" s="240">
        <f>ROUND(I85*H85,2)</f>
        <v>0</v>
      </c>
      <c r="K85" s="236" t="s">
        <v>175</v>
      </c>
      <c r="L85" s="73"/>
      <c r="M85" s="241" t="s">
        <v>21</v>
      </c>
      <c r="N85" s="242" t="s">
        <v>45</v>
      </c>
      <c r="O85" s="48"/>
      <c r="P85" s="243">
        <f>O85*H85</f>
        <v>0</v>
      </c>
      <c r="Q85" s="243">
        <v>0.0078934695</v>
      </c>
      <c r="R85" s="243">
        <f>Q85*H85</f>
        <v>3.7067732772</v>
      </c>
      <c r="S85" s="243">
        <v>0</v>
      </c>
      <c r="T85" s="244">
        <f>S85*H85</f>
        <v>0</v>
      </c>
      <c r="AR85" s="25" t="s">
        <v>176</v>
      </c>
      <c r="AT85" s="25" t="s">
        <v>171</v>
      </c>
      <c r="AU85" s="25" t="s">
        <v>85</v>
      </c>
      <c r="AY85" s="25" t="s">
        <v>169</v>
      </c>
      <c r="BE85" s="245">
        <f>IF(N85="základní",J85,0)</f>
        <v>0</v>
      </c>
      <c r="BF85" s="245">
        <f>IF(N85="snížená",J85,0)</f>
        <v>0</v>
      </c>
      <c r="BG85" s="245">
        <f>IF(N85="zákl. přenesená",J85,0)</f>
        <v>0</v>
      </c>
      <c r="BH85" s="245">
        <f>IF(N85="sníž. přenesená",J85,0)</f>
        <v>0</v>
      </c>
      <c r="BI85" s="245">
        <f>IF(N85="nulová",J85,0)</f>
        <v>0</v>
      </c>
      <c r="BJ85" s="25" t="s">
        <v>82</v>
      </c>
      <c r="BK85" s="245">
        <f>ROUND(I85*H85,2)</f>
        <v>0</v>
      </c>
      <c r="BL85" s="25" t="s">
        <v>176</v>
      </c>
      <c r="BM85" s="25" t="s">
        <v>2021</v>
      </c>
    </row>
    <row r="86" spans="2:51" s="14" customFormat="1" ht="13.5">
      <c r="B86" s="269"/>
      <c r="C86" s="270"/>
      <c r="D86" s="248" t="s">
        <v>185</v>
      </c>
      <c r="E86" s="271" t="s">
        <v>21</v>
      </c>
      <c r="F86" s="272" t="s">
        <v>2022</v>
      </c>
      <c r="G86" s="270"/>
      <c r="H86" s="271" t="s">
        <v>21</v>
      </c>
      <c r="I86" s="273"/>
      <c r="J86" s="270"/>
      <c r="K86" s="270"/>
      <c r="L86" s="274"/>
      <c r="M86" s="275"/>
      <c r="N86" s="276"/>
      <c r="O86" s="276"/>
      <c r="P86" s="276"/>
      <c r="Q86" s="276"/>
      <c r="R86" s="276"/>
      <c r="S86" s="276"/>
      <c r="T86" s="277"/>
      <c r="AT86" s="278" t="s">
        <v>185</v>
      </c>
      <c r="AU86" s="278" t="s">
        <v>85</v>
      </c>
      <c r="AV86" s="14" t="s">
        <v>82</v>
      </c>
      <c r="AW86" s="14" t="s">
        <v>37</v>
      </c>
      <c r="AX86" s="14" t="s">
        <v>74</v>
      </c>
      <c r="AY86" s="278" t="s">
        <v>169</v>
      </c>
    </row>
    <row r="87" spans="2:51" s="12" customFormat="1" ht="13.5">
      <c r="B87" s="246"/>
      <c r="C87" s="247"/>
      <c r="D87" s="248" t="s">
        <v>185</v>
      </c>
      <c r="E87" s="249" t="s">
        <v>21</v>
      </c>
      <c r="F87" s="250" t="s">
        <v>2023</v>
      </c>
      <c r="G87" s="247"/>
      <c r="H87" s="251">
        <v>15.6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pans="2:51" s="14" customFormat="1" ht="13.5">
      <c r="B88" s="269"/>
      <c r="C88" s="270"/>
      <c r="D88" s="248" t="s">
        <v>185</v>
      </c>
      <c r="E88" s="271" t="s">
        <v>21</v>
      </c>
      <c r="F88" s="272" t="s">
        <v>2024</v>
      </c>
      <c r="G88" s="270"/>
      <c r="H88" s="271" t="s">
        <v>21</v>
      </c>
      <c r="I88" s="273"/>
      <c r="J88" s="270"/>
      <c r="K88" s="270"/>
      <c r="L88" s="274"/>
      <c r="M88" s="275"/>
      <c r="N88" s="276"/>
      <c r="O88" s="276"/>
      <c r="P88" s="276"/>
      <c r="Q88" s="276"/>
      <c r="R88" s="276"/>
      <c r="S88" s="276"/>
      <c r="T88" s="277"/>
      <c r="AT88" s="278" t="s">
        <v>185</v>
      </c>
      <c r="AU88" s="278" t="s">
        <v>85</v>
      </c>
      <c r="AV88" s="14" t="s">
        <v>82</v>
      </c>
      <c r="AW88" s="14" t="s">
        <v>37</v>
      </c>
      <c r="AX88" s="14" t="s">
        <v>74</v>
      </c>
      <c r="AY88" s="278" t="s">
        <v>169</v>
      </c>
    </row>
    <row r="89" spans="2:51" s="12" customFormat="1" ht="13.5">
      <c r="B89" s="246"/>
      <c r="C89" s="247"/>
      <c r="D89" s="248" t="s">
        <v>185</v>
      </c>
      <c r="E89" s="249" t="s">
        <v>21</v>
      </c>
      <c r="F89" s="250" t="s">
        <v>2025</v>
      </c>
      <c r="G89" s="247"/>
      <c r="H89" s="251">
        <v>18.5</v>
      </c>
      <c r="I89" s="252"/>
      <c r="J89" s="247"/>
      <c r="K89" s="247"/>
      <c r="L89" s="253"/>
      <c r="M89" s="254"/>
      <c r="N89" s="255"/>
      <c r="O89" s="255"/>
      <c r="P89" s="255"/>
      <c r="Q89" s="255"/>
      <c r="R89" s="255"/>
      <c r="S89" s="255"/>
      <c r="T89" s="256"/>
      <c r="AT89" s="257" t="s">
        <v>185</v>
      </c>
      <c r="AU89" s="257" t="s">
        <v>85</v>
      </c>
      <c r="AV89" s="12" t="s">
        <v>85</v>
      </c>
      <c r="AW89" s="12" t="s">
        <v>37</v>
      </c>
      <c r="AX89" s="12" t="s">
        <v>74</v>
      </c>
      <c r="AY89" s="257" t="s">
        <v>169</v>
      </c>
    </row>
    <row r="90" spans="2:51" s="14" customFormat="1" ht="13.5">
      <c r="B90" s="269"/>
      <c r="C90" s="270"/>
      <c r="D90" s="248" t="s">
        <v>185</v>
      </c>
      <c r="E90" s="271" t="s">
        <v>21</v>
      </c>
      <c r="F90" s="272" t="s">
        <v>2026</v>
      </c>
      <c r="G90" s="270"/>
      <c r="H90" s="271" t="s">
        <v>21</v>
      </c>
      <c r="I90" s="273"/>
      <c r="J90" s="270"/>
      <c r="K90" s="270"/>
      <c r="L90" s="274"/>
      <c r="M90" s="275"/>
      <c r="N90" s="276"/>
      <c r="O90" s="276"/>
      <c r="P90" s="276"/>
      <c r="Q90" s="276"/>
      <c r="R90" s="276"/>
      <c r="S90" s="276"/>
      <c r="T90" s="277"/>
      <c r="AT90" s="278" t="s">
        <v>185</v>
      </c>
      <c r="AU90" s="278" t="s">
        <v>85</v>
      </c>
      <c r="AV90" s="14" t="s">
        <v>82</v>
      </c>
      <c r="AW90" s="14" t="s">
        <v>37</v>
      </c>
      <c r="AX90" s="14" t="s">
        <v>74</v>
      </c>
      <c r="AY90" s="278" t="s">
        <v>169</v>
      </c>
    </row>
    <row r="91" spans="2:51" s="12" customFormat="1" ht="13.5">
      <c r="B91" s="246"/>
      <c r="C91" s="247"/>
      <c r="D91" s="248" t="s">
        <v>185</v>
      </c>
      <c r="E91" s="249" t="s">
        <v>21</v>
      </c>
      <c r="F91" s="250" t="s">
        <v>2027</v>
      </c>
      <c r="G91" s="247"/>
      <c r="H91" s="251">
        <v>24.3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pans="2:51" s="14" customFormat="1" ht="13.5">
      <c r="B92" s="269"/>
      <c r="C92" s="270"/>
      <c r="D92" s="248" t="s">
        <v>185</v>
      </c>
      <c r="E92" s="271" t="s">
        <v>21</v>
      </c>
      <c r="F92" s="272" t="s">
        <v>2028</v>
      </c>
      <c r="G92" s="270"/>
      <c r="H92" s="271" t="s">
        <v>21</v>
      </c>
      <c r="I92" s="273"/>
      <c r="J92" s="270"/>
      <c r="K92" s="270"/>
      <c r="L92" s="274"/>
      <c r="M92" s="275"/>
      <c r="N92" s="276"/>
      <c r="O92" s="276"/>
      <c r="P92" s="276"/>
      <c r="Q92" s="276"/>
      <c r="R92" s="276"/>
      <c r="S92" s="276"/>
      <c r="T92" s="277"/>
      <c r="AT92" s="278" t="s">
        <v>185</v>
      </c>
      <c r="AU92" s="278" t="s">
        <v>85</v>
      </c>
      <c r="AV92" s="14" t="s">
        <v>82</v>
      </c>
      <c r="AW92" s="14" t="s">
        <v>37</v>
      </c>
      <c r="AX92" s="14" t="s">
        <v>74</v>
      </c>
      <c r="AY92" s="278" t="s">
        <v>169</v>
      </c>
    </row>
    <row r="93" spans="2:51" s="12" customFormat="1" ht="13.5">
      <c r="B93" s="246"/>
      <c r="C93" s="247"/>
      <c r="D93" s="248" t="s">
        <v>185</v>
      </c>
      <c r="E93" s="249" t="s">
        <v>21</v>
      </c>
      <c r="F93" s="250" t="s">
        <v>2029</v>
      </c>
      <c r="G93" s="247"/>
      <c r="H93" s="251">
        <v>10.1</v>
      </c>
      <c r="I93" s="252"/>
      <c r="J93" s="247"/>
      <c r="K93" s="247"/>
      <c r="L93" s="253"/>
      <c r="M93" s="254"/>
      <c r="N93" s="255"/>
      <c r="O93" s="255"/>
      <c r="P93" s="255"/>
      <c r="Q93" s="255"/>
      <c r="R93" s="255"/>
      <c r="S93" s="255"/>
      <c r="T93" s="256"/>
      <c r="AT93" s="257" t="s">
        <v>185</v>
      </c>
      <c r="AU93" s="257" t="s">
        <v>85</v>
      </c>
      <c r="AV93" s="12" t="s">
        <v>85</v>
      </c>
      <c r="AW93" s="12" t="s">
        <v>37</v>
      </c>
      <c r="AX93" s="12" t="s">
        <v>74</v>
      </c>
      <c r="AY93" s="257" t="s">
        <v>169</v>
      </c>
    </row>
    <row r="94" spans="2:51" s="14" customFormat="1" ht="13.5">
      <c r="B94" s="269"/>
      <c r="C94" s="270"/>
      <c r="D94" s="248" t="s">
        <v>185</v>
      </c>
      <c r="E94" s="271" t="s">
        <v>21</v>
      </c>
      <c r="F94" s="272" t="s">
        <v>2030</v>
      </c>
      <c r="G94" s="270"/>
      <c r="H94" s="271" t="s">
        <v>21</v>
      </c>
      <c r="I94" s="273"/>
      <c r="J94" s="270"/>
      <c r="K94" s="270"/>
      <c r="L94" s="274"/>
      <c r="M94" s="275"/>
      <c r="N94" s="276"/>
      <c r="O94" s="276"/>
      <c r="P94" s="276"/>
      <c r="Q94" s="276"/>
      <c r="R94" s="276"/>
      <c r="S94" s="276"/>
      <c r="T94" s="277"/>
      <c r="AT94" s="278" t="s">
        <v>185</v>
      </c>
      <c r="AU94" s="278" t="s">
        <v>85</v>
      </c>
      <c r="AV94" s="14" t="s">
        <v>82</v>
      </c>
      <c r="AW94" s="14" t="s">
        <v>37</v>
      </c>
      <c r="AX94" s="14" t="s">
        <v>74</v>
      </c>
      <c r="AY94" s="278" t="s">
        <v>169</v>
      </c>
    </row>
    <row r="95" spans="2:51" s="12" customFormat="1" ht="13.5">
      <c r="B95" s="246"/>
      <c r="C95" s="247"/>
      <c r="D95" s="248" t="s">
        <v>185</v>
      </c>
      <c r="E95" s="249" t="s">
        <v>21</v>
      </c>
      <c r="F95" s="250" t="s">
        <v>2031</v>
      </c>
      <c r="G95" s="247"/>
      <c r="H95" s="251">
        <v>11.1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pans="2:51" s="14" customFormat="1" ht="13.5">
      <c r="B96" s="269"/>
      <c r="C96" s="270"/>
      <c r="D96" s="248" t="s">
        <v>185</v>
      </c>
      <c r="E96" s="271" t="s">
        <v>21</v>
      </c>
      <c r="F96" s="272" t="s">
        <v>2032</v>
      </c>
      <c r="G96" s="270"/>
      <c r="H96" s="271" t="s">
        <v>21</v>
      </c>
      <c r="I96" s="273"/>
      <c r="J96" s="270"/>
      <c r="K96" s="270"/>
      <c r="L96" s="274"/>
      <c r="M96" s="275"/>
      <c r="N96" s="276"/>
      <c r="O96" s="276"/>
      <c r="P96" s="276"/>
      <c r="Q96" s="276"/>
      <c r="R96" s="276"/>
      <c r="S96" s="276"/>
      <c r="T96" s="277"/>
      <c r="AT96" s="278" t="s">
        <v>185</v>
      </c>
      <c r="AU96" s="278" t="s">
        <v>85</v>
      </c>
      <c r="AV96" s="14" t="s">
        <v>82</v>
      </c>
      <c r="AW96" s="14" t="s">
        <v>37</v>
      </c>
      <c r="AX96" s="14" t="s">
        <v>74</v>
      </c>
      <c r="AY96" s="278" t="s">
        <v>169</v>
      </c>
    </row>
    <row r="97" spans="2:51" s="12" customFormat="1" ht="13.5">
      <c r="B97" s="246"/>
      <c r="C97" s="247"/>
      <c r="D97" s="248" t="s">
        <v>185</v>
      </c>
      <c r="E97" s="249" t="s">
        <v>21</v>
      </c>
      <c r="F97" s="250" t="s">
        <v>2033</v>
      </c>
      <c r="G97" s="247"/>
      <c r="H97" s="251">
        <v>9.3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pans="2:51" s="14" customFormat="1" ht="13.5">
      <c r="B98" s="269"/>
      <c r="C98" s="270"/>
      <c r="D98" s="248" t="s">
        <v>185</v>
      </c>
      <c r="E98" s="271" t="s">
        <v>21</v>
      </c>
      <c r="F98" s="272" t="s">
        <v>2034</v>
      </c>
      <c r="G98" s="270"/>
      <c r="H98" s="271" t="s">
        <v>21</v>
      </c>
      <c r="I98" s="273"/>
      <c r="J98" s="270"/>
      <c r="K98" s="270"/>
      <c r="L98" s="274"/>
      <c r="M98" s="275"/>
      <c r="N98" s="276"/>
      <c r="O98" s="276"/>
      <c r="P98" s="276"/>
      <c r="Q98" s="276"/>
      <c r="R98" s="276"/>
      <c r="S98" s="276"/>
      <c r="T98" s="277"/>
      <c r="AT98" s="278" t="s">
        <v>185</v>
      </c>
      <c r="AU98" s="278" t="s">
        <v>85</v>
      </c>
      <c r="AV98" s="14" t="s">
        <v>82</v>
      </c>
      <c r="AW98" s="14" t="s">
        <v>37</v>
      </c>
      <c r="AX98" s="14" t="s">
        <v>74</v>
      </c>
      <c r="AY98" s="278" t="s">
        <v>169</v>
      </c>
    </row>
    <row r="99" spans="2:51" s="12" customFormat="1" ht="13.5">
      <c r="B99" s="246"/>
      <c r="C99" s="247"/>
      <c r="D99" s="248" t="s">
        <v>185</v>
      </c>
      <c r="E99" s="249" t="s">
        <v>21</v>
      </c>
      <c r="F99" s="250" t="s">
        <v>2035</v>
      </c>
      <c r="G99" s="247"/>
      <c r="H99" s="251">
        <v>23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pans="2:51" s="14" customFormat="1" ht="13.5">
      <c r="B100" s="269"/>
      <c r="C100" s="270"/>
      <c r="D100" s="248" t="s">
        <v>185</v>
      </c>
      <c r="E100" s="271" t="s">
        <v>21</v>
      </c>
      <c r="F100" s="272" t="s">
        <v>2036</v>
      </c>
      <c r="G100" s="270"/>
      <c r="H100" s="271" t="s">
        <v>21</v>
      </c>
      <c r="I100" s="273"/>
      <c r="J100" s="270"/>
      <c r="K100" s="270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185</v>
      </c>
      <c r="AU100" s="278" t="s">
        <v>85</v>
      </c>
      <c r="AV100" s="14" t="s">
        <v>82</v>
      </c>
      <c r="AW100" s="14" t="s">
        <v>37</v>
      </c>
      <c r="AX100" s="14" t="s">
        <v>74</v>
      </c>
      <c r="AY100" s="278" t="s">
        <v>169</v>
      </c>
    </row>
    <row r="101" spans="2:51" s="12" customFormat="1" ht="13.5">
      <c r="B101" s="246"/>
      <c r="C101" s="247"/>
      <c r="D101" s="248" t="s">
        <v>185</v>
      </c>
      <c r="E101" s="249" t="s">
        <v>21</v>
      </c>
      <c r="F101" s="250" t="s">
        <v>2037</v>
      </c>
      <c r="G101" s="247"/>
      <c r="H101" s="251">
        <v>24.1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pans="2:51" s="14" customFormat="1" ht="13.5">
      <c r="B102" s="269"/>
      <c r="C102" s="270"/>
      <c r="D102" s="248" t="s">
        <v>185</v>
      </c>
      <c r="E102" s="271" t="s">
        <v>21</v>
      </c>
      <c r="F102" s="272" t="s">
        <v>2038</v>
      </c>
      <c r="G102" s="270"/>
      <c r="H102" s="271" t="s">
        <v>21</v>
      </c>
      <c r="I102" s="273"/>
      <c r="J102" s="270"/>
      <c r="K102" s="270"/>
      <c r="L102" s="274"/>
      <c r="M102" s="275"/>
      <c r="N102" s="276"/>
      <c r="O102" s="276"/>
      <c r="P102" s="276"/>
      <c r="Q102" s="276"/>
      <c r="R102" s="276"/>
      <c r="S102" s="276"/>
      <c r="T102" s="277"/>
      <c r="AT102" s="278" t="s">
        <v>185</v>
      </c>
      <c r="AU102" s="278" t="s">
        <v>85</v>
      </c>
      <c r="AV102" s="14" t="s">
        <v>82</v>
      </c>
      <c r="AW102" s="14" t="s">
        <v>37</v>
      </c>
      <c r="AX102" s="14" t="s">
        <v>74</v>
      </c>
      <c r="AY102" s="278" t="s">
        <v>169</v>
      </c>
    </row>
    <row r="103" spans="2:51" s="12" customFormat="1" ht="13.5">
      <c r="B103" s="246"/>
      <c r="C103" s="247"/>
      <c r="D103" s="248" t="s">
        <v>185</v>
      </c>
      <c r="E103" s="249" t="s">
        <v>21</v>
      </c>
      <c r="F103" s="250" t="s">
        <v>2039</v>
      </c>
      <c r="G103" s="247"/>
      <c r="H103" s="251">
        <v>24.2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pans="2:51" s="14" customFormat="1" ht="13.5">
      <c r="B104" s="269"/>
      <c r="C104" s="270"/>
      <c r="D104" s="248" t="s">
        <v>185</v>
      </c>
      <c r="E104" s="271" t="s">
        <v>21</v>
      </c>
      <c r="F104" s="272" t="s">
        <v>2040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pans="2:51" s="12" customFormat="1" ht="13.5">
      <c r="B105" s="246"/>
      <c r="C105" s="247"/>
      <c r="D105" s="248" t="s">
        <v>185</v>
      </c>
      <c r="E105" s="249" t="s">
        <v>21</v>
      </c>
      <c r="F105" s="250" t="s">
        <v>2041</v>
      </c>
      <c r="G105" s="247"/>
      <c r="H105" s="251">
        <v>31.3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pans="2:51" s="14" customFormat="1" ht="13.5">
      <c r="B106" s="269"/>
      <c r="C106" s="270"/>
      <c r="D106" s="248" t="s">
        <v>185</v>
      </c>
      <c r="E106" s="271" t="s">
        <v>21</v>
      </c>
      <c r="F106" s="272" t="s">
        <v>2042</v>
      </c>
      <c r="G106" s="270"/>
      <c r="H106" s="271" t="s">
        <v>21</v>
      </c>
      <c r="I106" s="273"/>
      <c r="J106" s="270"/>
      <c r="K106" s="270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185</v>
      </c>
      <c r="AU106" s="278" t="s">
        <v>85</v>
      </c>
      <c r="AV106" s="14" t="s">
        <v>82</v>
      </c>
      <c r="AW106" s="14" t="s">
        <v>37</v>
      </c>
      <c r="AX106" s="14" t="s">
        <v>74</v>
      </c>
      <c r="AY106" s="278" t="s">
        <v>169</v>
      </c>
    </row>
    <row r="107" spans="2:51" s="12" customFormat="1" ht="13.5">
      <c r="B107" s="246"/>
      <c r="C107" s="247"/>
      <c r="D107" s="248" t="s">
        <v>185</v>
      </c>
      <c r="E107" s="249" t="s">
        <v>21</v>
      </c>
      <c r="F107" s="250" t="s">
        <v>2043</v>
      </c>
      <c r="G107" s="247"/>
      <c r="H107" s="251">
        <v>28.6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pans="2:51" s="14" customFormat="1" ht="13.5">
      <c r="B108" s="269"/>
      <c r="C108" s="270"/>
      <c r="D108" s="248" t="s">
        <v>185</v>
      </c>
      <c r="E108" s="271" t="s">
        <v>21</v>
      </c>
      <c r="F108" s="272" t="s">
        <v>2044</v>
      </c>
      <c r="G108" s="270"/>
      <c r="H108" s="271" t="s">
        <v>21</v>
      </c>
      <c r="I108" s="273"/>
      <c r="J108" s="270"/>
      <c r="K108" s="270"/>
      <c r="L108" s="274"/>
      <c r="M108" s="275"/>
      <c r="N108" s="276"/>
      <c r="O108" s="276"/>
      <c r="P108" s="276"/>
      <c r="Q108" s="276"/>
      <c r="R108" s="276"/>
      <c r="S108" s="276"/>
      <c r="T108" s="277"/>
      <c r="AT108" s="278" t="s">
        <v>185</v>
      </c>
      <c r="AU108" s="278" t="s">
        <v>85</v>
      </c>
      <c r="AV108" s="14" t="s">
        <v>82</v>
      </c>
      <c r="AW108" s="14" t="s">
        <v>37</v>
      </c>
      <c r="AX108" s="14" t="s">
        <v>74</v>
      </c>
      <c r="AY108" s="278" t="s">
        <v>169</v>
      </c>
    </row>
    <row r="109" spans="2:51" s="12" customFormat="1" ht="13.5">
      <c r="B109" s="246"/>
      <c r="C109" s="247"/>
      <c r="D109" s="248" t="s">
        <v>185</v>
      </c>
      <c r="E109" s="249" t="s">
        <v>21</v>
      </c>
      <c r="F109" s="250" t="s">
        <v>2045</v>
      </c>
      <c r="G109" s="247"/>
      <c r="H109" s="251">
        <v>27.1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pans="2:51" s="14" customFormat="1" ht="13.5">
      <c r="B110" s="269"/>
      <c r="C110" s="270"/>
      <c r="D110" s="248" t="s">
        <v>185</v>
      </c>
      <c r="E110" s="271" t="s">
        <v>21</v>
      </c>
      <c r="F110" s="272" t="s">
        <v>2046</v>
      </c>
      <c r="G110" s="270"/>
      <c r="H110" s="271" t="s">
        <v>21</v>
      </c>
      <c r="I110" s="273"/>
      <c r="J110" s="270"/>
      <c r="K110" s="270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185</v>
      </c>
      <c r="AU110" s="278" t="s">
        <v>85</v>
      </c>
      <c r="AV110" s="14" t="s">
        <v>82</v>
      </c>
      <c r="AW110" s="14" t="s">
        <v>37</v>
      </c>
      <c r="AX110" s="14" t="s">
        <v>74</v>
      </c>
      <c r="AY110" s="278" t="s">
        <v>169</v>
      </c>
    </row>
    <row r="111" spans="2:51" s="12" customFormat="1" ht="13.5">
      <c r="B111" s="246"/>
      <c r="C111" s="247"/>
      <c r="D111" s="248" t="s">
        <v>185</v>
      </c>
      <c r="E111" s="249" t="s">
        <v>21</v>
      </c>
      <c r="F111" s="250" t="s">
        <v>2047</v>
      </c>
      <c r="G111" s="247"/>
      <c r="H111" s="251">
        <v>47.6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pans="2:51" s="14" customFormat="1" ht="13.5">
      <c r="B112" s="269"/>
      <c r="C112" s="270"/>
      <c r="D112" s="248" t="s">
        <v>185</v>
      </c>
      <c r="E112" s="271" t="s">
        <v>21</v>
      </c>
      <c r="F112" s="272" t="s">
        <v>2048</v>
      </c>
      <c r="G112" s="270"/>
      <c r="H112" s="271" t="s">
        <v>21</v>
      </c>
      <c r="I112" s="273"/>
      <c r="J112" s="270"/>
      <c r="K112" s="270"/>
      <c r="L112" s="274"/>
      <c r="M112" s="275"/>
      <c r="N112" s="276"/>
      <c r="O112" s="276"/>
      <c r="P112" s="276"/>
      <c r="Q112" s="276"/>
      <c r="R112" s="276"/>
      <c r="S112" s="276"/>
      <c r="T112" s="277"/>
      <c r="AT112" s="278" t="s">
        <v>185</v>
      </c>
      <c r="AU112" s="278" t="s">
        <v>85</v>
      </c>
      <c r="AV112" s="14" t="s">
        <v>82</v>
      </c>
      <c r="AW112" s="14" t="s">
        <v>37</v>
      </c>
      <c r="AX112" s="14" t="s">
        <v>74</v>
      </c>
      <c r="AY112" s="278" t="s">
        <v>169</v>
      </c>
    </row>
    <row r="113" spans="2:51" s="12" customFormat="1" ht="13.5">
      <c r="B113" s="246"/>
      <c r="C113" s="247"/>
      <c r="D113" s="248" t="s">
        <v>185</v>
      </c>
      <c r="E113" s="249" t="s">
        <v>21</v>
      </c>
      <c r="F113" s="250" t="s">
        <v>2049</v>
      </c>
      <c r="G113" s="247"/>
      <c r="H113" s="251">
        <v>13.8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pans="2:51" s="14" customFormat="1" ht="13.5">
      <c r="B114" s="269"/>
      <c r="C114" s="270"/>
      <c r="D114" s="248" t="s">
        <v>185</v>
      </c>
      <c r="E114" s="271" t="s">
        <v>21</v>
      </c>
      <c r="F114" s="272" t="s">
        <v>2050</v>
      </c>
      <c r="G114" s="270"/>
      <c r="H114" s="271" t="s">
        <v>21</v>
      </c>
      <c r="I114" s="273"/>
      <c r="J114" s="270"/>
      <c r="K114" s="270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185</v>
      </c>
      <c r="AU114" s="278" t="s">
        <v>85</v>
      </c>
      <c r="AV114" s="14" t="s">
        <v>82</v>
      </c>
      <c r="AW114" s="14" t="s">
        <v>37</v>
      </c>
      <c r="AX114" s="14" t="s">
        <v>74</v>
      </c>
      <c r="AY114" s="278" t="s">
        <v>169</v>
      </c>
    </row>
    <row r="115" spans="2:51" s="12" customFormat="1" ht="13.5">
      <c r="B115" s="246"/>
      <c r="C115" s="247"/>
      <c r="D115" s="248" t="s">
        <v>185</v>
      </c>
      <c r="E115" s="249" t="s">
        <v>21</v>
      </c>
      <c r="F115" s="250" t="s">
        <v>2051</v>
      </c>
      <c r="G115" s="247"/>
      <c r="H115" s="251">
        <v>17.5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pans="2:51" s="14" customFormat="1" ht="13.5">
      <c r="B116" s="269"/>
      <c r="C116" s="270"/>
      <c r="D116" s="248" t="s">
        <v>185</v>
      </c>
      <c r="E116" s="271" t="s">
        <v>21</v>
      </c>
      <c r="F116" s="272" t="s">
        <v>2052</v>
      </c>
      <c r="G116" s="270"/>
      <c r="H116" s="271" t="s">
        <v>21</v>
      </c>
      <c r="I116" s="273"/>
      <c r="J116" s="270"/>
      <c r="K116" s="270"/>
      <c r="L116" s="274"/>
      <c r="M116" s="275"/>
      <c r="N116" s="276"/>
      <c r="O116" s="276"/>
      <c r="P116" s="276"/>
      <c r="Q116" s="276"/>
      <c r="R116" s="276"/>
      <c r="S116" s="276"/>
      <c r="T116" s="277"/>
      <c r="AT116" s="278" t="s">
        <v>185</v>
      </c>
      <c r="AU116" s="278" t="s">
        <v>85</v>
      </c>
      <c r="AV116" s="14" t="s">
        <v>82</v>
      </c>
      <c r="AW116" s="14" t="s">
        <v>37</v>
      </c>
      <c r="AX116" s="14" t="s">
        <v>74</v>
      </c>
      <c r="AY116" s="278" t="s">
        <v>169</v>
      </c>
    </row>
    <row r="117" spans="2:51" s="12" customFormat="1" ht="13.5">
      <c r="B117" s="246"/>
      <c r="C117" s="247"/>
      <c r="D117" s="248" t="s">
        <v>185</v>
      </c>
      <c r="E117" s="249" t="s">
        <v>21</v>
      </c>
      <c r="F117" s="250" t="s">
        <v>2053</v>
      </c>
      <c r="G117" s="247"/>
      <c r="H117" s="251">
        <v>14.3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pans="2:51" s="14" customFormat="1" ht="13.5">
      <c r="B118" s="269"/>
      <c r="C118" s="270"/>
      <c r="D118" s="248" t="s">
        <v>185</v>
      </c>
      <c r="E118" s="271" t="s">
        <v>21</v>
      </c>
      <c r="F118" s="272" t="s">
        <v>2054</v>
      </c>
      <c r="G118" s="270"/>
      <c r="H118" s="271" t="s">
        <v>21</v>
      </c>
      <c r="I118" s="273"/>
      <c r="J118" s="270"/>
      <c r="K118" s="270"/>
      <c r="L118" s="274"/>
      <c r="M118" s="275"/>
      <c r="N118" s="276"/>
      <c r="O118" s="276"/>
      <c r="P118" s="276"/>
      <c r="Q118" s="276"/>
      <c r="R118" s="276"/>
      <c r="S118" s="276"/>
      <c r="T118" s="277"/>
      <c r="AT118" s="278" t="s">
        <v>185</v>
      </c>
      <c r="AU118" s="278" t="s">
        <v>85</v>
      </c>
      <c r="AV118" s="14" t="s">
        <v>82</v>
      </c>
      <c r="AW118" s="14" t="s">
        <v>37</v>
      </c>
      <c r="AX118" s="14" t="s">
        <v>74</v>
      </c>
      <c r="AY118" s="278" t="s">
        <v>169</v>
      </c>
    </row>
    <row r="119" spans="2:51" s="12" customFormat="1" ht="13.5">
      <c r="B119" s="246"/>
      <c r="C119" s="247"/>
      <c r="D119" s="248" t="s">
        <v>185</v>
      </c>
      <c r="E119" s="249" t="s">
        <v>21</v>
      </c>
      <c r="F119" s="250" t="s">
        <v>2049</v>
      </c>
      <c r="G119" s="247"/>
      <c r="H119" s="251">
        <v>13.8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pans="2:51" s="14" customFormat="1" ht="13.5">
      <c r="B120" s="269"/>
      <c r="C120" s="270"/>
      <c r="D120" s="248" t="s">
        <v>185</v>
      </c>
      <c r="E120" s="271" t="s">
        <v>21</v>
      </c>
      <c r="F120" s="272" t="s">
        <v>2055</v>
      </c>
      <c r="G120" s="270"/>
      <c r="H120" s="271" t="s">
        <v>21</v>
      </c>
      <c r="I120" s="273"/>
      <c r="J120" s="270"/>
      <c r="K120" s="270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185</v>
      </c>
      <c r="AU120" s="278" t="s">
        <v>85</v>
      </c>
      <c r="AV120" s="14" t="s">
        <v>82</v>
      </c>
      <c r="AW120" s="14" t="s">
        <v>37</v>
      </c>
      <c r="AX120" s="14" t="s">
        <v>74</v>
      </c>
      <c r="AY120" s="278" t="s">
        <v>169</v>
      </c>
    </row>
    <row r="121" spans="2:51" s="12" customFormat="1" ht="13.5">
      <c r="B121" s="246"/>
      <c r="C121" s="247"/>
      <c r="D121" s="248" t="s">
        <v>185</v>
      </c>
      <c r="E121" s="249" t="s">
        <v>21</v>
      </c>
      <c r="F121" s="250" t="s">
        <v>2056</v>
      </c>
      <c r="G121" s="247"/>
      <c r="H121" s="251">
        <v>24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pans="2:51" s="14" customFormat="1" ht="13.5">
      <c r="B122" s="269"/>
      <c r="C122" s="270"/>
      <c r="D122" s="248" t="s">
        <v>185</v>
      </c>
      <c r="E122" s="271" t="s">
        <v>21</v>
      </c>
      <c r="F122" s="272" t="s">
        <v>2057</v>
      </c>
      <c r="G122" s="270"/>
      <c r="H122" s="271" t="s">
        <v>21</v>
      </c>
      <c r="I122" s="273"/>
      <c r="J122" s="270"/>
      <c r="K122" s="270"/>
      <c r="L122" s="274"/>
      <c r="M122" s="275"/>
      <c r="N122" s="276"/>
      <c r="O122" s="276"/>
      <c r="P122" s="276"/>
      <c r="Q122" s="276"/>
      <c r="R122" s="276"/>
      <c r="S122" s="276"/>
      <c r="T122" s="277"/>
      <c r="AT122" s="278" t="s">
        <v>185</v>
      </c>
      <c r="AU122" s="278" t="s">
        <v>85</v>
      </c>
      <c r="AV122" s="14" t="s">
        <v>82</v>
      </c>
      <c r="AW122" s="14" t="s">
        <v>37</v>
      </c>
      <c r="AX122" s="14" t="s">
        <v>74</v>
      </c>
      <c r="AY122" s="278" t="s">
        <v>169</v>
      </c>
    </row>
    <row r="123" spans="2:51" s="12" customFormat="1" ht="13.5">
      <c r="B123" s="246"/>
      <c r="C123" s="247"/>
      <c r="D123" s="248" t="s">
        <v>185</v>
      </c>
      <c r="E123" s="249" t="s">
        <v>21</v>
      </c>
      <c r="F123" s="250" t="s">
        <v>2058</v>
      </c>
      <c r="G123" s="247"/>
      <c r="H123" s="251">
        <v>6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pans="2:51" s="14" customFormat="1" ht="13.5">
      <c r="B124" s="269"/>
      <c r="C124" s="270"/>
      <c r="D124" s="248" t="s">
        <v>185</v>
      </c>
      <c r="E124" s="271" t="s">
        <v>21</v>
      </c>
      <c r="F124" s="272" t="s">
        <v>2059</v>
      </c>
      <c r="G124" s="270"/>
      <c r="H124" s="271" t="s">
        <v>21</v>
      </c>
      <c r="I124" s="273"/>
      <c r="J124" s="270"/>
      <c r="K124" s="270"/>
      <c r="L124" s="274"/>
      <c r="M124" s="275"/>
      <c r="N124" s="276"/>
      <c r="O124" s="276"/>
      <c r="P124" s="276"/>
      <c r="Q124" s="276"/>
      <c r="R124" s="276"/>
      <c r="S124" s="276"/>
      <c r="T124" s="277"/>
      <c r="AT124" s="278" t="s">
        <v>185</v>
      </c>
      <c r="AU124" s="278" t="s">
        <v>85</v>
      </c>
      <c r="AV124" s="14" t="s">
        <v>82</v>
      </c>
      <c r="AW124" s="14" t="s">
        <v>37</v>
      </c>
      <c r="AX124" s="14" t="s">
        <v>74</v>
      </c>
      <c r="AY124" s="278" t="s">
        <v>169</v>
      </c>
    </row>
    <row r="125" spans="2:51" s="12" customFormat="1" ht="13.5">
      <c r="B125" s="246"/>
      <c r="C125" s="247"/>
      <c r="D125" s="248" t="s">
        <v>185</v>
      </c>
      <c r="E125" s="249" t="s">
        <v>21</v>
      </c>
      <c r="F125" s="250" t="s">
        <v>1438</v>
      </c>
      <c r="G125" s="247"/>
      <c r="H125" s="251">
        <v>15.8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pans="2:51" s="14" customFormat="1" ht="13.5">
      <c r="B126" s="269"/>
      <c r="C126" s="270"/>
      <c r="D126" s="248" t="s">
        <v>185</v>
      </c>
      <c r="E126" s="271" t="s">
        <v>21</v>
      </c>
      <c r="F126" s="272" t="s">
        <v>2060</v>
      </c>
      <c r="G126" s="270"/>
      <c r="H126" s="271" t="s">
        <v>21</v>
      </c>
      <c r="I126" s="273"/>
      <c r="J126" s="270"/>
      <c r="K126" s="270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185</v>
      </c>
      <c r="AU126" s="278" t="s">
        <v>85</v>
      </c>
      <c r="AV126" s="14" t="s">
        <v>82</v>
      </c>
      <c r="AW126" s="14" t="s">
        <v>37</v>
      </c>
      <c r="AX126" s="14" t="s">
        <v>74</v>
      </c>
      <c r="AY126" s="278" t="s">
        <v>169</v>
      </c>
    </row>
    <row r="127" spans="2:51" s="12" customFormat="1" ht="13.5">
      <c r="B127" s="246"/>
      <c r="C127" s="247"/>
      <c r="D127" s="248" t="s">
        <v>185</v>
      </c>
      <c r="E127" s="249" t="s">
        <v>21</v>
      </c>
      <c r="F127" s="250" t="s">
        <v>2061</v>
      </c>
      <c r="G127" s="247"/>
      <c r="H127" s="251">
        <v>20.4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pans="2:51" s="14" customFormat="1" ht="13.5">
      <c r="B128" s="269"/>
      <c r="C128" s="270"/>
      <c r="D128" s="248" t="s">
        <v>185</v>
      </c>
      <c r="E128" s="271" t="s">
        <v>21</v>
      </c>
      <c r="F128" s="272" t="s">
        <v>2062</v>
      </c>
      <c r="G128" s="270"/>
      <c r="H128" s="271" t="s">
        <v>21</v>
      </c>
      <c r="I128" s="273"/>
      <c r="J128" s="270"/>
      <c r="K128" s="270"/>
      <c r="L128" s="274"/>
      <c r="M128" s="275"/>
      <c r="N128" s="276"/>
      <c r="O128" s="276"/>
      <c r="P128" s="276"/>
      <c r="Q128" s="276"/>
      <c r="R128" s="276"/>
      <c r="S128" s="276"/>
      <c r="T128" s="277"/>
      <c r="AT128" s="278" t="s">
        <v>185</v>
      </c>
      <c r="AU128" s="278" t="s">
        <v>85</v>
      </c>
      <c r="AV128" s="14" t="s">
        <v>82</v>
      </c>
      <c r="AW128" s="14" t="s">
        <v>37</v>
      </c>
      <c r="AX128" s="14" t="s">
        <v>74</v>
      </c>
      <c r="AY128" s="278" t="s">
        <v>169</v>
      </c>
    </row>
    <row r="129" spans="2:51" s="12" customFormat="1" ht="13.5">
      <c r="B129" s="246"/>
      <c r="C129" s="247"/>
      <c r="D129" s="248" t="s">
        <v>185</v>
      </c>
      <c r="E129" s="249" t="s">
        <v>21</v>
      </c>
      <c r="F129" s="250" t="s">
        <v>2063</v>
      </c>
      <c r="G129" s="247"/>
      <c r="H129" s="251">
        <v>13.3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pans="2:51" s="14" customFormat="1" ht="13.5">
      <c r="B130" s="269"/>
      <c r="C130" s="270"/>
      <c r="D130" s="248" t="s">
        <v>185</v>
      </c>
      <c r="E130" s="271" t="s">
        <v>21</v>
      </c>
      <c r="F130" s="272" t="s">
        <v>2064</v>
      </c>
      <c r="G130" s="270"/>
      <c r="H130" s="271" t="s">
        <v>21</v>
      </c>
      <c r="I130" s="273"/>
      <c r="J130" s="270"/>
      <c r="K130" s="270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185</v>
      </c>
      <c r="AU130" s="278" t="s">
        <v>85</v>
      </c>
      <c r="AV130" s="14" t="s">
        <v>82</v>
      </c>
      <c r="AW130" s="14" t="s">
        <v>37</v>
      </c>
      <c r="AX130" s="14" t="s">
        <v>74</v>
      </c>
      <c r="AY130" s="278" t="s">
        <v>169</v>
      </c>
    </row>
    <row r="131" spans="2:51" s="12" customFormat="1" ht="13.5">
      <c r="B131" s="246"/>
      <c r="C131" s="247"/>
      <c r="D131" s="248" t="s">
        <v>185</v>
      </c>
      <c r="E131" s="249" t="s">
        <v>21</v>
      </c>
      <c r="F131" s="250" t="s">
        <v>2065</v>
      </c>
      <c r="G131" s="247"/>
      <c r="H131" s="251">
        <v>11.4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pans="2:51" s="14" customFormat="1" ht="13.5">
      <c r="B132" s="269"/>
      <c r="C132" s="270"/>
      <c r="D132" s="248" t="s">
        <v>185</v>
      </c>
      <c r="E132" s="271" t="s">
        <v>21</v>
      </c>
      <c r="F132" s="272" t="s">
        <v>2066</v>
      </c>
      <c r="G132" s="270"/>
      <c r="H132" s="271" t="s">
        <v>21</v>
      </c>
      <c r="I132" s="273"/>
      <c r="J132" s="270"/>
      <c r="K132" s="270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185</v>
      </c>
      <c r="AU132" s="278" t="s">
        <v>85</v>
      </c>
      <c r="AV132" s="14" t="s">
        <v>82</v>
      </c>
      <c r="AW132" s="14" t="s">
        <v>37</v>
      </c>
      <c r="AX132" s="14" t="s">
        <v>74</v>
      </c>
      <c r="AY132" s="278" t="s">
        <v>169</v>
      </c>
    </row>
    <row r="133" spans="2:51" s="12" customFormat="1" ht="13.5">
      <c r="B133" s="246"/>
      <c r="C133" s="247"/>
      <c r="D133" s="248" t="s">
        <v>185</v>
      </c>
      <c r="E133" s="249" t="s">
        <v>21</v>
      </c>
      <c r="F133" s="250" t="s">
        <v>2067</v>
      </c>
      <c r="G133" s="247"/>
      <c r="H133" s="251">
        <v>24.5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pans="2:51" s="13" customFormat="1" ht="13.5">
      <c r="B134" s="258"/>
      <c r="C134" s="259"/>
      <c r="D134" s="248" t="s">
        <v>185</v>
      </c>
      <c r="E134" s="260" t="s">
        <v>21</v>
      </c>
      <c r="F134" s="261" t="s">
        <v>187</v>
      </c>
      <c r="G134" s="259"/>
      <c r="H134" s="262">
        <v>469.6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185</v>
      </c>
      <c r="AU134" s="268" t="s">
        <v>85</v>
      </c>
      <c r="AV134" s="13" t="s">
        <v>176</v>
      </c>
      <c r="AW134" s="13" t="s">
        <v>37</v>
      </c>
      <c r="AX134" s="13" t="s">
        <v>82</v>
      </c>
      <c r="AY134" s="268" t="s">
        <v>169</v>
      </c>
    </row>
    <row r="135" spans="2:65" s="1" customFormat="1" ht="25.5" customHeight="1">
      <c r="B135" s="47"/>
      <c r="C135" s="234" t="s">
        <v>85</v>
      </c>
      <c r="D135" s="234" t="s">
        <v>171</v>
      </c>
      <c r="E135" s="235" t="s">
        <v>2068</v>
      </c>
      <c r="F135" s="236" t="s">
        <v>2069</v>
      </c>
      <c r="G135" s="237" t="s">
        <v>2070</v>
      </c>
      <c r="H135" s="238">
        <v>720</v>
      </c>
      <c r="I135" s="239"/>
      <c r="J135" s="240">
        <f>ROUND(I135*H135,2)</f>
        <v>0</v>
      </c>
      <c r="K135" s="236" t="s">
        <v>175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AR135" s="25" t="s">
        <v>176</v>
      </c>
      <c r="AT135" s="25" t="s">
        <v>171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2071</v>
      </c>
    </row>
    <row r="136" spans="2:51" s="12" customFormat="1" ht="13.5">
      <c r="B136" s="246"/>
      <c r="C136" s="247"/>
      <c r="D136" s="248" t="s">
        <v>185</v>
      </c>
      <c r="E136" s="249" t="s">
        <v>21</v>
      </c>
      <c r="F136" s="250" t="s">
        <v>2072</v>
      </c>
      <c r="G136" s="247"/>
      <c r="H136" s="251">
        <v>720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pans="2:51" s="13" customFormat="1" ht="13.5">
      <c r="B137" s="258"/>
      <c r="C137" s="259"/>
      <c r="D137" s="248" t="s">
        <v>185</v>
      </c>
      <c r="E137" s="260" t="s">
        <v>21</v>
      </c>
      <c r="F137" s="261" t="s">
        <v>187</v>
      </c>
      <c r="G137" s="259"/>
      <c r="H137" s="262">
        <v>720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185</v>
      </c>
      <c r="AU137" s="268" t="s">
        <v>85</v>
      </c>
      <c r="AV137" s="13" t="s">
        <v>176</v>
      </c>
      <c r="AW137" s="13" t="s">
        <v>37</v>
      </c>
      <c r="AX137" s="13" t="s">
        <v>82</v>
      </c>
      <c r="AY137" s="268" t="s">
        <v>169</v>
      </c>
    </row>
    <row r="138" spans="2:65" s="1" customFormat="1" ht="25.5" customHeight="1">
      <c r="B138" s="47"/>
      <c r="C138" s="234" t="s">
        <v>181</v>
      </c>
      <c r="D138" s="234" t="s">
        <v>171</v>
      </c>
      <c r="E138" s="235" t="s">
        <v>2073</v>
      </c>
      <c r="F138" s="236" t="s">
        <v>2074</v>
      </c>
      <c r="G138" s="237" t="s">
        <v>2075</v>
      </c>
      <c r="H138" s="238">
        <v>30</v>
      </c>
      <c r="I138" s="239"/>
      <c r="J138" s="240">
        <f>ROUND(I138*H138,2)</f>
        <v>0</v>
      </c>
      <c r="K138" s="236" t="s">
        <v>175</v>
      </c>
      <c r="L138" s="73"/>
      <c r="M138" s="241" t="s">
        <v>21</v>
      </c>
      <c r="N138" s="242" t="s">
        <v>45</v>
      </c>
      <c r="O138" s="4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AR138" s="25" t="s">
        <v>176</v>
      </c>
      <c r="AT138" s="25" t="s">
        <v>171</v>
      </c>
      <c r="AU138" s="25" t="s">
        <v>85</v>
      </c>
      <c r="AY138" s="25" t="s">
        <v>169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176</v>
      </c>
      <c r="BM138" s="25" t="s">
        <v>2076</v>
      </c>
    </row>
    <row r="139" spans="2:51" s="12" customFormat="1" ht="13.5">
      <c r="B139" s="246"/>
      <c r="C139" s="247"/>
      <c r="D139" s="248" t="s">
        <v>185</v>
      </c>
      <c r="E139" s="249" t="s">
        <v>21</v>
      </c>
      <c r="F139" s="250" t="s">
        <v>310</v>
      </c>
      <c r="G139" s="247"/>
      <c r="H139" s="251">
        <v>30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pans="2:51" s="13" customFormat="1" ht="13.5">
      <c r="B140" s="258"/>
      <c r="C140" s="259"/>
      <c r="D140" s="248" t="s">
        <v>185</v>
      </c>
      <c r="E140" s="260" t="s">
        <v>21</v>
      </c>
      <c r="F140" s="261" t="s">
        <v>187</v>
      </c>
      <c r="G140" s="259"/>
      <c r="H140" s="262">
        <v>30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185</v>
      </c>
      <c r="AU140" s="268" t="s">
        <v>85</v>
      </c>
      <c r="AV140" s="13" t="s">
        <v>176</v>
      </c>
      <c r="AW140" s="13" t="s">
        <v>37</v>
      </c>
      <c r="AX140" s="13" t="s">
        <v>82</v>
      </c>
      <c r="AY140" s="268" t="s">
        <v>169</v>
      </c>
    </row>
    <row r="141" spans="2:63" s="11" customFormat="1" ht="29.85" customHeight="1">
      <c r="B141" s="218"/>
      <c r="C141" s="219"/>
      <c r="D141" s="220" t="s">
        <v>73</v>
      </c>
      <c r="E141" s="232" t="s">
        <v>215</v>
      </c>
      <c r="F141" s="232" t="s">
        <v>693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SUM(P142:P326)</f>
        <v>0</v>
      </c>
      <c r="Q141" s="226"/>
      <c r="R141" s="227">
        <f>SUM(R142:R326)</f>
        <v>10.4169162</v>
      </c>
      <c r="S141" s="226"/>
      <c r="T141" s="228">
        <f>SUM(T142:T326)</f>
        <v>15.5</v>
      </c>
      <c r="AR141" s="229" t="s">
        <v>82</v>
      </c>
      <c r="AT141" s="230" t="s">
        <v>73</v>
      </c>
      <c r="AU141" s="230" t="s">
        <v>82</v>
      </c>
      <c r="AY141" s="229" t="s">
        <v>169</v>
      </c>
      <c r="BK141" s="231">
        <f>SUM(BK142:BK326)</f>
        <v>0</v>
      </c>
    </row>
    <row r="142" spans="2:65" s="1" customFormat="1" ht="25.5" customHeight="1">
      <c r="B142" s="47"/>
      <c r="C142" s="234" t="s">
        <v>176</v>
      </c>
      <c r="D142" s="234" t="s">
        <v>171</v>
      </c>
      <c r="E142" s="235" t="s">
        <v>2077</v>
      </c>
      <c r="F142" s="236" t="s">
        <v>2078</v>
      </c>
      <c r="G142" s="237" t="s">
        <v>205</v>
      </c>
      <c r="H142" s="238">
        <v>88.9</v>
      </c>
      <c r="I142" s="239"/>
      <c r="J142" s="240">
        <f>ROUND(I142*H142,2)</f>
        <v>0</v>
      </c>
      <c r="K142" s="236" t="s">
        <v>21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0.01</v>
      </c>
      <c r="R142" s="243">
        <f>Q142*H142</f>
        <v>0.8890000000000001</v>
      </c>
      <c r="S142" s="243">
        <v>0</v>
      </c>
      <c r="T142" s="244">
        <f>S142*H142</f>
        <v>0</v>
      </c>
      <c r="AR142" s="25" t="s">
        <v>176</v>
      </c>
      <c r="AT142" s="25" t="s">
        <v>171</v>
      </c>
      <c r="AU142" s="25" t="s">
        <v>85</v>
      </c>
      <c r="AY142" s="25" t="s">
        <v>169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176</v>
      </c>
      <c r="BM142" s="25" t="s">
        <v>2079</v>
      </c>
    </row>
    <row r="143" spans="2:51" s="14" customFormat="1" ht="13.5">
      <c r="B143" s="269"/>
      <c r="C143" s="270"/>
      <c r="D143" s="248" t="s">
        <v>185</v>
      </c>
      <c r="E143" s="271" t="s">
        <v>21</v>
      </c>
      <c r="F143" s="272" t="s">
        <v>2022</v>
      </c>
      <c r="G143" s="270"/>
      <c r="H143" s="271" t="s">
        <v>21</v>
      </c>
      <c r="I143" s="273"/>
      <c r="J143" s="270"/>
      <c r="K143" s="270"/>
      <c r="L143" s="274"/>
      <c r="M143" s="275"/>
      <c r="N143" s="276"/>
      <c r="O143" s="276"/>
      <c r="P143" s="276"/>
      <c r="Q143" s="276"/>
      <c r="R143" s="276"/>
      <c r="S143" s="276"/>
      <c r="T143" s="277"/>
      <c r="AT143" s="278" t="s">
        <v>185</v>
      </c>
      <c r="AU143" s="278" t="s">
        <v>85</v>
      </c>
      <c r="AV143" s="14" t="s">
        <v>82</v>
      </c>
      <c r="AW143" s="14" t="s">
        <v>37</v>
      </c>
      <c r="AX143" s="14" t="s">
        <v>74</v>
      </c>
      <c r="AY143" s="278" t="s">
        <v>169</v>
      </c>
    </row>
    <row r="144" spans="2:51" s="12" customFormat="1" ht="13.5">
      <c r="B144" s="246"/>
      <c r="C144" s="247"/>
      <c r="D144" s="248" t="s">
        <v>185</v>
      </c>
      <c r="E144" s="249" t="s">
        <v>21</v>
      </c>
      <c r="F144" s="250" t="s">
        <v>2023</v>
      </c>
      <c r="G144" s="247"/>
      <c r="H144" s="251">
        <v>15.6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185</v>
      </c>
      <c r="AU144" s="257" t="s">
        <v>85</v>
      </c>
      <c r="AV144" s="12" t="s">
        <v>85</v>
      </c>
      <c r="AW144" s="12" t="s">
        <v>37</v>
      </c>
      <c r="AX144" s="12" t="s">
        <v>74</v>
      </c>
      <c r="AY144" s="257" t="s">
        <v>169</v>
      </c>
    </row>
    <row r="145" spans="2:51" s="14" customFormat="1" ht="13.5">
      <c r="B145" s="269"/>
      <c r="C145" s="270"/>
      <c r="D145" s="248" t="s">
        <v>185</v>
      </c>
      <c r="E145" s="271" t="s">
        <v>21</v>
      </c>
      <c r="F145" s="272" t="s">
        <v>2024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pans="2:51" s="12" customFormat="1" ht="13.5">
      <c r="B146" s="246"/>
      <c r="C146" s="247"/>
      <c r="D146" s="248" t="s">
        <v>185</v>
      </c>
      <c r="E146" s="249" t="s">
        <v>21</v>
      </c>
      <c r="F146" s="250" t="s">
        <v>2025</v>
      </c>
      <c r="G146" s="247"/>
      <c r="H146" s="251">
        <v>18.5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pans="2:51" s="14" customFormat="1" ht="13.5">
      <c r="B147" s="269"/>
      <c r="C147" s="270"/>
      <c r="D147" s="248" t="s">
        <v>185</v>
      </c>
      <c r="E147" s="271" t="s">
        <v>21</v>
      </c>
      <c r="F147" s="272" t="s">
        <v>2026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pans="2:51" s="12" customFormat="1" ht="13.5">
      <c r="B148" s="246"/>
      <c r="C148" s="247"/>
      <c r="D148" s="248" t="s">
        <v>185</v>
      </c>
      <c r="E148" s="249" t="s">
        <v>21</v>
      </c>
      <c r="F148" s="250" t="s">
        <v>2027</v>
      </c>
      <c r="G148" s="247"/>
      <c r="H148" s="251">
        <v>24.3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pans="2:51" s="14" customFormat="1" ht="13.5">
      <c r="B149" s="269"/>
      <c r="C149" s="270"/>
      <c r="D149" s="248" t="s">
        <v>185</v>
      </c>
      <c r="E149" s="271" t="s">
        <v>21</v>
      </c>
      <c r="F149" s="272" t="s">
        <v>2028</v>
      </c>
      <c r="G149" s="270"/>
      <c r="H149" s="271" t="s">
        <v>21</v>
      </c>
      <c r="I149" s="273"/>
      <c r="J149" s="270"/>
      <c r="K149" s="270"/>
      <c r="L149" s="274"/>
      <c r="M149" s="275"/>
      <c r="N149" s="276"/>
      <c r="O149" s="276"/>
      <c r="P149" s="276"/>
      <c r="Q149" s="276"/>
      <c r="R149" s="276"/>
      <c r="S149" s="276"/>
      <c r="T149" s="277"/>
      <c r="AT149" s="278" t="s">
        <v>185</v>
      </c>
      <c r="AU149" s="278" t="s">
        <v>85</v>
      </c>
      <c r="AV149" s="14" t="s">
        <v>82</v>
      </c>
      <c r="AW149" s="14" t="s">
        <v>37</v>
      </c>
      <c r="AX149" s="14" t="s">
        <v>74</v>
      </c>
      <c r="AY149" s="278" t="s">
        <v>169</v>
      </c>
    </row>
    <row r="150" spans="2:51" s="12" customFormat="1" ht="13.5">
      <c r="B150" s="246"/>
      <c r="C150" s="247"/>
      <c r="D150" s="248" t="s">
        <v>185</v>
      </c>
      <c r="E150" s="249" t="s">
        <v>21</v>
      </c>
      <c r="F150" s="250" t="s">
        <v>2029</v>
      </c>
      <c r="G150" s="247"/>
      <c r="H150" s="251">
        <v>10.1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pans="2:51" s="14" customFormat="1" ht="13.5">
      <c r="B151" s="269"/>
      <c r="C151" s="270"/>
      <c r="D151" s="248" t="s">
        <v>185</v>
      </c>
      <c r="E151" s="271" t="s">
        <v>21</v>
      </c>
      <c r="F151" s="272" t="s">
        <v>2030</v>
      </c>
      <c r="G151" s="270"/>
      <c r="H151" s="271" t="s">
        <v>21</v>
      </c>
      <c r="I151" s="273"/>
      <c r="J151" s="270"/>
      <c r="K151" s="270"/>
      <c r="L151" s="274"/>
      <c r="M151" s="275"/>
      <c r="N151" s="276"/>
      <c r="O151" s="276"/>
      <c r="P151" s="276"/>
      <c r="Q151" s="276"/>
      <c r="R151" s="276"/>
      <c r="S151" s="276"/>
      <c r="T151" s="277"/>
      <c r="AT151" s="278" t="s">
        <v>185</v>
      </c>
      <c r="AU151" s="278" t="s">
        <v>85</v>
      </c>
      <c r="AV151" s="14" t="s">
        <v>82</v>
      </c>
      <c r="AW151" s="14" t="s">
        <v>37</v>
      </c>
      <c r="AX151" s="14" t="s">
        <v>74</v>
      </c>
      <c r="AY151" s="278" t="s">
        <v>169</v>
      </c>
    </row>
    <row r="152" spans="2:51" s="12" customFormat="1" ht="13.5">
      <c r="B152" s="246"/>
      <c r="C152" s="247"/>
      <c r="D152" s="248" t="s">
        <v>185</v>
      </c>
      <c r="E152" s="249" t="s">
        <v>21</v>
      </c>
      <c r="F152" s="250" t="s">
        <v>2031</v>
      </c>
      <c r="G152" s="247"/>
      <c r="H152" s="251">
        <v>11.1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pans="2:51" s="14" customFormat="1" ht="13.5">
      <c r="B153" s="269"/>
      <c r="C153" s="270"/>
      <c r="D153" s="248" t="s">
        <v>185</v>
      </c>
      <c r="E153" s="271" t="s">
        <v>21</v>
      </c>
      <c r="F153" s="272" t="s">
        <v>2032</v>
      </c>
      <c r="G153" s="270"/>
      <c r="H153" s="271" t="s">
        <v>21</v>
      </c>
      <c r="I153" s="273"/>
      <c r="J153" s="270"/>
      <c r="K153" s="270"/>
      <c r="L153" s="274"/>
      <c r="M153" s="275"/>
      <c r="N153" s="276"/>
      <c r="O153" s="276"/>
      <c r="P153" s="276"/>
      <c r="Q153" s="276"/>
      <c r="R153" s="276"/>
      <c r="S153" s="276"/>
      <c r="T153" s="277"/>
      <c r="AT153" s="278" t="s">
        <v>185</v>
      </c>
      <c r="AU153" s="278" t="s">
        <v>85</v>
      </c>
      <c r="AV153" s="14" t="s">
        <v>82</v>
      </c>
      <c r="AW153" s="14" t="s">
        <v>37</v>
      </c>
      <c r="AX153" s="14" t="s">
        <v>74</v>
      </c>
      <c r="AY153" s="278" t="s">
        <v>169</v>
      </c>
    </row>
    <row r="154" spans="2:51" s="12" customFormat="1" ht="13.5">
      <c r="B154" s="246"/>
      <c r="C154" s="247"/>
      <c r="D154" s="248" t="s">
        <v>185</v>
      </c>
      <c r="E154" s="249" t="s">
        <v>21</v>
      </c>
      <c r="F154" s="250" t="s">
        <v>2033</v>
      </c>
      <c r="G154" s="247"/>
      <c r="H154" s="251">
        <v>9.3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pans="2:51" s="13" customFormat="1" ht="13.5">
      <c r="B155" s="258"/>
      <c r="C155" s="259"/>
      <c r="D155" s="248" t="s">
        <v>185</v>
      </c>
      <c r="E155" s="260" t="s">
        <v>21</v>
      </c>
      <c r="F155" s="261" t="s">
        <v>187</v>
      </c>
      <c r="G155" s="259"/>
      <c r="H155" s="262">
        <v>88.9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185</v>
      </c>
      <c r="AU155" s="268" t="s">
        <v>85</v>
      </c>
      <c r="AV155" s="13" t="s">
        <v>176</v>
      </c>
      <c r="AW155" s="13" t="s">
        <v>37</v>
      </c>
      <c r="AX155" s="13" t="s">
        <v>82</v>
      </c>
      <c r="AY155" s="268" t="s">
        <v>169</v>
      </c>
    </row>
    <row r="156" spans="2:65" s="1" customFormat="1" ht="25.5" customHeight="1">
      <c r="B156" s="47"/>
      <c r="C156" s="234" t="s">
        <v>191</v>
      </c>
      <c r="D156" s="234" t="s">
        <v>171</v>
      </c>
      <c r="E156" s="235" t="s">
        <v>2080</v>
      </c>
      <c r="F156" s="236" t="s">
        <v>2081</v>
      </c>
      <c r="G156" s="237" t="s">
        <v>205</v>
      </c>
      <c r="H156" s="238">
        <v>356.2</v>
      </c>
      <c r="I156" s="239"/>
      <c r="J156" s="240">
        <f>ROUND(I156*H156,2)</f>
        <v>0</v>
      </c>
      <c r="K156" s="236" t="s">
        <v>21</v>
      </c>
      <c r="L156" s="73"/>
      <c r="M156" s="241" t="s">
        <v>21</v>
      </c>
      <c r="N156" s="242" t="s">
        <v>45</v>
      </c>
      <c r="O156" s="48"/>
      <c r="P156" s="243">
        <f>O156*H156</f>
        <v>0</v>
      </c>
      <c r="Q156" s="243">
        <v>0.01</v>
      </c>
      <c r="R156" s="243">
        <f>Q156*H156</f>
        <v>3.562</v>
      </c>
      <c r="S156" s="243">
        <v>0</v>
      </c>
      <c r="T156" s="244">
        <f>S156*H156</f>
        <v>0</v>
      </c>
      <c r="AR156" s="25" t="s">
        <v>176</v>
      </c>
      <c r="AT156" s="25" t="s">
        <v>171</v>
      </c>
      <c r="AU156" s="25" t="s">
        <v>85</v>
      </c>
      <c r="AY156" s="25" t="s">
        <v>169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176</v>
      </c>
      <c r="BM156" s="25" t="s">
        <v>2082</v>
      </c>
    </row>
    <row r="157" spans="2:51" s="14" customFormat="1" ht="13.5">
      <c r="B157" s="269"/>
      <c r="C157" s="270"/>
      <c r="D157" s="248" t="s">
        <v>185</v>
      </c>
      <c r="E157" s="271" t="s">
        <v>21</v>
      </c>
      <c r="F157" s="272" t="s">
        <v>2034</v>
      </c>
      <c r="G157" s="270"/>
      <c r="H157" s="271" t="s">
        <v>21</v>
      </c>
      <c r="I157" s="273"/>
      <c r="J157" s="270"/>
      <c r="K157" s="270"/>
      <c r="L157" s="274"/>
      <c r="M157" s="275"/>
      <c r="N157" s="276"/>
      <c r="O157" s="276"/>
      <c r="P157" s="276"/>
      <c r="Q157" s="276"/>
      <c r="R157" s="276"/>
      <c r="S157" s="276"/>
      <c r="T157" s="277"/>
      <c r="AT157" s="278" t="s">
        <v>185</v>
      </c>
      <c r="AU157" s="278" t="s">
        <v>85</v>
      </c>
      <c r="AV157" s="14" t="s">
        <v>82</v>
      </c>
      <c r="AW157" s="14" t="s">
        <v>37</v>
      </c>
      <c r="AX157" s="14" t="s">
        <v>74</v>
      </c>
      <c r="AY157" s="278" t="s">
        <v>169</v>
      </c>
    </row>
    <row r="158" spans="2:51" s="12" customFormat="1" ht="13.5">
      <c r="B158" s="246"/>
      <c r="C158" s="247"/>
      <c r="D158" s="248" t="s">
        <v>185</v>
      </c>
      <c r="E158" s="249" t="s">
        <v>21</v>
      </c>
      <c r="F158" s="250" t="s">
        <v>2035</v>
      </c>
      <c r="G158" s="247"/>
      <c r="H158" s="251">
        <v>23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pans="2:51" s="14" customFormat="1" ht="13.5">
      <c r="B159" s="269"/>
      <c r="C159" s="270"/>
      <c r="D159" s="248" t="s">
        <v>185</v>
      </c>
      <c r="E159" s="271" t="s">
        <v>21</v>
      </c>
      <c r="F159" s="272" t="s">
        <v>2036</v>
      </c>
      <c r="G159" s="270"/>
      <c r="H159" s="271" t="s">
        <v>21</v>
      </c>
      <c r="I159" s="273"/>
      <c r="J159" s="270"/>
      <c r="K159" s="270"/>
      <c r="L159" s="274"/>
      <c r="M159" s="275"/>
      <c r="N159" s="276"/>
      <c r="O159" s="276"/>
      <c r="P159" s="276"/>
      <c r="Q159" s="276"/>
      <c r="R159" s="276"/>
      <c r="S159" s="276"/>
      <c r="T159" s="277"/>
      <c r="AT159" s="278" t="s">
        <v>185</v>
      </c>
      <c r="AU159" s="278" t="s">
        <v>85</v>
      </c>
      <c r="AV159" s="14" t="s">
        <v>82</v>
      </c>
      <c r="AW159" s="14" t="s">
        <v>37</v>
      </c>
      <c r="AX159" s="14" t="s">
        <v>74</v>
      </c>
      <c r="AY159" s="278" t="s">
        <v>169</v>
      </c>
    </row>
    <row r="160" spans="2:51" s="12" customFormat="1" ht="13.5">
      <c r="B160" s="246"/>
      <c r="C160" s="247"/>
      <c r="D160" s="248" t="s">
        <v>185</v>
      </c>
      <c r="E160" s="249" t="s">
        <v>21</v>
      </c>
      <c r="F160" s="250" t="s">
        <v>2037</v>
      </c>
      <c r="G160" s="247"/>
      <c r="H160" s="251">
        <v>24.1</v>
      </c>
      <c r="I160" s="252"/>
      <c r="J160" s="247"/>
      <c r="K160" s="247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185</v>
      </c>
      <c r="AU160" s="257" t="s">
        <v>85</v>
      </c>
      <c r="AV160" s="12" t="s">
        <v>85</v>
      </c>
      <c r="AW160" s="12" t="s">
        <v>37</v>
      </c>
      <c r="AX160" s="12" t="s">
        <v>74</v>
      </c>
      <c r="AY160" s="257" t="s">
        <v>169</v>
      </c>
    </row>
    <row r="161" spans="2:51" s="14" customFormat="1" ht="13.5">
      <c r="B161" s="269"/>
      <c r="C161" s="270"/>
      <c r="D161" s="248" t="s">
        <v>185</v>
      </c>
      <c r="E161" s="271" t="s">
        <v>21</v>
      </c>
      <c r="F161" s="272" t="s">
        <v>2038</v>
      </c>
      <c r="G161" s="270"/>
      <c r="H161" s="271" t="s">
        <v>21</v>
      </c>
      <c r="I161" s="273"/>
      <c r="J161" s="270"/>
      <c r="K161" s="270"/>
      <c r="L161" s="274"/>
      <c r="M161" s="275"/>
      <c r="N161" s="276"/>
      <c r="O161" s="276"/>
      <c r="P161" s="276"/>
      <c r="Q161" s="276"/>
      <c r="R161" s="276"/>
      <c r="S161" s="276"/>
      <c r="T161" s="277"/>
      <c r="AT161" s="278" t="s">
        <v>185</v>
      </c>
      <c r="AU161" s="278" t="s">
        <v>85</v>
      </c>
      <c r="AV161" s="14" t="s">
        <v>82</v>
      </c>
      <c r="AW161" s="14" t="s">
        <v>37</v>
      </c>
      <c r="AX161" s="14" t="s">
        <v>74</v>
      </c>
      <c r="AY161" s="278" t="s">
        <v>169</v>
      </c>
    </row>
    <row r="162" spans="2:51" s="12" customFormat="1" ht="13.5">
      <c r="B162" s="246"/>
      <c r="C162" s="247"/>
      <c r="D162" s="248" t="s">
        <v>185</v>
      </c>
      <c r="E162" s="249" t="s">
        <v>21</v>
      </c>
      <c r="F162" s="250" t="s">
        <v>2039</v>
      </c>
      <c r="G162" s="247"/>
      <c r="H162" s="251">
        <v>24.2</v>
      </c>
      <c r="I162" s="252"/>
      <c r="J162" s="247"/>
      <c r="K162" s="247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185</v>
      </c>
      <c r="AU162" s="257" t="s">
        <v>85</v>
      </c>
      <c r="AV162" s="12" t="s">
        <v>85</v>
      </c>
      <c r="AW162" s="12" t="s">
        <v>37</v>
      </c>
      <c r="AX162" s="12" t="s">
        <v>74</v>
      </c>
      <c r="AY162" s="257" t="s">
        <v>169</v>
      </c>
    </row>
    <row r="163" spans="2:51" s="14" customFormat="1" ht="13.5">
      <c r="B163" s="269"/>
      <c r="C163" s="270"/>
      <c r="D163" s="248" t="s">
        <v>185</v>
      </c>
      <c r="E163" s="271" t="s">
        <v>21</v>
      </c>
      <c r="F163" s="272" t="s">
        <v>2040</v>
      </c>
      <c r="G163" s="270"/>
      <c r="H163" s="271" t="s">
        <v>21</v>
      </c>
      <c r="I163" s="273"/>
      <c r="J163" s="270"/>
      <c r="K163" s="270"/>
      <c r="L163" s="274"/>
      <c r="M163" s="275"/>
      <c r="N163" s="276"/>
      <c r="O163" s="276"/>
      <c r="P163" s="276"/>
      <c r="Q163" s="276"/>
      <c r="R163" s="276"/>
      <c r="S163" s="276"/>
      <c r="T163" s="277"/>
      <c r="AT163" s="278" t="s">
        <v>185</v>
      </c>
      <c r="AU163" s="278" t="s">
        <v>85</v>
      </c>
      <c r="AV163" s="14" t="s">
        <v>82</v>
      </c>
      <c r="AW163" s="14" t="s">
        <v>37</v>
      </c>
      <c r="AX163" s="14" t="s">
        <v>74</v>
      </c>
      <c r="AY163" s="278" t="s">
        <v>169</v>
      </c>
    </row>
    <row r="164" spans="2:51" s="12" customFormat="1" ht="13.5">
      <c r="B164" s="246"/>
      <c r="C164" s="247"/>
      <c r="D164" s="248" t="s">
        <v>185</v>
      </c>
      <c r="E164" s="249" t="s">
        <v>21</v>
      </c>
      <c r="F164" s="250" t="s">
        <v>2041</v>
      </c>
      <c r="G164" s="247"/>
      <c r="H164" s="251">
        <v>31.3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pans="2:51" s="14" customFormat="1" ht="13.5">
      <c r="B165" s="269"/>
      <c r="C165" s="270"/>
      <c r="D165" s="248" t="s">
        <v>185</v>
      </c>
      <c r="E165" s="271" t="s">
        <v>21</v>
      </c>
      <c r="F165" s="272" t="s">
        <v>2042</v>
      </c>
      <c r="G165" s="270"/>
      <c r="H165" s="271" t="s">
        <v>21</v>
      </c>
      <c r="I165" s="273"/>
      <c r="J165" s="270"/>
      <c r="K165" s="270"/>
      <c r="L165" s="274"/>
      <c r="M165" s="275"/>
      <c r="N165" s="276"/>
      <c r="O165" s="276"/>
      <c r="P165" s="276"/>
      <c r="Q165" s="276"/>
      <c r="R165" s="276"/>
      <c r="S165" s="276"/>
      <c r="T165" s="277"/>
      <c r="AT165" s="278" t="s">
        <v>185</v>
      </c>
      <c r="AU165" s="278" t="s">
        <v>85</v>
      </c>
      <c r="AV165" s="14" t="s">
        <v>82</v>
      </c>
      <c r="AW165" s="14" t="s">
        <v>37</v>
      </c>
      <c r="AX165" s="14" t="s">
        <v>74</v>
      </c>
      <c r="AY165" s="278" t="s">
        <v>169</v>
      </c>
    </row>
    <row r="166" spans="2:51" s="12" customFormat="1" ht="13.5">
      <c r="B166" s="246"/>
      <c r="C166" s="247"/>
      <c r="D166" s="248" t="s">
        <v>185</v>
      </c>
      <c r="E166" s="249" t="s">
        <v>21</v>
      </c>
      <c r="F166" s="250" t="s">
        <v>2043</v>
      </c>
      <c r="G166" s="247"/>
      <c r="H166" s="251">
        <v>28.6</v>
      </c>
      <c r="I166" s="252"/>
      <c r="J166" s="247"/>
      <c r="K166" s="247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185</v>
      </c>
      <c r="AU166" s="257" t="s">
        <v>85</v>
      </c>
      <c r="AV166" s="12" t="s">
        <v>85</v>
      </c>
      <c r="AW166" s="12" t="s">
        <v>37</v>
      </c>
      <c r="AX166" s="12" t="s">
        <v>74</v>
      </c>
      <c r="AY166" s="257" t="s">
        <v>169</v>
      </c>
    </row>
    <row r="167" spans="2:51" s="14" customFormat="1" ht="13.5">
      <c r="B167" s="269"/>
      <c r="C167" s="270"/>
      <c r="D167" s="248" t="s">
        <v>185</v>
      </c>
      <c r="E167" s="271" t="s">
        <v>21</v>
      </c>
      <c r="F167" s="272" t="s">
        <v>2044</v>
      </c>
      <c r="G167" s="270"/>
      <c r="H167" s="271" t="s">
        <v>21</v>
      </c>
      <c r="I167" s="273"/>
      <c r="J167" s="270"/>
      <c r="K167" s="270"/>
      <c r="L167" s="274"/>
      <c r="M167" s="275"/>
      <c r="N167" s="276"/>
      <c r="O167" s="276"/>
      <c r="P167" s="276"/>
      <c r="Q167" s="276"/>
      <c r="R167" s="276"/>
      <c r="S167" s="276"/>
      <c r="T167" s="277"/>
      <c r="AT167" s="278" t="s">
        <v>185</v>
      </c>
      <c r="AU167" s="278" t="s">
        <v>85</v>
      </c>
      <c r="AV167" s="14" t="s">
        <v>82</v>
      </c>
      <c r="AW167" s="14" t="s">
        <v>37</v>
      </c>
      <c r="AX167" s="14" t="s">
        <v>74</v>
      </c>
      <c r="AY167" s="278" t="s">
        <v>169</v>
      </c>
    </row>
    <row r="168" spans="2:51" s="12" customFormat="1" ht="13.5">
      <c r="B168" s="246"/>
      <c r="C168" s="247"/>
      <c r="D168" s="248" t="s">
        <v>185</v>
      </c>
      <c r="E168" s="249" t="s">
        <v>21</v>
      </c>
      <c r="F168" s="250" t="s">
        <v>2045</v>
      </c>
      <c r="G168" s="247"/>
      <c r="H168" s="251">
        <v>27.1</v>
      </c>
      <c r="I168" s="252"/>
      <c r="J168" s="247"/>
      <c r="K168" s="247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185</v>
      </c>
      <c r="AU168" s="257" t="s">
        <v>85</v>
      </c>
      <c r="AV168" s="12" t="s">
        <v>85</v>
      </c>
      <c r="AW168" s="12" t="s">
        <v>37</v>
      </c>
      <c r="AX168" s="12" t="s">
        <v>74</v>
      </c>
      <c r="AY168" s="257" t="s">
        <v>169</v>
      </c>
    </row>
    <row r="169" spans="2:51" s="14" customFormat="1" ht="13.5">
      <c r="B169" s="269"/>
      <c r="C169" s="270"/>
      <c r="D169" s="248" t="s">
        <v>185</v>
      </c>
      <c r="E169" s="271" t="s">
        <v>21</v>
      </c>
      <c r="F169" s="272" t="s">
        <v>2046</v>
      </c>
      <c r="G169" s="270"/>
      <c r="H169" s="271" t="s">
        <v>21</v>
      </c>
      <c r="I169" s="273"/>
      <c r="J169" s="270"/>
      <c r="K169" s="270"/>
      <c r="L169" s="274"/>
      <c r="M169" s="275"/>
      <c r="N169" s="276"/>
      <c r="O169" s="276"/>
      <c r="P169" s="276"/>
      <c r="Q169" s="276"/>
      <c r="R169" s="276"/>
      <c r="S169" s="276"/>
      <c r="T169" s="277"/>
      <c r="AT169" s="278" t="s">
        <v>185</v>
      </c>
      <c r="AU169" s="278" t="s">
        <v>85</v>
      </c>
      <c r="AV169" s="14" t="s">
        <v>82</v>
      </c>
      <c r="AW169" s="14" t="s">
        <v>37</v>
      </c>
      <c r="AX169" s="14" t="s">
        <v>74</v>
      </c>
      <c r="AY169" s="278" t="s">
        <v>169</v>
      </c>
    </row>
    <row r="170" spans="2:51" s="12" customFormat="1" ht="13.5">
      <c r="B170" s="246"/>
      <c r="C170" s="247"/>
      <c r="D170" s="248" t="s">
        <v>185</v>
      </c>
      <c r="E170" s="249" t="s">
        <v>21</v>
      </c>
      <c r="F170" s="250" t="s">
        <v>2047</v>
      </c>
      <c r="G170" s="247"/>
      <c r="H170" s="251">
        <v>47.6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pans="2:51" s="14" customFormat="1" ht="13.5">
      <c r="B171" s="269"/>
      <c r="C171" s="270"/>
      <c r="D171" s="248" t="s">
        <v>185</v>
      </c>
      <c r="E171" s="271" t="s">
        <v>21</v>
      </c>
      <c r="F171" s="272" t="s">
        <v>2048</v>
      </c>
      <c r="G171" s="270"/>
      <c r="H171" s="271" t="s">
        <v>21</v>
      </c>
      <c r="I171" s="273"/>
      <c r="J171" s="270"/>
      <c r="K171" s="270"/>
      <c r="L171" s="274"/>
      <c r="M171" s="275"/>
      <c r="N171" s="276"/>
      <c r="O171" s="276"/>
      <c r="P171" s="276"/>
      <c r="Q171" s="276"/>
      <c r="R171" s="276"/>
      <c r="S171" s="276"/>
      <c r="T171" s="277"/>
      <c r="AT171" s="278" t="s">
        <v>185</v>
      </c>
      <c r="AU171" s="278" t="s">
        <v>85</v>
      </c>
      <c r="AV171" s="14" t="s">
        <v>82</v>
      </c>
      <c r="AW171" s="14" t="s">
        <v>37</v>
      </c>
      <c r="AX171" s="14" t="s">
        <v>74</v>
      </c>
      <c r="AY171" s="278" t="s">
        <v>169</v>
      </c>
    </row>
    <row r="172" spans="2:51" s="12" customFormat="1" ht="13.5">
      <c r="B172" s="246"/>
      <c r="C172" s="247"/>
      <c r="D172" s="248" t="s">
        <v>185</v>
      </c>
      <c r="E172" s="249" t="s">
        <v>21</v>
      </c>
      <c r="F172" s="250" t="s">
        <v>2049</v>
      </c>
      <c r="G172" s="247"/>
      <c r="H172" s="251">
        <v>13.8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pans="2:51" s="14" customFormat="1" ht="13.5">
      <c r="B173" s="269"/>
      <c r="C173" s="270"/>
      <c r="D173" s="248" t="s">
        <v>185</v>
      </c>
      <c r="E173" s="271" t="s">
        <v>21</v>
      </c>
      <c r="F173" s="272" t="s">
        <v>2050</v>
      </c>
      <c r="G173" s="270"/>
      <c r="H173" s="271" t="s">
        <v>21</v>
      </c>
      <c r="I173" s="273"/>
      <c r="J173" s="270"/>
      <c r="K173" s="270"/>
      <c r="L173" s="274"/>
      <c r="M173" s="275"/>
      <c r="N173" s="276"/>
      <c r="O173" s="276"/>
      <c r="P173" s="276"/>
      <c r="Q173" s="276"/>
      <c r="R173" s="276"/>
      <c r="S173" s="276"/>
      <c r="T173" s="277"/>
      <c r="AT173" s="278" t="s">
        <v>185</v>
      </c>
      <c r="AU173" s="278" t="s">
        <v>85</v>
      </c>
      <c r="AV173" s="14" t="s">
        <v>82</v>
      </c>
      <c r="AW173" s="14" t="s">
        <v>37</v>
      </c>
      <c r="AX173" s="14" t="s">
        <v>74</v>
      </c>
      <c r="AY173" s="278" t="s">
        <v>169</v>
      </c>
    </row>
    <row r="174" spans="2:51" s="12" customFormat="1" ht="13.5">
      <c r="B174" s="246"/>
      <c r="C174" s="247"/>
      <c r="D174" s="248" t="s">
        <v>185</v>
      </c>
      <c r="E174" s="249" t="s">
        <v>21</v>
      </c>
      <c r="F174" s="250" t="s">
        <v>2051</v>
      </c>
      <c r="G174" s="247"/>
      <c r="H174" s="251">
        <v>17.5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pans="2:51" s="14" customFormat="1" ht="13.5">
      <c r="B175" s="269"/>
      <c r="C175" s="270"/>
      <c r="D175" s="248" t="s">
        <v>185</v>
      </c>
      <c r="E175" s="271" t="s">
        <v>21</v>
      </c>
      <c r="F175" s="272" t="s">
        <v>2052</v>
      </c>
      <c r="G175" s="270"/>
      <c r="H175" s="271" t="s">
        <v>21</v>
      </c>
      <c r="I175" s="273"/>
      <c r="J175" s="270"/>
      <c r="K175" s="270"/>
      <c r="L175" s="274"/>
      <c r="M175" s="275"/>
      <c r="N175" s="276"/>
      <c r="O175" s="276"/>
      <c r="P175" s="276"/>
      <c r="Q175" s="276"/>
      <c r="R175" s="276"/>
      <c r="S175" s="276"/>
      <c r="T175" s="277"/>
      <c r="AT175" s="278" t="s">
        <v>185</v>
      </c>
      <c r="AU175" s="278" t="s">
        <v>85</v>
      </c>
      <c r="AV175" s="14" t="s">
        <v>82</v>
      </c>
      <c r="AW175" s="14" t="s">
        <v>37</v>
      </c>
      <c r="AX175" s="14" t="s">
        <v>74</v>
      </c>
      <c r="AY175" s="278" t="s">
        <v>169</v>
      </c>
    </row>
    <row r="176" spans="2:51" s="12" customFormat="1" ht="13.5">
      <c r="B176" s="246"/>
      <c r="C176" s="247"/>
      <c r="D176" s="248" t="s">
        <v>185</v>
      </c>
      <c r="E176" s="249" t="s">
        <v>21</v>
      </c>
      <c r="F176" s="250" t="s">
        <v>2053</v>
      </c>
      <c r="G176" s="247"/>
      <c r="H176" s="251">
        <v>14.3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pans="2:51" s="14" customFormat="1" ht="13.5">
      <c r="B177" s="269"/>
      <c r="C177" s="270"/>
      <c r="D177" s="248" t="s">
        <v>185</v>
      </c>
      <c r="E177" s="271" t="s">
        <v>21</v>
      </c>
      <c r="F177" s="272" t="s">
        <v>2054</v>
      </c>
      <c r="G177" s="270"/>
      <c r="H177" s="271" t="s">
        <v>21</v>
      </c>
      <c r="I177" s="273"/>
      <c r="J177" s="270"/>
      <c r="K177" s="270"/>
      <c r="L177" s="274"/>
      <c r="M177" s="275"/>
      <c r="N177" s="276"/>
      <c r="O177" s="276"/>
      <c r="P177" s="276"/>
      <c r="Q177" s="276"/>
      <c r="R177" s="276"/>
      <c r="S177" s="276"/>
      <c r="T177" s="277"/>
      <c r="AT177" s="278" t="s">
        <v>185</v>
      </c>
      <c r="AU177" s="278" t="s">
        <v>85</v>
      </c>
      <c r="AV177" s="14" t="s">
        <v>82</v>
      </c>
      <c r="AW177" s="14" t="s">
        <v>37</v>
      </c>
      <c r="AX177" s="14" t="s">
        <v>74</v>
      </c>
      <c r="AY177" s="278" t="s">
        <v>169</v>
      </c>
    </row>
    <row r="178" spans="2:51" s="12" customFormat="1" ht="13.5">
      <c r="B178" s="246"/>
      <c r="C178" s="247"/>
      <c r="D178" s="248" t="s">
        <v>185</v>
      </c>
      <c r="E178" s="249" t="s">
        <v>21</v>
      </c>
      <c r="F178" s="250" t="s">
        <v>2049</v>
      </c>
      <c r="G178" s="247"/>
      <c r="H178" s="251">
        <v>13.8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pans="2:51" s="14" customFormat="1" ht="13.5">
      <c r="B179" s="269"/>
      <c r="C179" s="270"/>
      <c r="D179" s="248" t="s">
        <v>185</v>
      </c>
      <c r="E179" s="271" t="s">
        <v>21</v>
      </c>
      <c r="F179" s="272" t="s">
        <v>2055</v>
      </c>
      <c r="G179" s="270"/>
      <c r="H179" s="271" t="s">
        <v>21</v>
      </c>
      <c r="I179" s="273"/>
      <c r="J179" s="270"/>
      <c r="K179" s="270"/>
      <c r="L179" s="274"/>
      <c r="M179" s="275"/>
      <c r="N179" s="276"/>
      <c r="O179" s="276"/>
      <c r="P179" s="276"/>
      <c r="Q179" s="276"/>
      <c r="R179" s="276"/>
      <c r="S179" s="276"/>
      <c r="T179" s="277"/>
      <c r="AT179" s="278" t="s">
        <v>185</v>
      </c>
      <c r="AU179" s="278" t="s">
        <v>85</v>
      </c>
      <c r="AV179" s="14" t="s">
        <v>82</v>
      </c>
      <c r="AW179" s="14" t="s">
        <v>37</v>
      </c>
      <c r="AX179" s="14" t="s">
        <v>74</v>
      </c>
      <c r="AY179" s="278" t="s">
        <v>169</v>
      </c>
    </row>
    <row r="180" spans="2:51" s="12" customFormat="1" ht="13.5">
      <c r="B180" s="246"/>
      <c r="C180" s="247"/>
      <c r="D180" s="248" t="s">
        <v>185</v>
      </c>
      <c r="E180" s="249" t="s">
        <v>21</v>
      </c>
      <c r="F180" s="250" t="s">
        <v>2056</v>
      </c>
      <c r="G180" s="247"/>
      <c r="H180" s="251">
        <v>24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pans="2:51" s="14" customFormat="1" ht="13.5">
      <c r="B181" s="269"/>
      <c r="C181" s="270"/>
      <c r="D181" s="248" t="s">
        <v>185</v>
      </c>
      <c r="E181" s="271" t="s">
        <v>21</v>
      </c>
      <c r="F181" s="272" t="s">
        <v>2057</v>
      </c>
      <c r="G181" s="270"/>
      <c r="H181" s="271" t="s">
        <v>21</v>
      </c>
      <c r="I181" s="273"/>
      <c r="J181" s="270"/>
      <c r="K181" s="270"/>
      <c r="L181" s="274"/>
      <c r="M181" s="275"/>
      <c r="N181" s="276"/>
      <c r="O181" s="276"/>
      <c r="P181" s="276"/>
      <c r="Q181" s="276"/>
      <c r="R181" s="276"/>
      <c r="S181" s="276"/>
      <c r="T181" s="277"/>
      <c r="AT181" s="278" t="s">
        <v>185</v>
      </c>
      <c r="AU181" s="278" t="s">
        <v>85</v>
      </c>
      <c r="AV181" s="14" t="s">
        <v>82</v>
      </c>
      <c r="AW181" s="14" t="s">
        <v>37</v>
      </c>
      <c r="AX181" s="14" t="s">
        <v>74</v>
      </c>
      <c r="AY181" s="278" t="s">
        <v>169</v>
      </c>
    </row>
    <row r="182" spans="2:51" s="12" customFormat="1" ht="13.5">
      <c r="B182" s="246"/>
      <c r="C182" s="247"/>
      <c r="D182" s="248" t="s">
        <v>185</v>
      </c>
      <c r="E182" s="249" t="s">
        <v>21</v>
      </c>
      <c r="F182" s="250" t="s">
        <v>2058</v>
      </c>
      <c r="G182" s="247"/>
      <c r="H182" s="251">
        <v>6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pans="2:51" s="14" customFormat="1" ht="13.5">
      <c r="B183" s="269"/>
      <c r="C183" s="270"/>
      <c r="D183" s="248" t="s">
        <v>185</v>
      </c>
      <c r="E183" s="271" t="s">
        <v>21</v>
      </c>
      <c r="F183" s="272" t="s">
        <v>2059</v>
      </c>
      <c r="G183" s="270"/>
      <c r="H183" s="271" t="s">
        <v>21</v>
      </c>
      <c r="I183" s="273"/>
      <c r="J183" s="270"/>
      <c r="K183" s="270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185</v>
      </c>
      <c r="AU183" s="278" t="s">
        <v>85</v>
      </c>
      <c r="AV183" s="14" t="s">
        <v>82</v>
      </c>
      <c r="AW183" s="14" t="s">
        <v>37</v>
      </c>
      <c r="AX183" s="14" t="s">
        <v>74</v>
      </c>
      <c r="AY183" s="278" t="s">
        <v>169</v>
      </c>
    </row>
    <row r="184" spans="2:51" s="12" customFormat="1" ht="13.5">
      <c r="B184" s="246"/>
      <c r="C184" s="247"/>
      <c r="D184" s="248" t="s">
        <v>185</v>
      </c>
      <c r="E184" s="249" t="s">
        <v>21</v>
      </c>
      <c r="F184" s="250" t="s">
        <v>1438</v>
      </c>
      <c r="G184" s="247"/>
      <c r="H184" s="251">
        <v>15.8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pans="2:51" s="14" customFormat="1" ht="13.5">
      <c r="B185" s="269"/>
      <c r="C185" s="270"/>
      <c r="D185" s="248" t="s">
        <v>185</v>
      </c>
      <c r="E185" s="271" t="s">
        <v>21</v>
      </c>
      <c r="F185" s="272" t="s">
        <v>2060</v>
      </c>
      <c r="G185" s="270"/>
      <c r="H185" s="271" t="s">
        <v>21</v>
      </c>
      <c r="I185" s="273"/>
      <c r="J185" s="270"/>
      <c r="K185" s="270"/>
      <c r="L185" s="274"/>
      <c r="M185" s="275"/>
      <c r="N185" s="276"/>
      <c r="O185" s="276"/>
      <c r="P185" s="276"/>
      <c r="Q185" s="276"/>
      <c r="R185" s="276"/>
      <c r="S185" s="276"/>
      <c r="T185" s="277"/>
      <c r="AT185" s="278" t="s">
        <v>185</v>
      </c>
      <c r="AU185" s="278" t="s">
        <v>85</v>
      </c>
      <c r="AV185" s="14" t="s">
        <v>82</v>
      </c>
      <c r="AW185" s="14" t="s">
        <v>37</v>
      </c>
      <c r="AX185" s="14" t="s">
        <v>74</v>
      </c>
      <c r="AY185" s="278" t="s">
        <v>169</v>
      </c>
    </row>
    <row r="186" spans="2:51" s="12" customFormat="1" ht="13.5">
      <c r="B186" s="246"/>
      <c r="C186" s="247"/>
      <c r="D186" s="248" t="s">
        <v>185</v>
      </c>
      <c r="E186" s="249" t="s">
        <v>21</v>
      </c>
      <c r="F186" s="250" t="s">
        <v>2061</v>
      </c>
      <c r="G186" s="247"/>
      <c r="H186" s="251">
        <v>20.4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pans="2:51" s="14" customFormat="1" ht="13.5">
      <c r="B187" s="269"/>
      <c r="C187" s="270"/>
      <c r="D187" s="248" t="s">
        <v>185</v>
      </c>
      <c r="E187" s="271" t="s">
        <v>21</v>
      </c>
      <c r="F187" s="272" t="s">
        <v>2062</v>
      </c>
      <c r="G187" s="270"/>
      <c r="H187" s="271" t="s">
        <v>21</v>
      </c>
      <c r="I187" s="273"/>
      <c r="J187" s="270"/>
      <c r="K187" s="270"/>
      <c r="L187" s="274"/>
      <c r="M187" s="275"/>
      <c r="N187" s="276"/>
      <c r="O187" s="276"/>
      <c r="P187" s="276"/>
      <c r="Q187" s="276"/>
      <c r="R187" s="276"/>
      <c r="S187" s="276"/>
      <c r="T187" s="277"/>
      <c r="AT187" s="278" t="s">
        <v>185</v>
      </c>
      <c r="AU187" s="278" t="s">
        <v>85</v>
      </c>
      <c r="AV187" s="14" t="s">
        <v>82</v>
      </c>
      <c r="AW187" s="14" t="s">
        <v>37</v>
      </c>
      <c r="AX187" s="14" t="s">
        <v>74</v>
      </c>
      <c r="AY187" s="278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2063</v>
      </c>
      <c r="G188" s="247"/>
      <c r="H188" s="251">
        <v>13.3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4" customFormat="1" ht="13.5">
      <c r="B189" s="269"/>
      <c r="C189" s="270"/>
      <c r="D189" s="248" t="s">
        <v>185</v>
      </c>
      <c r="E189" s="271" t="s">
        <v>21</v>
      </c>
      <c r="F189" s="272" t="s">
        <v>2064</v>
      </c>
      <c r="G189" s="270"/>
      <c r="H189" s="271" t="s">
        <v>21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AT189" s="278" t="s">
        <v>185</v>
      </c>
      <c r="AU189" s="278" t="s">
        <v>85</v>
      </c>
      <c r="AV189" s="14" t="s">
        <v>82</v>
      </c>
      <c r="AW189" s="14" t="s">
        <v>37</v>
      </c>
      <c r="AX189" s="14" t="s">
        <v>74</v>
      </c>
      <c r="AY189" s="278" t="s">
        <v>169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2065</v>
      </c>
      <c r="G190" s="247"/>
      <c r="H190" s="251">
        <v>11.4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3" customFormat="1" ht="13.5">
      <c r="B191" s="258"/>
      <c r="C191" s="259"/>
      <c r="D191" s="248" t="s">
        <v>185</v>
      </c>
      <c r="E191" s="260" t="s">
        <v>21</v>
      </c>
      <c r="F191" s="261" t="s">
        <v>187</v>
      </c>
      <c r="G191" s="259"/>
      <c r="H191" s="262">
        <v>356.2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185</v>
      </c>
      <c r="AU191" s="268" t="s">
        <v>85</v>
      </c>
      <c r="AV191" s="13" t="s">
        <v>176</v>
      </c>
      <c r="AW191" s="13" t="s">
        <v>37</v>
      </c>
      <c r="AX191" s="13" t="s">
        <v>82</v>
      </c>
      <c r="AY191" s="268" t="s">
        <v>169</v>
      </c>
    </row>
    <row r="192" spans="2:65" s="1" customFormat="1" ht="25.5" customHeight="1">
      <c r="B192" s="47"/>
      <c r="C192" s="234" t="s">
        <v>198</v>
      </c>
      <c r="D192" s="234" t="s">
        <v>171</v>
      </c>
      <c r="E192" s="235" t="s">
        <v>2083</v>
      </c>
      <c r="F192" s="236" t="s">
        <v>2084</v>
      </c>
      <c r="G192" s="237" t="s">
        <v>205</v>
      </c>
      <c r="H192" s="238">
        <v>24.5</v>
      </c>
      <c r="I192" s="239"/>
      <c r="J192" s="240">
        <f>ROUND(I192*H192,2)</f>
        <v>0</v>
      </c>
      <c r="K192" s="236" t="s">
        <v>21</v>
      </c>
      <c r="L192" s="73"/>
      <c r="M192" s="241" t="s">
        <v>21</v>
      </c>
      <c r="N192" s="242" t="s">
        <v>45</v>
      </c>
      <c r="O192" s="4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AR192" s="25" t="s">
        <v>176</v>
      </c>
      <c r="AT192" s="25" t="s">
        <v>171</v>
      </c>
      <c r="AU192" s="25" t="s">
        <v>85</v>
      </c>
      <c r="AY192" s="25" t="s">
        <v>169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176</v>
      </c>
      <c r="BM192" s="25" t="s">
        <v>2085</v>
      </c>
    </row>
    <row r="193" spans="2:51" s="14" customFormat="1" ht="13.5">
      <c r="B193" s="269"/>
      <c r="C193" s="270"/>
      <c r="D193" s="248" t="s">
        <v>185</v>
      </c>
      <c r="E193" s="271" t="s">
        <v>21</v>
      </c>
      <c r="F193" s="272" t="s">
        <v>2066</v>
      </c>
      <c r="G193" s="270"/>
      <c r="H193" s="271" t="s">
        <v>21</v>
      </c>
      <c r="I193" s="273"/>
      <c r="J193" s="270"/>
      <c r="K193" s="270"/>
      <c r="L193" s="274"/>
      <c r="M193" s="275"/>
      <c r="N193" s="276"/>
      <c r="O193" s="276"/>
      <c r="P193" s="276"/>
      <c r="Q193" s="276"/>
      <c r="R193" s="276"/>
      <c r="S193" s="276"/>
      <c r="T193" s="277"/>
      <c r="AT193" s="278" t="s">
        <v>185</v>
      </c>
      <c r="AU193" s="278" t="s">
        <v>85</v>
      </c>
      <c r="AV193" s="14" t="s">
        <v>82</v>
      </c>
      <c r="AW193" s="14" t="s">
        <v>37</v>
      </c>
      <c r="AX193" s="14" t="s">
        <v>74</v>
      </c>
      <c r="AY193" s="278" t="s">
        <v>169</v>
      </c>
    </row>
    <row r="194" spans="2:51" s="12" customFormat="1" ht="13.5">
      <c r="B194" s="246"/>
      <c r="C194" s="247"/>
      <c r="D194" s="248" t="s">
        <v>185</v>
      </c>
      <c r="E194" s="249" t="s">
        <v>21</v>
      </c>
      <c r="F194" s="250" t="s">
        <v>2067</v>
      </c>
      <c r="G194" s="247"/>
      <c r="H194" s="251">
        <v>24.5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pans="2:51" s="13" customFormat="1" ht="13.5">
      <c r="B195" s="258"/>
      <c r="C195" s="259"/>
      <c r="D195" s="248" t="s">
        <v>185</v>
      </c>
      <c r="E195" s="260" t="s">
        <v>21</v>
      </c>
      <c r="F195" s="261" t="s">
        <v>187</v>
      </c>
      <c r="G195" s="259"/>
      <c r="H195" s="262">
        <v>24.5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185</v>
      </c>
      <c r="AU195" s="268" t="s">
        <v>85</v>
      </c>
      <c r="AV195" s="13" t="s">
        <v>176</v>
      </c>
      <c r="AW195" s="13" t="s">
        <v>37</v>
      </c>
      <c r="AX195" s="13" t="s">
        <v>82</v>
      </c>
      <c r="AY195" s="268" t="s">
        <v>169</v>
      </c>
    </row>
    <row r="196" spans="2:65" s="1" customFormat="1" ht="16.5" customHeight="1">
      <c r="B196" s="47"/>
      <c r="C196" s="234" t="s">
        <v>202</v>
      </c>
      <c r="D196" s="234" t="s">
        <v>171</v>
      </c>
      <c r="E196" s="235" t="s">
        <v>2086</v>
      </c>
      <c r="F196" s="236" t="s">
        <v>2087</v>
      </c>
      <c r="G196" s="237" t="s">
        <v>174</v>
      </c>
      <c r="H196" s="238">
        <v>97</v>
      </c>
      <c r="I196" s="239"/>
      <c r="J196" s="240">
        <f>ROUND(I196*H196,2)</f>
        <v>0</v>
      </c>
      <c r="K196" s="236" t="s">
        <v>21</v>
      </c>
      <c r="L196" s="73"/>
      <c r="M196" s="241" t="s">
        <v>21</v>
      </c>
      <c r="N196" s="242" t="s">
        <v>45</v>
      </c>
      <c r="O196" s="48"/>
      <c r="P196" s="243">
        <f>O196*H196</f>
        <v>0</v>
      </c>
      <c r="Q196" s="243">
        <v>0.01</v>
      </c>
      <c r="R196" s="243">
        <f>Q196*H196</f>
        <v>0.97</v>
      </c>
      <c r="S196" s="243">
        <v>0</v>
      </c>
      <c r="T196" s="244">
        <f>S196*H196</f>
        <v>0</v>
      </c>
      <c r="AR196" s="25" t="s">
        <v>176</v>
      </c>
      <c r="AT196" s="25" t="s">
        <v>171</v>
      </c>
      <c r="AU196" s="25" t="s">
        <v>85</v>
      </c>
      <c r="AY196" s="25" t="s">
        <v>169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25" t="s">
        <v>82</v>
      </c>
      <c r="BK196" s="245">
        <f>ROUND(I196*H196,2)</f>
        <v>0</v>
      </c>
      <c r="BL196" s="25" t="s">
        <v>176</v>
      </c>
      <c r="BM196" s="25" t="s">
        <v>2088</v>
      </c>
    </row>
    <row r="197" spans="2:51" s="14" customFormat="1" ht="13.5">
      <c r="B197" s="269"/>
      <c r="C197" s="270"/>
      <c r="D197" s="248" t="s">
        <v>185</v>
      </c>
      <c r="E197" s="271" t="s">
        <v>21</v>
      </c>
      <c r="F197" s="272" t="s">
        <v>2022</v>
      </c>
      <c r="G197" s="270"/>
      <c r="H197" s="271" t="s">
        <v>21</v>
      </c>
      <c r="I197" s="273"/>
      <c r="J197" s="270"/>
      <c r="K197" s="270"/>
      <c r="L197" s="274"/>
      <c r="M197" s="275"/>
      <c r="N197" s="276"/>
      <c r="O197" s="276"/>
      <c r="P197" s="276"/>
      <c r="Q197" s="276"/>
      <c r="R197" s="276"/>
      <c r="S197" s="276"/>
      <c r="T197" s="277"/>
      <c r="AT197" s="278" t="s">
        <v>185</v>
      </c>
      <c r="AU197" s="278" t="s">
        <v>85</v>
      </c>
      <c r="AV197" s="14" t="s">
        <v>82</v>
      </c>
      <c r="AW197" s="14" t="s">
        <v>37</v>
      </c>
      <c r="AX197" s="14" t="s">
        <v>74</v>
      </c>
      <c r="AY197" s="278" t="s">
        <v>169</v>
      </c>
    </row>
    <row r="198" spans="2:51" s="12" customFormat="1" ht="13.5">
      <c r="B198" s="246"/>
      <c r="C198" s="247"/>
      <c r="D198" s="248" t="s">
        <v>185</v>
      </c>
      <c r="E198" s="249" t="s">
        <v>21</v>
      </c>
      <c r="F198" s="250" t="s">
        <v>82</v>
      </c>
      <c r="G198" s="247"/>
      <c r="H198" s="251">
        <v>1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pans="2:51" s="14" customFormat="1" ht="13.5">
      <c r="B199" s="269"/>
      <c r="C199" s="270"/>
      <c r="D199" s="248" t="s">
        <v>185</v>
      </c>
      <c r="E199" s="271" t="s">
        <v>21</v>
      </c>
      <c r="F199" s="272" t="s">
        <v>2024</v>
      </c>
      <c r="G199" s="270"/>
      <c r="H199" s="271" t="s">
        <v>21</v>
      </c>
      <c r="I199" s="273"/>
      <c r="J199" s="270"/>
      <c r="K199" s="270"/>
      <c r="L199" s="274"/>
      <c r="M199" s="275"/>
      <c r="N199" s="276"/>
      <c r="O199" s="276"/>
      <c r="P199" s="276"/>
      <c r="Q199" s="276"/>
      <c r="R199" s="276"/>
      <c r="S199" s="276"/>
      <c r="T199" s="277"/>
      <c r="AT199" s="278" t="s">
        <v>185</v>
      </c>
      <c r="AU199" s="278" t="s">
        <v>85</v>
      </c>
      <c r="AV199" s="14" t="s">
        <v>82</v>
      </c>
      <c r="AW199" s="14" t="s">
        <v>37</v>
      </c>
      <c r="AX199" s="14" t="s">
        <v>74</v>
      </c>
      <c r="AY199" s="278" t="s">
        <v>169</v>
      </c>
    </row>
    <row r="200" spans="2:51" s="12" customFormat="1" ht="13.5">
      <c r="B200" s="246"/>
      <c r="C200" s="247"/>
      <c r="D200" s="248" t="s">
        <v>185</v>
      </c>
      <c r="E200" s="249" t="s">
        <v>21</v>
      </c>
      <c r="F200" s="250" t="s">
        <v>85</v>
      </c>
      <c r="G200" s="247"/>
      <c r="H200" s="251">
        <v>2</v>
      </c>
      <c r="I200" s="252"/>
      <c r="J200" s="247"/>
      <c r="K200" s="247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185</v>
      </c>
      <c r="AU200" s="257" t="s">
        <v>85</v>
      </c>
      <c r="AV200" s="12" t="s">
        <v>85</v>
      </c>
      <c r="AW200" s="12" t="s">
        <v>37</v>
      </c>
      <c r="AX200" s="12" t="s">
        <v>74</v>
      </c>
      <c r="AY200" s="257" t="s">
        <v>169</v>
      </c>
    </row>
    <row r="201" spans="2:51" s="14" customFormat="1" ht="13.5">
      <c r="B201" s="269"/>
      <c r="C201" s="270"/>
      <c r="D201" s="248" t="s">
        <v>185</v>
      </c>
      <c r="E201" s="271" t="s">
        <v>21</v>
      </c>
      <c r="F201" s="272" t="s">
        <v>2026</v>
      </c>
      <c r="G201" s="270"/>
      <c r="H201" s="271" t="s">
        <v>21</v>
      </c>
      <c r="I201" s="273"/>
      <c r="J201" s="270"/>
      <c r="K201" s="270"/>
      <c r="L201" s="274"/>
      <c r="M201" s="275"/>
      <c r="N201" s="276"/>
      <c r="O201" s="276"/>
      <c r="P201" s="276"/>
      <c r="Q201" s="276"/>
      <c r="R201" s="276"/>
      <c r="S201" s="276"/>
      <c r="T201" s="277"/>
      <c r="AT201" s="278" t="s">
        <v>185</v>
      </c>
      <c r="AU201" s="278" t="s">
        <v>85</v>
      </c>
      <c r="AV201" s="14" t="s">
        <v>82</v>
      </c>
      <c r="AW201" s="14" t="s">
        <v>37</v>
      </c>
      <c r="AX201" s="14" t="s">
        <v>74</v>
      </c>
      <c r="AY201" s="278" t="s">
        <v>169</v>
      </c>
    </row>
    <row r="202" spans="2:51" s="12" customFormat="1" ht="13.5">
      <c r="B202" s="246"/>
      <c r="C202" s="247"/>
      <c r="D202" s="248" t="s">
        <v>185</v>
      </c>
      <c r="E202" s="249" t="s">
        <v>21</v>
      </c>
      <c r="F202" s="250" t="s">
        <v>223</v>
      </c>
      <c r="G202" s="247"/>
      <c r="H202" s="251">
        <v>10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pans="2:51" s="14" customFormat="1" ht="13.5">
      <c r="B203" s="269"/>
      <c r="C203" s="270"/>
      <c r="D203" s="248" t="s">
        <v>185</v>
      </c>
      <c r="E203" s="271" t="s">
        <v>21</v>
      </c>
      <c r="F203" s="272" t="s">
        <v>2028</v>
      </c>
      <c r="G203" s="270"/>
      <c r="H203" s="271" t="s">
        <v>21</v>
      </c>
      <c r="I203" s="273"/>
      <c r="J203" s="270"/>
      <c r="K203" s="270"/>
      <c r="L203" s="274"/>
      <c r="M203" s="275"/>
      <c r="N203" s="276"/>
      <c r="O203" s="276"/>
      <c r="P203" s="276"/>
      <c r="Q203" s="276"/>
      <c r="R203" s="276"/>
      <c r="S203" s="276"/>
      <c r="T203" s="277"/>
      <c r="AT203" s="278" t="s">
        <v>185</v>
      </c>
      <c r="AU203" s="278" t="s">
        <v>85</v>
      </c>
      <c r="AV203" s="14" t="s">
        <v>82</v>
      </c>
      <c r="AW203" s="14" t="s">
        <v>37</v>
      </c>
      <c r="AX203" s="14" t="s">
        <v>74</v>
      </c>
      <c r="AY203" s="278" t="s">
        <v>169</v>
      </c>
    </row>
    <row r="204" spans="2:51" s="12" customFormat="1" ht="13.5">
      <c r="B204" s="246"/>
      <c r="C204" s="247"/>
      <c r="D204" s="248" t="s">
        <v>185</v>
      </c>
      <c r="E204" s="249" t="s">
        <v>21</v>
      </c>
      <c r="F204" s="250" t="s">
        <v>181</v>
      </c>
      <c r="G204" s="247"/>
      <c r="H204" s="251">
        <v>3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pans="2:51" s="14" customFormat="1" ht="13.5">
      <c r="B205" s="269"/>
      <c r="C205" s="270"/>
      <c r="D205" s="248" t="s">
        <v>185</v>
      </c>
      <c r="E205" s="271" t="s">
        <v>21</v>
      </c>
      <c r="F205" s="272" t="s">
        <v>2030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pans="2:51" s="12" customFormat="1" ht="13.5">
      <c r="B206" s="246"/>
      <c r="C206" s="247"/>
      <c r="D206" s="248" t="s">
        <v>185</v>
      </c>
      <c r="E206" s="249" t="s">
        <v>21</v>
      </c>
      <c r="F206" s="250" t="s">
        <v>74</v>
      </c>
      <c r="G206" s="247"/>
      <c r="H206" s="251">
        <v>0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pans="2:51" s="14" customFormat="1" ht="13.5">
      <c r="B207" s="269"/>
      <c r="C207" s="270"/>
      <c r="D207" s="248" t="s">
        <v>185</v>
      </c>
      <c r="E207" s="271" t="s">
        <v>21</v>
      </c>
      <c r="F207" s="272" t="s">
        <v>2032</v>
      </c>
      <c r="G207" s="270"/>
      <c r="H207" s="271" t="s">
        <v>21</v>
      </c>
      <c r="I207" s="273"/>
      <c r="J207" s="270"/>
      <c r="K207" s="270"/>
      <c r="L207" s="274"/>
      <c r="M207" s="275"/>
      <c r="N207" s="276"/>
      <c r="O207" s="276"/>
      <c r="P207" s="276"/>
      <c r="Q207" s="276"/>
      <c r="R207" s="276"/>
      <c r="S207" s="276"/>
      <c r="T207" s="277"/>
      <c r="AT207" s="278" t="s">
        <v>185</v>
      </c>
      <c r="AU207" s="278" t="s">
        <v>85</v>
      </c>
      <c r="AV207" s="14" t="s">
        <v>82</v>
      </c>
      <c r="AW207" s="14" t="s">
        <v>37</v>
      </c>
      <c r="AX207" s="14" t="s">
        <v>74</v>
      </c>
      <c r="AY207" s="278" t="s">
        <v>169</v>
      </c>
    </row>
    <row r="208" spans="2:51" s="12" customFormat="1" ht="13.5">
      <c r="B208" s="246"/>
      <c r="C208" s="247"/>
      <c r="D208" s="248" t="s">
        <v>185</v>
      </c>
      <c r="E208" s="249" t="s">
        <v>21</v>
      </c>
      <c r="F208" s="250" t="s">
        <v>191</v>
      </c>
      <c r="G208" s="247"/>
      <c r="H208" s="251">
        <v>5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pans="2:51" s="14" customFormat="1" ht="13.5">
      <c r="B209" s="269"/>
      <c r="C209" s="270"/>
      <c r="D209" s="248" t="s">
        <v>185</v>
      </c>
      <c r="E209" s="271" t="s">
        <v>21</v>
      </c>
      <c r="F209" s="272" t="s">
        <v>2034</v>
      </c>
      <c r="G209" s="270"/>
      <c r="H209" s="271" t="s">
        <v>21</v>
      </c>
      <c r="I209" s="273"/>
      <c r="J209" s="270"/>
      <c r="K209" s="270"/>
      <c r="L209" s="274"/>
      <c r="M209" s="275"/>
      <c r="N209" s="276"/>
      <c r="O209" s="276"/>
      <c r="P209" s="276"/>
      <c r="Q209" s="276"/>
      <c r="R209" s="276"/>
      <c r="S209" s="276"/>
      <c r="T209" s="277"/>
      <c r="AT209" s="278" t="s">
        <v>185</v>
      </c>
      <c r="AU209" s="278" t="s">
        <v>85</v>
      </c>
      <c r="AV209" s="14" t="s">
        <v>82</v>
      </c>
      <c r="AW209" s="14" t="s">
        <v>37</v>
      </c>
      <c r="AX209" s="14" t="s">
        <v>74</v>
      </c>
      <c r="AY209" s="278" t="s">
        <v>169</v>
      </c>
    </row>
    <row r="210" spans="2:51" s="12" customFormat="1" ht="13.5">
      <c r="B210" s="246"/>
      <c r="C210" s="247"/>
      <c r="D210" s="248" t="s">
        <v>185</v>
      </c>
      <c r="E210" s="249" t="s">
        <v>21</v>
      </c>
      <c r="F210" s="250" t="s">
        <v>191</v>
      </c>
      <c r="G210" s="247"/>
      <c r="H210" s="251">
        <v>5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pans="2:51" s="14" customFormat="1" ht="13.5">
      <c r="B211" s="269"/>
      <c r="C211" s="270"/>
      <c r="D211" s="248" t="s">
        <v>185</v>
      </c>
      <c r="E211" s="271" t="s">
        <v>21</v>
      </c>
      <c r="F211" s="272" t="s">
        <v>2036</v>
      </c>
      <c r="G211" s="270"/>
      <c r="H211" s="271" t="s">
        <v>21</v>
      </c>
      <c r="I211" s="273"/>
      <c r="J211" s="270"/>
      <c r="K211" s="270"/>
      <c r="L211" s="274"/>
      <c r="M211" s="275"/>
      <c r="N211" s="276"/>
      <c r="O211" s="276"/>
      <c r="P211" s="276"/>
      <c r="Q211" s="276"/>
      <c r="R211" s="276"/>
      <c r="S211" s="276"/>
      <c r="T211" s="277"/>
      <c r="AT211" s="278" t="s">
        <v>185</v>
      </c>
      <c r="AU211" s="278" t="s">
        <v>85</v>
      </c>
      <c r="AV211" s="14" t="s">
        <v>82</v>
      </c>
      <c r="AW211" s="14" t="s">
        <v>37</v>
      </c>
      <c r="AX211" s="14" t="s">
        <v>74</v>
      </c>
      <c r="AY211" s="278" t="s">
        <v>169</v>
      </c>
    </row>
    <row r="212" spans="2:51" s="12" customFormat="1" ht="13.5">
      <c r="B212" s="246"/>
      <c r="C212" s="247"/>
      <c r="D212" s="248" t="s">
        <v>185</v>
      </c>
      <c r="E212" s="249" t="s">
        <v>21</v>
      </c>
      <c r="F212" s="250" t="s">
        <v>191</v>
      </c>
      <c r="G212" s="247"/>
      <c r="H212" s="251">
        <v>5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pans="2:51" s="14" customFormat="1" ht="13.5">
      <c r="B213" s="269"/>
      <c r="C213" s="270"/>
      <c r="D213" s="248" t="s">
        <v>185</v>
      </c>
      <c r="E213" s="271" t="s">
        <v>21</v>
      </c>
      <c r="F213" s="272" t="s">
        <v>2038</v>
      </c>
      <c r="G213" s="270"/>
      <c r="H213" s="271" t="s">
        <v>21</v>
      </c>
      <c r="I213" s="273"/>
      <c r="J213" s="270"/>
      <c r="K213" s="270"/>
      <c r="L213" s="274"/>
      <c r="M213" s="275"/>
      <c r="N213" s="276"/>
      <c r="O213" s="276"/>
      <c r="P213" s="276"/>
      <c r="Q213" s="276"/>
      <c r="R213" s="276"/>
      <c r="S213" s="276"/>
      <c r="T213" s="277"/>
      <c r="AT213" s="278" t="s">
        <v>185</v>
      </c>
      <c r="AU213" s="278" t="s">
        <v>85</v>
      </c>
      <c r="AV213" s="14" t="s">
        <v>82</v>
      </c>
      <c r="AW213" s="14" t="s">
        <v>37</v>
      </c>
      <c r="AX213" s="14" t="s">
        <v>74</v>
      </c>
      <c r="AY213" s="278" t="s">
        <v>169</v>
      </c>
    </row>
    <row r="214" spans="2:51" s="12" customFormat="1" ht="13.5">
      <c r="B214" s="246"/>
      <c r="C214" s="247"/>
      <c r="D214" s="248" t="s">
        <v>185</v>
      </c>
      <c r="E214" s="249" t="s">
        <v>21</v>
      </c>
      <c r="F214" s="250" t="s">
        <v>191</v>
      </c>
      <c r="G214" s="247"/>
      <c r="H214" s="251">
        <v>5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pans="2:51" s="14" customFormat="1" ht="13.5">
      <c r="B215" s="269"/>
      <c r="C215" s="270"/>
      <c r="D215" s="248" t="s">
        <v>185</v>
      </c>
      <c r="E215" s="271" t="s">
        <v>21</v>
      </c>
      <c r="F215" s="272" t="s">
        <v>2040</v>
      </c>
      <c r="G215" s="270"/>
      <c r="H215" s="271" t="s">
        <v>21</v>
      </c>
      <c r="I215" s="273"/>
      <c r="J215" s="270"/>
      <c r="K215" s="270"/>
      <c r="L215" s="274"/>
      <c r="M215" s="275"/>
      <c r="N215" s="276"/>
      <c r="O215" s="276"/>
      <c r="P215" s="276"/>
      <c r="Q215" s="276"/>
      <c r="R215" s="276"/>
      <c r="S215" s="276"/>
      <c r="T215" s="277"/>
      <c r="AT215" s="278" t="s">
        <v>185</v>
      </c>
      <c r="AU215" s="278" t="s">
        <v>85</v>
      </c>
      <c r="AV215" s="14" t="s">
        <v>82</v>
      </c>
      <c r="AW215" s="14" t="s">
        <v>37</v>
      </c>
      <c r="AX215" s="14" t="s">
        <v>74</v>
      </c>
      <c r="AY215" s="278" t="s">
        <v>169</v>
      </c>
    </row>
    <row r="216" spans="2:51" s="12" customFormat="1" ht="13.5">
      <c r="B216" s="246"/>
      <c r="C216" s="247"/>
      <c r="D216" s="248" t="s">
        <v>185</v>
      </c>
      <c r="E216" s="249" t="s">
        <v>21</v>
      </c>
      <c r="F216" s="250" t="s">
        <v>198</v>
      </c>
      <c r="G216" s="247"/>
      <c r="H216" s="251">
        <v>6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pans="2:51" s="14" customFormat="1" ht="13.5">
      <c r="B217" s="269"/>
      <c r="C217" s="270"/>
      <c r="D217" s="248" t="s">
        <v>185</v>
      </c>
      <c r="E217" s="271" t="s">
        <v>21</v>
      </c>
      <c r="F217" s="272" t="s">
        <v>2042</v>
      </c>
      <c r="G217" s="270"/>
      <c r="H217" s="271" t="s">
        <v>21</v>
      </c>
      <c r="I217" s="273"/>
      <c r="J217" s="270"/>
      <c r="K217" s="270"/>
      <c r="L217" s="274"/>
      <c r="M217" s="275"/>
      <c r="N217" s="276"/>
      <c r="O217" s="276"/>
      <c r="P217" s="276"/>
      <c r="Q217" s="276"/>
      <c r="R217" s="276"/>
      <c r="S217" s="276"/>
      <c r="T217" s="277"/>
      <c r="AT217" s="278" t="s">
        <v>185</v>
      </c>
      <c r="AU217" s="278" t="s">
        <v>85</v>
      </c>
      <c r="AV217" s="14" t="s">
        <v>82</v>
      </c>
      <c r="AW217" s="14" t="s">
        <v>37</v>
      </c>
      <c r="AX217" s="14" t="s">
        <v>74</v>
      </c>
      <c r="AY217" s="278" t="s">
        <v>169</v>
      </c>
    </row>
    <row r="218" spans="2:51" s="12" customFormat="1" ht="13.5">
      <c r="B218" s="246"/>
      <c r="C218" s="247"/>
      <c r="D218" s="248" t="s">
        <v>185</v>
      </c>
      <c r="E218" s="249" t="s">
        <v>21</v>
      </c>
      <c r="F218" s="250" t="s">
        <v>198</v>
      </c>
      <c r="G218" s="247"/>
      <c r="H218" s="251">
        <v>6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pans="2:51" s="14" customFormat="1" ht="13.5">
      <c r="B219" s="269"/>
      <c r="C219" s="270"/>
      <c r="D219" s="248" t="s">
        <v>185</v>
      </c>
      <c r="E219" s="271" t="s">
        <v>21</v>
      </c>
      <c r="F219" s="272" t="s">
        <v>2044</v>
      </c>
      <c r="G219" s="270"/>
      <c r="H219" s="271" t="s">
        <v>21</v>
      </c>
      <c r="I219" s="273"/>
      <c r="J219" s="270"/>
      <c r="K219" s="270"/>
      <c r="L219" s="274"/>
      <c r="M219" s="275"/>
      <c r="N219" s="276"/>
      <c r="O219" s="276"/>
      <c r="P219" s="276"/>
      <c r="Q219" s="276"/>
      <c r="R219" s="276"/>
      <c r="S219" s="276"/>
      <c r="T219" s="277"/>
      <c r="AT219" s="278" t="s">
        <v>185</v>
      </c>
      <c r="AU219" s="278" t="s">
        <v>85</v>
      </c>
      <c r="AV219" s="14" t="s">
        <v>82</v>
      </c>
      <c r="AW219" s="14" t="s">
        <v>37</v>
      </c>
      <c r="AX219" s="14" t="s">
        <v>74</v>
      </c>
      <c r="AY219" s="278" t="s">
        <v>169</v>
      </c>
    </row>
    <row r="220" spans="2:51" s="12" customFormat="1" ht="13.5">
      <c r="B220" s="246"/>
      <c r="C220" s="247"/>
      <c r="D220" s="248" t="s">
        <v>185</v>
      </c>
      <c r="E220" s="249" t="s">
        <v>21</v>
      </c>
      <c r="F220" s="250" t="s">
        <v>191</v>
      </c>
      <c r="G220" s="247"/>
      <c r="H220" s="251">
        <v>5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pans="2:51" s="14" customFormat="1" ht="13.5">
      <c r="B221" s="269"/>
      <c r="C221" s="270"/>
      <c r="D221" s="248" t="s">
        <v>185</v>
      </c>
      <c r="E221" s="271" t="s">
        <v>21</v>
      </c>
      <c r="F221" s="272" t="s">
        <v>2046</v>
      </c>
      <c r="G221" s="270"/>
      <c r="H221" s="271" t="s">
        <v>21</v>
      </c>
      <c r="I221" s="273"/>
      <c r="J221" s="270"/>
      <c r="K221" s="270"/>
      <c r="L221" s="274"/>
      <c r="M221" s="275"/>
      <c r="N221" s="276"/>
      <c r="O221" s="276"/>
      <c r="P221" s="276"/>
      <c r="Q221" s="276"/>
      <c r="R221" s="276"/>
      <c r="S221" s="276"/>
      <c r="T221" s="277"/>
      <c r="AT221" s="278" t="s">
        <v>185</v>
      </c>
      <c r="AU221" s="278" t="s">
        <v>85</v>
      </c>
      <c r="AV221" s="14" t="s">
        <v>82</v>
      </c>
      <c r="AW221" s="14" t="s">
        <v>37</v>
      </c>
      <c r="AX221" s="14" t="s">
        <v>74</v>
      </c>
      <c r="AY221" s="278" t="s">
        <v>169</v>
      </c>
    </row>
    <row r="222" spans="2:51" s="12" customFormat="1" ht="13.5">
      <c r="B222" s="246"/>
      <c r="C222" s="247"/>
      <c r="D222" s="248" t="s">
        <v>185</v>
      </c>
      <c r="E222" s="249" t="s">
        <v>21</v>
      </c>
      <c r="F222" s="250" t="s">
        <v>223</v>
      </c>
      <c r="G222" s="247"/>
      <c r="H222" s="251">
        <v>10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pans="2:51" s="14" customFormat="1" ht="13.5">
      <c r="B223" s="269"/>
      <c r="C223" s="270"/>
      <c r="D223" s="248" t="s">
        <v>185</v>
      </c>
      <c r="E223" s="271" t="s">
        <v>21</v>
      </c>
      <c r="F223" s="272" t="s">
        <v>2048</v>
      </c>
      <c r="G223" s="270"/>
      <c r="H223" s="271" t="s">
        <v>21</v>
      </c>
      <c r="I223" s="273"/>
      <c r="J223" s="270"/>
      <c r="K223" s="270"/>
      <c r="L223" s="274"/>
      <c r="M223" s="275"/>
      <c r="N223" s="276"/>
      <c r="O223" s="276"/>
      <c r="P223" s="276"/>
      <c r="Q223" s="276"/>
      <c r="R223" s="276"/>
      <c r="S223" s="276"/>
      <c r="T223" s="277"/>
      <c r="AT223" s="278" t="s">
        <v>185</v>
      </c>
      <c r="AU223" s="278" t="s">
        <v>85</v>
      </c>
      <c r="AV223" s="14" t="s">
        <v>82</v>
      </c>
      <c r="AW223" s="14" t="s">
        <v>37</v>
      </c>
      <c r="AX223" s="14" t="s">
        <v>74</v>
      </c>
      <c r="AY223" s="278" t="s">
        <v>169</v>
      </c>
    </row>
    <row r="224" spans="2:51" s="12" customFormat="1" ht="13.5">
      <c r="B224" s="246"/>
      <c r="C224" s="247"/>
      <c r="D224" s="248" t="s">
        <v>185</v>
      </c>
      <c r="E224" s="249" t="s">
        <v>21</v>
      </c>
      <c r="F224" s="250" t="s">
        <v>82</v>
      </c>
      <c r="G224" s="247"/>
      <c r="H224" s="251">
        <v>1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pans="2:51" s="14" customFormat="1" ht="13.5">
      <c r="B225" s="269"/>
      <c r="C225" s="270"/>
      <c r="D225" s="248" t="s">
        <v>185</v>
      </c>
      <c r="E225" s="271" t="s">
        <v>21</v>
      </c>
      <c r="F225" s="272" t="s">
        <v>2050</v>
      </c>
      <c r="G225" s="270"/>
      <c r="H225" s="271" t="s">
        <v>21</v>
      </c>
      <c r="I225" s="273"/>
      <c r="J225" s="270"/>
      <c r="K225" s="270"/>
      <c r="L225" s="274"/>
      <c r="M225" s="275"/>
      <c r="N225" s="276"/>
      <c r="O225" s="276"/>
      <c r="P225" s="276"/>
      <c r="Q225" s="276"/>
      <c r="R225" s="276"/>
      <c r="S225" s="276"/>
      <c r="T225" s="277"/>
      <c r="AT225" s="278" t="s">
        <v>185</v>
      </c>
      <c r="AU225" s="278" t="s">
        <v>85</v>
      </c>
      <c r="AV225" s="14" t="s">
        <v>82</v>
      </c>
      <c r="AW225" s="14" t="s">
        <v>37</v>
      </c>
      <c r="AX225" s="14" t="s">
        <v>74</v>
      </c>
      <c r="AY225" s="278" t="s">
        <v>169</v>
      </c>
    </row>
    <row r="226" spans="2:51" s="12" customFormat="1" ht="13.5">
      <c r="B226" s="246"/>
      <c r="C226" s="247"/>
      <c r="D226" s="248" t="s">
        <v>185</v>
      </c>
      <c r="E226" s="249" t="s">
        <v>21</v>
      </c>
      <c r="F226" s="250" t="s">
        <v>202</v>
      </c>
      <c r="G226" s="247"/>
      <c r="H226" s="251">
        <v>7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pans="2:51" s="14" customFormat="1" ht="13.5">
      <c r="B227" s="269"/>
      <c r="C227" s="270"/>
      <c r="D227" s="248" t="s">
        <v>185</v>
      </c>
      <c r="E227" s="271" t="s">
        <v>21</v>
      </c>
      <c r="F227" s="272" t="s">
        <v>2052</v>
      </c>
      <c r="G227" s="270"/>
      <c r="H227" s="271" t="s">
        <v>21</v>
      </c>
      <c r="I227" s="273"/>
      <c r="J227" s="270"/>
      <c r="K227" s="270"/>
      <c r="L227" s="274"/>
      <c r="M227" s="275"/>
      <c r="N227" s="276"/>
      <c r="O227" s="276"/>
      <c r="P227" s="276"/>
      <c r="Q227" s="276"/>
      <c r="R227" s="276"/>
      <c r="S227" s="276"/>
      <c r="T227" s="277"/>
      <c r="AT227" s="278" t="s">
        <v>185</v>
      </c>
      <c r="AU227" s="278" t="s">
        <v>85</v>
      </c>
      <c r="AV227" s="14" t="s">
        <v>82</v>
      </c>
      <c r="AW227" s="14" t="s">
        <v>37</v>
      </c>
      <c r="AX227" s="14" t="s">
        <v>74</v>
      </c>
      <c r="AY227" s="278" t="s">
        <v>169</v>
      </c>
    </row>
    <row r="228" spans="2:51" s="12" customFormat="1" ht="13.5">
      <c r="B228" s="246"/>
      <c r="C228" s="247"/>
      <c r="D228" s="248" t="s">
        <v>185</v>
      </c>
      <c r="E228" s="249" t="s">
        <v>21</v>
      </c>
      <c r="F228" s="250" t="s">
        <v>181</v>
      </c>
      <c r="G228" s="247"/>
      <c r="H228" s="251">
        <v>3</v>
      </c>
      <c r="I228" s="252"/>
      <c r="J228" s="247"/>
      <c r="K228" s="247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185</v>
      </c>
      <c r="AU228" s="257" t="s">
        <v>85</v>
      </c>
      <c r="AV228" s="12" t="s">
        <v>85</v>
      </c>
      <c r="AW228" s="12" t="s">
        <v>37</v>
      </c>
      <c r="AX228" s="12" t="s">
        <v>74</v>
      </c>
      <c r="AY228" s="257" t="s">
        <v>169</v>
      </c>
    </row>
    <row r="229" spans="2:51" s="14" customFormat="1" ht="13.5">
      <c r="B229" s="269"/>
      <c r="C229" s="270"/>
      <c r="D229" s="248" t="s">
        <v>185</v>
      </c>
      <c r="E229" s="271" t="s">
        <v>21</v>
      </c>
      <c r="F229" s="272" t="s">
        <v>2054</v>
      </c>
      <c r="G229" s="270"/>
      <c r="H229" s="271" t="s">
        <v>21</v>
      </c>
      <c r="I229" s="273"/>
      <c r="J229" s="270"/>
      <c r="K229" s="270"/>
      <c r="L229" s="274"/>
      <c r="M229" s="275"/>
      <c r="N229" s="276"/>
      <c r="O229" s="276"/>
      <c r="P229" s="276"/>
      <c r="Q229" s="276"/>
      <c r="R229" s="276"/>
      <c r="S229" s="276"/>
      <c r="T229" s="277"/>
      <c r="AT229" s="278" t="s">
        <v>185</v>
      </c>
      <c r="AU229" s="278" t="s">
        <v>85</v>
      </c>
      <c r="AV229" s="14" t="s">
        <v>82</v>
      </c>
      <c r="AW229" s="14" t="s">
        <v>37</v>
      </c>
      <c r="AX229" s="14" t="s">
        <v>74</v>
      </c>
      <c r="AY229" s="278" t="s">
        <v>169</v>
      </c>
    </row>
    <row r="230" spans="2:51" s="12" customFormat="1" ht="13.5">
      <c r="B230" s="246"/>
      <c r="C230" s="247"/>
      <c r="D230" s="248" t="s">
        <v>185</v>
      </c>
      <c r="E230" s="249" t="s">
        <v>21</v>
      </c>
      <c r="F230" s="250" t="s">
        <v>82</v>
      </c>
      <c r="G230" s="247"/>
      <c r="H230" s="251">
        <v>1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pans="2:51" s="14" customFormat="1" ht="13.5">
      <c r="B231" s="269"/>
      <c r="C231" s="270"/>
      <c r="D231" s="248" t="s">
        <v>185</v>
      </c>
      <c r="E231" s="271" t="s">
        <v>21</v>
      </c>
      <c r="F231" s="272" t="s">
        <v>2055</v>
      </c>
      <c r="G231" s="270"/>
      <c r="H231" s="271" t="s">
        <v>21</v>
      </c>
      <c r="I231" s="273"/>
      <c r="J231" s="270"/>
      <c r="K231" s="270"/>
      <c r="L231" s="274"/>
      <c r="M231" s="275"/>
      <c r="N231" s="276"/>
      <c r="O231" s="276"/>
      <c r="P231" s="276"/>
      <c r="Q231" s="276"/>
      <c r="R231" s="276"/>
      <c r="S231" s="276"/>
      <c r="T231" s="277"/>
      <c r="AT231" s="278" t="s">
        <v>185</v>
      </c>
      <c r="AU231" s="278" t="s">
        <v>85</v>
      </c>
      <c r="AV231" s="14" t="s">
        <v>82</v>
      </c>
      <c r="AW231" s="14" t="s">
        <v>37</v>
      </c>
      <c r="AX231" s="14" t="s">
        <v>74</v>
      </c>
      <c r="AY231" s="278" t="s">
        <v>169</v>
      </c>
    </row>
    <row r="232" spans="2:51" s="12" customFormat="1" ht="13.5">
      <c r="B232" s="246"/>
      <c r="C232" s="247"/>
      <c r="D232" s="248" t="s">
        <v>185</v>
      </c>
      <c r="E232" s="249" t="s">
        <v>21</v>
      </c>
      <c r="F232" s="250" t="s">
        <v>191</v>
      </c>
      <c r="G232" s="247"/>
      <c r="H232" s="251">
        <v>5</v>
      </c>
      <c r="I232" s="252"/>
      <c r="J232" s="247"/>
      <c r="K232" s="247"/>
      <c r="L232" s="253"/>
      <c r="M232" s="254"/>
      <c r="N232" s="255"/>
      <c r="O232" s="255"/>
      <c r="P232" s="255"/>
      <c r="Q232" s="255"/>
      <c r="R232" s="255"/>
      <c r="S232" s="255"/>
      <c r="T232" s="256"/>
      <c r="AT232" s="257" t="s">
        <v>185</v>
      </c>
      <c r="AU232" s="257" t="s">
        <v>85</v>
      </c>
      <c r="AV232" s="12" t="s">
        <v>85</v>
      </c>
      <c r="AW232" s="12" t="s">
        <v>37</v>
      </c>
      <c r="AX232" s="12" t="s">
        <v>74</v>
      </c>
      <c r="AY232" s="257" t="s">
        <v>169</v>
      </c>
    </row>
    <row r="233" spans="2:51" s="14" customFormat="1" ht="13.5">
      <c r="B233" s="269"/>
      <c r="C233" s="270"/>
      <c r="D233" s="248" t="s">
        <v>185</v>
      </c>
      <c r="E233" s="271" t="s">
        <v>21</v>
      </c>
      <c r="F233" s="272" t="s">
        <v>2057</v>
      </c>
      <c r="G233" s="270"/>
      <c r="H233" s="271" t="s">
        <v>21</v>
      </c>
      <c r="I233" s="273"/>
      <c r="J233" s="270"/>
      <c r="K233" s="270"/>
      <c r="L233" s="274"/>
      <c r="M233" s="275"/>
      <c r="N233" s="276"/>
      <c r="O233" s="276"/>
      <c r="P233" s="276"/>
      <c r="Q233" s="276"/>
      <c r="R233" s="276"/>
      <c r="S233" s="276"/>
      <c r="T233" s="277"/>
      <c r="AT233" s="278" t="s">
        <v>185</v>
      </c>
      <c r="AU233" s="278" t="s">
        <v>85</v>
      </c>
      <c r="AV233" s="14" t="s">
        <v>82</v>
      </c>
      <c r="AW233" s="14" t="s">
        <v>37</v>
      </c>
      <c r="AX233" s="14" t="s">
        <v>74</v>
      </c>
      <c r="AY233" s="278" t="s">
        <v>169</v>
      </c>
    </row>
    <row r="234" spans="2:51" s="12" customFormat="1" ht="13.5">
      <c r="B234" s="246"/>
      <c r="C234" s="247"/>
      <c r="D234" s="248" t="s">
        <v>185</v>
      </c>
      <c r="E234" s="249" t="s">
        <v>21</v>
      </c>
      <c r="F234" s="250" t="s">
        <v>21</v>
      </c>
      <c r="G234" s="247"/>
      <c r="H234" s="251">
        <v>0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pans="2:51" s="14" customFormat="1" ht="13.5">
      <c r="B235" s="269"/>
      <c r="C235" s="270"/>
      <c r="D235" s="248" t="s">
        <v>185</v>
      </c>
      <c r="E235" s="271" t="s">
        <v>21</v>
      </c>
      <c r="F235" s="272" t="s">
        <v>2059</v>
      </c>
      <c r="G235" s="270"/>
      <c r="H235" s="271" t="s">
        <v>21</v>
      </c>
      <c r="I235" s="273"/>
      <c r="J235" s="270"/>
      <c r="K235" s="270"/>
      <c r="L235" s="274"/>
      <c r="M235" s="275"/>
      <c r="N235" s="276"/>
      <c r="O235" s="276"/>
      <c r="P235" s="276"/>
      <c r="Q235" s="276"/>
      <c r="R235" s="276"/>
      <c r="S235" s="276"/>
      <c r="T235" s="277"/>
      <c r="AT235" s="278" t="s">
        <v>185</v>
      </c>
      <c r="AU235" s="278" t="s">
        <v>85</v>
      </c>
      <c r="AV235" s="14" t="s">
        <v>82</v>
      </c>
      <c r="AW235" s="14" t="s">
        <v>37</v>
      </c>
      <c r="AX235" s="14" t="s">
        <v>74</v>
      </c>
      <c r="AY235" s="278" t="s">
        <v>169</v>
      </c>
    </row>
    <row r="236" spans="2:51" s="12" customFormat="1" ht="13.5">
      <c r="B236" s="246"/>
      <c r="C236" s="247"/>
      <c r="D236" s="248" t="s">
        <v>185</v>
      </c>
      <c r="E236" s="249" t="s">
        <v>21</v>
      </c>
      <c r="F236" s="250" t="s">
        <v>82</v>
      </c>
      <c r="G236" s="247"/>
      <c r="H236" s="251">
        <v>1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pans="2:51" s="14" customFormat="1" ht="13.5">
      <c r="B237" s="269"/>
      <c r="C237" s="270"/>
      <c r="D237" s="248" t="s">
        <v>185</v>
      </c>
      <c r="E237" s="271" t="s">
        <v>21</v>
      </c>
      <c r="F237" s="272" t="s">
        <v>2060</v>
      </c>
      <c r="G237" s="270"/>
      <c r="H237" s="271" t="s">
        <v>21</v>
      </c>
      <c r="I237" s="273"/>
      <c r="J237" s="270"/>
      <c r="K237" s="270"/>
      <c r="L237" s="274"/>
      <c r="M237" s="275"/>
      <c r="N237" s="276"/>
      <c r="O237" s="276"/>
      <c r="P237" s="276"/>
      <c r="Q237" s="276"/>
      <c r="R237" s="276"/>
      <c r="S237" s="276"/>
      <c r="T237" s="277"/>
      <c r="AT237" s="278" t="s">
        <v>185</v>
      </c>
      <c r="AU237" s="278" t="s">
        <v>85</v>
      </c>
      <c r="AV237" s="14" t="s">
        <v>82</v>
      </c>
      <c r="AW237" s="14" t="s">
        <v>37</v>
      </c>
      <c r="AX237" s="14" t="s">
        <v>74</v>
      </c>
      <c r="AY237" s="278" t="s">
        <v>169</v>
      </c>
    </row>
    <row r="238" spans="2:51" s="12" customFormat="1" ht="13.5">
      <c r="B238" s="246"/>
      <c r="C238" s="247"/>
      <c r="D238" s="248" t="s">
        <v>185</v>
      </c>
      <c r="E238" s="249" t="s">
        <v>21</v>
      </c>
      <c r="F238" s="250" t="s">
        <v>85</v>
      </c>
      <c r="G238" s="247"/>
      <c r="H238" s="251">
        <v>2</v>
      </c>
      <c r="I238" s="252"/>
      <c r="J238" s="247"/>
      <c r="K238" s="247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185</v>
      </c>
      <c r="AU238" s="257" t="s">
        <v>85</v>
      </c>
      <c r="AV238" s="12" t="s">
        <v>85</v>
      </c>
      <c r="AW238" s="12" t="s">
        <v>37</v>
      </c>
      <c r="AX238" s="12" t="s">
        <v>74</v>
      </c>
      <c r="AY238" s="257" t="s">
        <v>169</v>
      </c>
    </row>
    <row r="239" spans="2:51" s="14" customFormat="1" ht="13.5">
      <c r="B239" s="269"/>
      <c r="C239" s="270"/>
      <c r="D239" s="248" t="s">
        <v>185</v>
      </c>
      <c r="E239" s="271" t="s">
        <v>21</v>
      </c>
      <c r="F239" s="272" t="s">
        <v>2062</v>
      </c>
      <c r="G239" s="270"/>
      <c r="H239" s="271" t="s">
        <v>21</v>
      </c>
      <c r="I239" s="273"/>
      <c r="J239" s="270"/>
      <c r="K239" s="270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185</v>
      </c>
      <c r="AU239" s="278" t="s">
        <v>85</v>
      </c>
      <c r="AV239" s="14" t="s">
        <v>82</v>
      </c>
      <c r="AW239" s="14" t="s">
        <v>37</v>
      </c>
      <c r="AX239" s="14" t="s">
        <v>74</v>
      </c>
      <c r="AY239" s="278" t="s">
        <v>169</v>
      </c>
    </row>
    <row r="240" spans="2:51" s="12" customFormat="1" ht="13.5">
      <c r="B240" s="246"/>
      <c r="C240" s="247"/>
      <c r="D240" s="248" t="s">
        <v>185</v>
      </c>
      <c r="E240" s="249" t="s">
        <v>21</v>
      </c>
      <c r="F240" s="250" t="s">
        <v>85</v>
      </c>
      <c r="G240" s="247"/>
      <c r="H240" s="251">
        <v>2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pans="2:51" s="14" customFormat="1" ht="13.5">
      <c r="B241" s="269"/>
      <c r="C241" s="270"/>
      <c r="D241" s="248" t="s">
        <v>185</v>
      </c>
      <c r="E241" s="271" t="s">
        <v>21</v>
      </c>
      <c r="F241" s="272" t="s">
        <v>2064</v>
      </c>
      <c r="G241" s="270"/>
      <c r="H241" s="271" t="s">
        <v>21</v>
      </c>
      <c r="I241" s="273"/>
      <c r="J241" s="270"/>
      <c r="K241" s="270"/>
      <c r="L241" s="274"/>
      <c r="M241" s="275"/>
      <c r="N241" s="276"/>
      <c r="O241" s="276"/>
      <c r="P241" s="276"/>
      <c r="Q241" s="276"/>
      <c r="R241" s="276"/>
      <c r="S241" s="276"/>
      <c r="T241" s="277"/>
      <c r="AT241" s="278" t="s">
        <v>185</v>
      </c>
      <c r="AU241" s="278" t="s">
        <v>85</v>
      </c>
      <c r="AV241" s="14" t="s">
        <v>82</v>
      </c>
      <c r="AW241" s="14" t="s">
        <v>37</v>
      </c>
      <c r="AX241" s="14" t="s">
        <v>74</v>
      </c>
      <c r="AY241" s="278" t="s">
        <v>169</v>
      </c>
    </row>
    <row r="242" spans="2:51" s="12" customFormat="1" ht="13.5">
      <c r="B242" s="246"/>
      <c r="C242" s="247"/>
      <c r="D242" s="248" t="s">
        <v>185</v>
      </c>
      <c r="E242" s="249" t="s">
        <v>21</v>
      </c>
      <c r="F242" s="250" t="s">
        <v>191</v>
      </c>
      <c r="G242" s="247"/>
      <c r="H242" s="251">
        <v>5</v>
      </c>
      <c r="I242" s="252"/>
      <c r="J242" s="247"/>
      <c r="K242" s="247"/>
      <c r="L242" s="253"/>
      <c r="M242" s="254"/>
      <c r="N242" s="255"/>
      <c r="O242" s="255"/>
      <c r="P242" s="255"/>
      <c r="Q242" s="255"/>
      <c r="R242" s="255"/>
      <c r="S242" s="255"/>
      <c r="T242" s="256"/>
      <c r="AT242" s="257" t="s">
        <v>185</v>
      </c>
      <c r="AU242" s="257" t="s">
        <v>85</v>
      </c>
      <c r="AV242" s="12" t="s">
        <v>85</v>
      </c>
      <c r="AW242" s="12" t="s">
        <v>37</v>
      </c>
      <c r="AX242" s="12" t="s">
        <v>74</v>
      </c>
      <c r="AY242" s="257" t="s">
        <v>169</v>
      </c>
    </row>
    <row r="243" spans="2:51" s="14" customFormat="1" ht="13.5">
      <c r="B243" s="269"/>
      <c r="C243" s="270"/>
      <c r="D243" s="248" t="s">
        <v>185</v>
      </c>
      <c r="E243" s="271" t="s">
        <v>21</v>
      </c>
      <c r="F243" s="272" t="s">
        <v>2066</v>
      </c>
      <c r="G243" s="270"/>
      <c r="H243" s="271" t="s">
        <v>21</v>
      </c>
      <c r="I243" s="273"/>
      <c r="J243" s="270"/>
      <c r="K243" s="270"/>
      <c r="L243" s="274"/>
      <c r="M243" s="275"/>
      <c r="N243" s="276"/>
      <c r="O243" s="276"/>
      <c r="P243" s="276"/>
      <c r="Q243" s="276"/>
      <c r="R243" s="276"/>
      <c r="S243" s="276"/>
      <c r="T243" s="277"/>
      <c r="AT243" s="278" t="s">
        <v>185</v>
      </c>
      <c r="AU243" s="278" t="s">
        <v>85</v>
      </c>
      <c r="AV243" s="14" t="s">
        <v>82</v>
      </c>
      <c r="AW243" s="14" t="s">
        <v>37</v>
      </c>
      <c r="AX243" s="14" t="s">
        <v>74</v>
      </c>
      <c r="AY243" s="278" t="s">
        <v>169</v>
      </c>
    </row>
    <row r="244" spans="2:51" s="12" customFormat="1" ht="13.5">
      <c r="B244" s="246"/>
      <c r="C244" s="247"/>
      <c r="D244" s="248" t="s">
        <v>185</v>
      </c>
      <c r="E244" s="249" t="s">
        <v>21</v>
      </c>
      <c r="F244" s="250" t="s">
        <v>202</v>
      </c>
      <c r="G244" s="247"/>
      <c r="H244" s="251">
        <v>7</v>
      </c>
      <c r="I244" s="252"/>
      <c r="J244" s="247"/>
      <c r="K244" s="247"/>
      <c r="L244" s="253"/>
      <c r="M244" s="254"/>
      <c r="N244" s="255"/>
      <c r="O244" s="255"/>
      <c r="P244" s="255"/>
      <c r="Q244" s="255"/>
      <c r="R244" s="255"/>
      <c r="S244" s="255"/>
      <c r="T244" s="256"/>
      <c r="AT244" s="257" t="s">
        <v>185</v>
      </c>
      <c r="AU244" s="257" t="s">
        <v>85</v>
      </c>
      <c r="AV244" s="12" t="s">
        <v>85</v>
      </c>
      <c r="AW244" s="12" t="s">
        <v>37</v>
      </c>
      <c r="AX244" s="12" t="s">
        <v>74</v>
      </c>
      <c r="AY244" s="257" t="s">
        <v>169</v>
      </c>
    </row>
    <row r="245" spans="2:51" s="13" customFormat="1" ht="13.5">
      <c r="B245" s="258"/>
      <c r="C245" s="259"/>
      <c r="D245" s="248" t="s">
        <v>185</v>
      </c>
      <c r="E245" s="260" t="s">
        <v>21</v>
      </c>
      <c r="F245" s="261" t="s">
        <v>187</v>
      </c>
      <c r="G245" s="259"/>
      <c r="H245" s="262">
        <v>97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AT245" s="268" t="s">
        <v>185</v>
      </c>
      <c r="AU245" s="268" t="s">
        <v>85</v>
      </c>
      <c r="AV245" s="13" t="s">
        <v>176</v>
      </c>
      <c r="AW245" s="13" t="s">
        <v>37</v>
      </c>
      <c r="AX245" s="13" t="s">
        <v>82</v>
      </c>
      <c r="AY245" s="268" t="s">
        <v>169</v>
      </c>
    </row>
    <row r="246" spans="2:65" s="1" customFormat="1" ht="16.5" customHeight="1">
      <c r="B246" s="47"/>
      <c r="C246" s="234" t="s">
        <v>215</v>
      </c>
      <c r="D246" s="234" t="s">
        <v>171</v>
      </c>
      <c r="E246" s="235" t="s">
        <v>2089</v>
      </c>
      <c r="F246" s="236" t="s">
        <v>2090</v>
      </c>
      <c r="G246" s="237" t="s">
        <v>174</v>
      </c>
      <c r="H246" s="238">
        <v>50</v>
      </c>
      <c r="I246" s="239"/>
      <c r="J246" s="240">
        <f>ROUND(I246*H246,2)</f>
        <v>0</v>
      </c>
      <c r="K246" s="236" t="s">
        <v>21</v>
      </c>
      <c r="L246" s="73"/>
      <c r="M246" s="241" t="s">
        <v>21</v>
      </c>
      <c r="N246" s="242" t="s">
        <v>45</v>
      </c>
      <c r="O246" s="48"/>
      <c r="P246" s="243">
        <f>O246*H246</f>
        <v>0</v>
      </c>
      <c r="Q246" s="243">
        <v>0.01</v>
      </c>
      <c r="R246" s="243">
        <f>Q246*H246</f>
        <v>0.5</v>
      </c>
      <c r="S246" s="243">
        <v>0.31</v>
      </c>
      <c r="T246" s="244">
        <f>S246*H246</f>
        <v>15.5</v>
      </c>
      <c r="AR246" s="25" t="s">
        <v>176</v>
      </c>
      <c r="AT246" s="25" t="s">
        <v>171</v>
      </c>
      <c r="AU246" s="25" t="s">
        <v>85</v>
      </c>
      <c r="AY246" s="25" t="s">
        <v>169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25" t="s">
        <v>82</v>
      </c>
      <c r="BK246" s="245">
        <f>ROUND(I246*H246,2)</f>
        <v>0</v>
      </c>
      <c r="BL246" s="25" t="s">
        <v>176</v>
      </c>
      <c r="BM246" s="25" t="s">
        <v>2091</v>
      </c>
    </row>
    <row r="247" spans="2:51" s="14" customFormat="1" ht="13.5">
      <c r="B247" s="269"/>
      <c r="C247" s="270"/>
      <c r="D247" s="248" t="s">
        <v>185</v>
      </c>
      <c r="E247" s="271" t="s">
        <v>21</v>
      </c>
      <c r="F247" s="272" t="s">
        <v>2028</v>
      </c>
      <c r="G247" s="270"/>
      <c r="H247" s="271" t="s">
        <v>21</v>
      </c>
      <c r="I247" s="273"/>
      <c r="J247" s="270"/>
      <c r="K247" s="270"/>
      <c r="L247" s="274"/>
      <c r="M247" s="275"/>
      <c r="N247" s="276"/>
      <c r="O247" s="276"/>
      <c r="P247" s="276"/>
      <c r="Q247" s="276"/>
      <c r="R247" s="276"/>
      <c r="S247" s="276"/>
      <c r="T247" s="277"/>
      <c r="AT247" s="278" t="s">
        <v>185</v>
      </c>
      <c r="AU247" s="278" t="s">
        <v>85</v>
      </c>
      <c r="AV247" s="14" t="s">
        <v>82</v>
      </c>
      <c r="AW247" s="14" t="s">
        <v>37</v>
      </c>
      <c r="AX247" s="14" t="s">
        <v>74</v>
      </c>
      <c r="AY247" s="278" t="s">
        <v>169</v>
      </c>
    </row>
    <row r="248" spans="2:51" s="12" customFormat="1" ht="13.5">
      <c r="B248" s="246"/>
      <c r="C248" s="247"/>
      <c r="D248" s="248" t="s">
        <v>185</v>
      </c>
      <c r="E248" s="249" t="s">
        <v>21</v>
      </c>
      <c r="F248" s="250" t="s">
        <v>85</v>
      </c>
      <c r="G248" s="247"/>
      <c r="H248" s="251">
        <v>2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pans="2:51" s="14" customFormat="1" ht="13.5">
      <c r="B249" s="269"/>
      <c r="C249" s="270"/>
      <c r="D249" s="248" t="s">
        <v>185</v>
      </c>
      <c r="E249" s="271" t="s">
        <v>21</v>
      </c>
      <c r="F249" s="272" t="s">
        <v>2030</v>
      </c>
      <c r="G249" s="270"/>
      <c r="H249" s="271" t="s">
        <v>21</v>
      </c>
      <c r="I249" s="273"/>
      <c r="J249" s="270"/>
      <c r="K249" s="270"/>
      <c r="L249" s="274"/>
      <c r="M249" s="275"/>
      <c r="N249" s="276"/>
      <c r="O249" s="276"/>
      <c r="P249" s="276"/>
      <c r="Q249" s="276"/>
      <c r="R249" s="276"/>
      <c r="S249" s="276"/>
      <c r="T249" s="277"/>
      <c r="AT249" s="278" t="s">
        <v>185</v>
      </c>
      <c r="AU249" s="278" t="s">
        <v>85</v>
      </c>
      <c r="AV249" s="14" t="s">
        <v>82</v>
      </c>
      <c r="AW249" s="14" t="s">
        <v>37</v>
      </c>
      <c r="AX249" s="14" t="s">
        <v>74</v>
      </c>
      <c r="AY249" s="278" t="s">
        <v>169</v>
      </c>
    </row>
    <row r="250" spans="2:51" s="12" customFormat="1" ht="13.5">
      <c r="B250" s="246"/>
      <c r="C250" s="247"/>
      <c r="D250" s="248" t="s">
        <v>185</v>
      </c>
      <c r="E250" s="249" t="s">
        <v>21</v>
      </c>
      <c r="F250" s="250" t="s">
        <v>85</v>
      </c>
      <c r="G250" s="247"/>
      <c r="H250" s="251">
        <v>2</v>
      </c>
      <c r="I250" s="252"/>
      <c r="J250" s="247"/>
      <c r="K250" s="247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185</v>
      </c>
      <c r="AU250" s="257" t="s">
        <v>85</v>
      </c>
      <c r="AV250" s="12" t="s">
        <v>85</v>
      </c>
      <c r="AW250" s="12" t="s">
        <v>37</v>
      </c>
      <c r="AX250" s="12" t="s">
        <v>74</v>
      </c>
      <c r="AY250" s="257" t="s">
        <v>169</v>
      </c>
    </row>
    <row r="251" spans="2:51" s="14" customFormat="1" ht="13.5">
      <c r="B251" s="269"/>
      <c r="C251" s="270"/>
      <c r="D251" s="248" t="s">
        <v>185</v>
      </c>
      <c r="E251" s="271" t="s">
        <v>21</v>
      </c>
      <c r="F251" s="272" t="s">
        <v>2032</v>
      </c>
      <c r="G251" s="270"/>
      <c r="H251" s="271" t="s">
        <v>21</v>
      </c>
      <c r="I251" s="273"/>
      <c r="J251" s="270"/>
      <c r="K251" s="270"/>
      <c r="L251" s="274"/>
      <c r="M251" s="275"/>
      <c r="N251" s="276"/>
      <c r="O251" s="276"/>
      <c r="P251" s="276"/>
      <c r="Q251" s="276"/>
      <c r="R251" s="276"/>
      <c r="S251" s="276"/>
      <c r="T251" s="277"/>
      <c r="AT251" s="278" t="s">
        <v>185</v>
      </c>
      <c r="AU251" s="278" t="s">
        <v>85</v>
      </c>
      <c r="AV251" s="14" t="s">
        <v>82</v>
      </c>
      <c r="AW251" s="14" t="s">
        <v>37</v>
      </c>
      <c r="AX251" s="14" t="s">
        <v>74</v>
      </c>
      <c r="AY251" s="278" t="s">
        <v>169</v>
      </c>
    </row>
    <row r="252" spans="2:51" s="12" customFormat="1" ht="13.5">
      <c r="B252" s="246"/>
      <c r="C252" s="247"/>
      <c r="D252" s="248" t="s">
        <v>185</v>
      </c>
      <c r="E252" s="249" t="s">
        <v>21</v>
      </c>
      <c r="F252" s="250" t="s">
        <v>85</v>
      </c>
      <c r="G252" s="247"/>
      <c r="H252" s="251">
        <v>2</v>
      </c>
      <c r="I252" s="252"/>
      <c r="J252" s="247"/>
      <c r="K252" s="247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185</v>
      </c>
      <c r="AU252" s="257" t="s">
        <v>85</v>
      </c>
      <c r="AV252" s="12" t="s">
        <v>85</v>
      </c>
      <c r="AW252" s="12" t="s">
        <v>37</v>
      </c>
      <c r="AX252" s="12" t="s">
        <v>74</v>
      </c>
      <c r="AY252" s="257" t="s">
        <v>169</v>
      </c>
    </row>
    <row r="253" spans="2:51" s="14" customFormat="1" ht="13.5">
      <c r="B253" s="269"/>
      <c r="C253" s="270"/>
      <c r="D253" s="248" t="s">
        <v>185</v>
      </c>
      <c r="E253" s="271" t="s">
        <v>21</v>
      </c>
      <c r="F253" s="272" t="s">
        <v>2034</v>
      </c>
      <c r="G253" s="270"/>
      <c r="H253" s="271" t="s">
        <v>21</v>
      </c>
      <c r="I253" s="273"/>
      <c r="J253" s="270"/>
      <c r="K253" s="270"/>
      <c r="L253" s="274"/>
      <c r="M253" s="275"/>
      <c r="N253" s="276"/>
      <c r="O253" s="276"/>
      <c r="P253" s="276"/>
      <c r="Q253" s="276"/>
      <c r="R253" s="276"/>
      <c r="S253" s="276"/>
      <c r="T253" s="277"/>
      <c r="AT253" s="278" t="s">
        <v>185</v>
      </c>
      <c r="AU253" s="278" t="s">
        <v>85</v>
      </c>
      <c r="AV253" s="14" t="s">
        <v>82</v>
      </c>
      <c r="AW253" s="14" t="s">
        <v>37</v>
      </c>
      <c r="AX253" s="14" t="s">
        <v>74</v>
      </c>
      <c r="AY253" s="278" t="s">
        <v>169</v>
      </c>
    </row>
    <row r="254" spans="2:51" s="12" customFormat="1" ht="13.5">
      <c r="B254" s="246"/>
      <c r="C254" s="247"/>
      <c r="D254" s="248" t="s">
        <v>185</v>
      </c>
      <c r="E254" s="249" t="s">
        <v>21</v>
      </c>
      <c r="F254" s="250" t="s">
        <v>191</v>
      </c>
      <c r="G254" s="247"/>
      <c r="H254" s="251">
        <v>5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pans="2:51" s="14" customFormat="1" ht="13.5">
      <c r="B255" s="269"/>
      <c r="C255" s="270"/>
      <c r="D255" s="248" t="s">
        <v>185</v>
      </c>
      <c r="E255" s="271" t="s">
        <v>21</v>
      </c>
      <c r="F255" s="272" t="s">
        <v>2036</v>
      </c>
      <c r="G255" s="270"/>
      <c r="H255" s="271" t="s">
        <v>21</v>
      </c>
      <c r="I255" s="273"/>
      <c r="J255" s="270"/>
      <c r="K255" s="270"/>
      <c r="L255" s="274"/>
      <c r="M255" s="275"/>
      <c r="N255" s="276"/>
      <c r="O255" s="276"/>
      <c r="P255" s="276"/>
      <c r="Q255" s="276"/>
      <c r="R255" s="276"/>
      <c r="S255" s="276"/>
      <c r="T255" s="277"/>
      <c r="AT255" s="278" t="s">
        <v>185</v>
      </c>
      <c r="AU255" s="278" t="s">
        <v>85</v>
      </c>
      <c r="AV255" s="14" t="s">
        <v>82</v>
      </c>
      <c r="AW255" s="14" t="s">
        <v>37</v>
      </c>
      <c r="AX255" s="14" t="s">
        <v>74</v>
      </c>
      <c r="AY255" s="278" t="s">
        <v>169</v>
      </c>
    </row>
    <row r="256" spans="2:51" s="12" customFormat="1" ht="13.5">
      <c r="B256" s="246"/>
      <c r="C256" s="247"/>
      <c r="D256" s="248" t="s">
        <v>185</v>
      </c>
      <c r="E256" s="249" t="s">
        <v>21</v>
      </c>
      <c r="F256" s="250" t="s">
        <v>191</v>
      </c>
      <c r="G256" s="247"/>
      <c r="H256" s="251">
        <v>5</v>
      </c>
      <c r="I256" s="252"/>
      <c r="J256" s="247"/>
      <c r="K256" s="247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185</v>
      </c>
      <c r="AU256" s="257" t="s">
        <v>85</v>
      </c>
      <c r="AV256" s="12" t="s">
        <v>85</v>
      </c>
      <c r="AW256" s="12" t="s">
        <v>37</v>
      </c>
      <c r="AX256" s="12" t="s">
        <v>74</v>
      </c>
      <c r="AY256" s="257" t="s">
        <v>169</v>
      </c>
    </row>
    <row r="257" spans="2:51" s="14" customFormat="1" ht="13.5">
      <c r="B257" s="269"/>
      <c r="C257" s="270"/>
      <c r="D257" s="248" t="s">
        <v>185</v>
      </c>
      <c r="E257" s="271" t="s">
        <v>21</v>
      </c>
      <c r="F257" s="272" t="s">
        <v>2038</v>
      </c>
      <c r="G257" s="270"/>
      <c r="H257" s="271" t="s">
        <v>21</v>
      </c>
      <c r="I257" s="273"/>
      <c r="J257" s="270"/>
      <c r="K257" s="270"/>
      <c r="L257" s="274"/>
      <c r="M257" s="275"/>
      <c r="N257" s="276"/>
      <c r="O257" s="276"/>
      <c r="P257" s="276"/>
      <c r="Q257" s="276"/>
      <c r="R257" s="276"/>
      <c r="S257" s="276"/>
      <c r="T257" s="277"/>
      <c r="AT257" s="278" t="s">
        <v>185</v>
      </c>
      <c r="AU257" s="278" t="s">
        <v>85</v>
      </c>
      <c r="AV257" s="14" t="s">
        <v>82</v>
      </c>
      <c r="AW257" s="14" t="s">
        <v>37</v>
      </c>
      <c r="AX257" s="14" t="s">
        <v>74</v>
      </c>
      <c r="AY257" s="278" t="s">
        <v>169</v>
      </c>
    </row>
    <row r="258" spans="2:51" s="12" customFormat="1" ht="13.5">
      <c r="B258" s="246"/>
      <c r="C258" s="247"/>
      <c r="D258" s="248" t="s">
        <v>185</v>
      </c>
      <c r="E258" s="249" t="s">
        <v>21</v>
      </c>
      <c r="F258" s="250" t="s">
        <v>191</v>
      </c>
      <c r="G258" s="247"/>
      <c r="H258" s="251">
        <v>5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pans="2:51" s="14" customFormat="1" ht="13.5">
      <c r="B259" s="269"/>
      <c r="C259" s="270"/>
      <c r="D259" s="248" t="s">
        <v>185</v>
      </c>
      <c r="E259" s="271" t="s">
        <v>21</v>
      </c>
      <c r="F259" s="272" t="s">
        <v>2040</v>
      </c>
      <c r="G259" s="270"/>
      <c r="H259" s="271" t="s">
        <v>21</v>
      </c>
      <c r="I259" s="273"/>
      <c r="J259" s="270"/>
      <c r="K259" s="270"/>
      <c r="L259" s="274"/>
      <c r="M259" s="275"/>
      <c r="N259" s="276"/>
      <c r="O259" s="276"/>
      <c r="P259" s="276"/>
      <c r="Q259" s="276"/>
      <c r="R259" s="276"/>
      <c r="S259" s="276"/>
      <c r="T259" s="277"/>
      <c r="AT259" s="278" t="s">
        <v>185</v>
      </c>
      <c r="AU259" s="278" t="s">
        <v>85</v>
      </c>
      <c r="AV259" s="14" t="s">
        <v>82</v>
      </c>
      <c r="AW259" s="14" t="s">
        <v>37</v>
      </c>
      <c r="AX259" s="14" t="s">
        <v>74</v>
      </c>
      <c r="AY259" s="278" t="s">
        <v>169</v>
      </c>
    </row>
    <row r="260" spans="2:51" s="12" customFormat="1" ht="13.5">
      <c r="B260" s="246"/>
      <c r="C260" s="247"/>
      <c r="D260" s="248" t="s">
        <v>185</v>
      </c>
      <c r="E260" s="249" t="s">
        <v>21</v>
      </c>
      <c r="F260" s="250" t="s">
        <v>198</v>
      </c>
      <c r="G260" s="247"/>
      <c r="H260" s="251">
        <v>6</v>
      </c>
      <c r="I260" s="252"/>
      <c r="J260" s="247"/>
      <c r="K260" s="247"/>
      <c r="L260" s="253"/>
      <c r="M260" s="254"/>
      <c r="N260" s="255"/>
      <c r="O260" s="255"/>
      <c r="P260" s="255"/>
      <c r="Q260" s="255"/>
      <c r="R260" s="255"/>
      <c r="S260" s="255"/>
      <c r="T260" s="256"/>
      <c r="AT260" s="257" t="s">
        <v>185</v>
      </c>
      <c r="AU260" s="257" t="s">
        <v>85</v>
      </c>
      <c r="AV260" s="12" t="s">
        <v>85</v>
      </c>
      <c r="AW260" s="12" t="s">
        <v>37</v>
      </c>
      <c r="AX260" s="12" t="s">
        <v>74</v>
      </c>
      <c r="AY260" s="257" t="s">
        <v>169</v>
      </c>
    </row>
    <row r="261" spans="2:51" s="14" customFormat="1" ht="13.5">
      <c r="B261" s="269"/>
      <c r="C261" s="270"/>
      <c r="D261" s="248" t="s">
        <v>185</v>
      </c>
      <c r="E261" s="271" t="s">
        <v>21</v>
      </c>
      <c r="F261" s="272" t="s">
        <v>2042</v>
      </c>
      <c r="G261" s="270"/>
      <c r="H261" s="271" t="s">
        <v>21</v>
      </c>
      <c r="I261" s="273"/>
      <c r="J261" s="270"/>
      <c r="K261" s="270"/>
      <c r="L261" s="274"/>
      <c r="M261" s="275"/>
      <c r="N261" s="276"/>
      <c r="O261" s="276"/>
      <c r="P261" s="276"/>
      <c r="Q261" s="276"/>
      <c r="R261" s="276"/>
      <c r="S261" s="276"/>
      <c r="T261" s="277"/>
      <c r="AT261" s="278" t="s">
        <v>185</v>
      </c>
      <c r="AU261" s="278" t="s">
        <v>85</v>
      </c>
      <c r="AV261" s="14" t="s">
        <v>82</v>
      </c>
      <c r="AW261" s="14" t="s">
        <v>37</v>
      </c>
      <c r="AX261" s="14" t="s">
        <v>74</v>
      </c>
      <c r="AY261" s="278" t="s">
        <v>169</v>
      </c>
    </row>
    <row r="262" spans="2:51" s="12" customFormat="1" ht="13.5">
      <c r="B262" s="246"/>
      <c r="C262" s="247"/>
      <c r="D262" s="248" t="s">
        <v>185</v>
      </c>
      <c r="E262" s="249" t="s">
        <v>21</v>
      </c>
      <c r="F262" s="250" t="s">
        <v>198</v>
      </c>
      <c r="G262" s="247"/>
      <c r="H262" s="251">
        <v>6</v>
      </c>
      <c r="I262" s="252"/>
      <c r="J262" s="247"/>
      <c r="K262" s="247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185</v>
      </c>
      <c r="AU262" s="257" t="s">
        <v>85</v>
      </c>
      <c r="AV262" s="12" t="s">
        <v>85</v>
      </c>
      <c r="AW262" s="12" t="s">
        <v>37</v>
      </c>
      <c r="AX262" s="12" t="s">
        <v>74</v>
      </c>
      <c r="AY262" s="257" t="s">
        <v>169</v>
      </c>
    </row>
    <row r="263" spans="2:51" s="14" customFormat="1" ht="13.5">
      <c r="B263" s="269"/>
      <c r="C263" s="270"/>
      <c r="D263" s="248" t="s">
        <v>185</v>
      </c>
      <c r="E263" s="271" t="s">
        <v>21</v>
      </c>
      <c r="F263" s="272" t="s">
        <v>2044</v>
      </c>
      <c r="G263" s="270"/>
      <c r="H263" s="271" t="s">
        <v>21</v>
      </c>
      <c r="I263" s="273"/>
      <c r="J263" s="270"/>
      <c r="K263" s="270"/>
      <c r="L263" s="274"/>
      <c r="M263" s="275"/>
      <c r="N263" s="276"/>
      <c r="O263" s="276"/>
      <c r="P263" s="276"/>
      <c r="Q263" s="276"/>
      <c r="R263" s="276"/>
      <c r="S263" s="276"/>
      <c r="T263" s="277"/>
      <c r="AT263" s="278" t="s">
        <v>185</v>
      </c>
      <c r="AU263" s="278" t="s">
        <v>85</v>
      </c>
      <c r="AV263" s="14" t="s">
        <v>82</v>
      </c>
      <c r="AW263" s="14" t="s">
        <v>37</v>
      </c>
      <c r="AX263" s="14" t="s">
        <v>74</v>
      </c>
      <c r="AY263" s="278" t="s">
        <v>169</v>
      </c>
    </row>
    <row r="264" spans="2:51" s="12" customFormat="1" ht="13.5">
      <c r="B264" s="246"/>
      <c r="C264" s="247"/>
      <c r="D264" s="248" t="s">
        <v>185</v>
      </c>
      <c r="E264" s="249" t="s">
        <v>21</v>
      </c>
      <c r="F264" s="250" t="s">
        <v>198</v>
      </c>
      <c r="G264" s="247"/>
      <c r="H264" s="251">
        <v>6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pans="2:51" s="14" customFormat="1" ht="13.5">
      <c r="B265" s="269"/>
      <c r="C265" s="270"/>
      <c r="D265" s="248" t="s">
        <v>185</v>
      </c>
      <c r="E265" s="271" t="s">
        <v>21</v>
      </c>
      <c r="F265" s="272" t="s">
        <v>2046</v>
      </c>
      <c r="G265" s="270"/>
      <c r="H265" s="271" t="s">
        <v>21</v>
      </c>
      <c r="I265" s="273"/>
      <c r="J265" s="270"/>
      <c r="K265" s="270"/>
      <c r="L265" s="274"/>
      <c r="M265" s="275"/>
      <c r="N265" s="276"/>
      <c r="O265" s="276"/>
      <c r="P265" s="276"/>
      <c r="Q265" s="276"/>
      <c r="R265" s="276"/>
      <c r="S265" s="276"/>
      <c r="T265" s="277"/>
      <c r="AT265" s="278" t="s">
        <v>185</v>
      </c>
      <c r="AU265" s="278" t="s">
        <v>85</v>
      </c>
      <c r="AV265" s="14" t="s">
        <v>82</v>
      </c>
      <c r="AW265" s="14" t="s">
        <v>37</v>
      </c>
      <c r="AX265" s="14" t="s">
        <v>74</v>
      </c>
      <c r="AY265" s="278" t="s">
        <v>169</v>
      </c>
    </row>
    <row r="266" spans="2:51" s="12" customFormat="1" ht="13.5">
      <c r="B266" s="246"/>
      <c r="C266" s="247"/>
      <c r="D266" s="248" t="s">
        <v>185</v>
      </c>
      <c r="E266" s="249" t="s">
        <v>21</v>
      </c>
      <c r="F266" s="250" t="s">
        <v>219</v>
      </c>
      <c r="G266" s="247"/>
      <c r="H266" s="251">
        <v>9</v>
      </c>
      <c r="I266" s="252"/>
      <c r="J266" s="247"/>
      <c r="K266" s="247"/>
      <c r="L266" s="253"/>
      <c r="M266" s="254"/>
      <c r="N266" s="255"/>
      <c r="O266" s="255"/>
      <c r="P266" s="255"/>
      <c r="Q266" s="255"/>
      <c r="R266" s="255"/>
      <c r="S266" s="255"/>
      <c r="T266" s="256"/>
      <c r="AT266" s="257" t="s">
        <v>185</v>
      </c>
      <c r="AU266" s="257" t="s">
        <v>85</v>
      </c>
      <c r="AV266" s="12" t="s">
        <v>85</v>
      </c>
      <c r="AW266" s="12" t="s">
        <v>37</v>
      </c>
      <c r="AX266" s="12" t="s">
        <v>74</v>
      </c>
      <c r="AY266" s="257" t="s">
        <v>169</v>
      </c>
    </row>
    <row r="267" spans="2:51" s="14" customFormat="1" ht="13.5">
      <c r="B267" s="269"/>
      <c r="C267" s="270"/>
      <c r="D267" s="248" t="s">
        <v>185</v>
      </c>
      <c r="E267" s="271" t="s">
        <v>21</v>
      </c>
      <c r="F267" s="272" t="s">
        <v>2048</v>
      </c>
      <c r="G267" s="270"/>
      <c r="H267" s="271" t="s">
        <v>21</v>
      </c>
      <c r="I267" s="273"/>
      <c r="J267" s="270"/>
      <c r="K267" s="270"/>
      <c r="L267" s="274"/>
      <c r="M267" s="275"/>
      <c r="N267" s="276"/>
      <c r="O267" s="276"/>
      <c r="P267" s="276"/>
      <c r="Q267" s="276"/>
      <c r="R267" s="276"/>
      <c r="S267" s="276"/>
      <c r="T267" s="277"/>
      <c r="AT267" s="278" t="s">
        <v>185</v>
      </c>
      <c r="AU267" s="278" t="s">
        <v>85</v>
      </c>
      <c r="AV267" s="14" t="s">
        <v>82</v>
      </c>
      <c r="AW267" s="14" t="s">
        <v>37</v>
      </c>
      <c r="AX267" s="14" t="s">
        <v>74</v>
      </c>
      <c r="AY267" s="278" t="s">
        <v>169</v>
      </c>
    </row>
    <row r="268" spans="2:51" s="12" customFormat="1" ht="13.5">
      <c r="B268" s="246"/>
      <c r="C268" s="247"/>
      <c r="D268" s="248" t="s">
        <v>185</v>
      </c>
      <c r="E268" s="249" t="s">
        <v>21</v>
      </c>
      <c r="F268" s="250" t="s">
        <v>82</v>
      </c>
      <c r="G268" s="247"/>
      <c r="H268" s="251">
        <v>1</v>
      </c>
      <c r="I268" s="252"/>
      <c r="J268" s="247"/>
      <c r="K268" s="247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185</v>
      </c>
      <c r="AU268" s="257" t="s">
        <v>85</v>
      </c>
      <c r="AV268" s="12" t="s">
        <v>85</v>
      </c>
      <c r="AW268" s="12" t="s">
        <v>37</v>
      </c>
      <c r="AX268" s="12" t="s">
        <v>74</v>
      </c>
      <c r="AY268" s="257" t="s">
        <v>169</v>
      </c>
    </row>
    <row r="269" spans="2:51" s="14" customFormat="1" ht="13.5">
      <c r="B269" s="269"/>
      <c r="C269" s="270"/>
      <c r="D269" s="248" t="s">
        <v>185</v>
      </c>
      <c r="E269" s="271" t="s">
        <v>21</v>
      </c>
      <c r="F269" s="272" t="s">
        <v>2050</v>
      </c>
      <c r="G269" s="270"/>
      <c r="H269" s="271" t="s">
        <v>21</v>
      </c>
      <c r="I269" s="273"/>
      <c r="J269" s="270"/>
      <c r="K269" s="270"/>
      <c r="L269" s="274"/>
      <c r="M269" s="275"/>
      <c r="N269" s="276"/>
      <c r="O269" s="276"/>
      <c r="P269" s="276"/>
      <c r="Q269" s="276"/>
      <c r="R269" s="276"/>
      <c r="S269" s="276"/>
      <c r="T269" s="277"/>
      <c r="AT269" s="278" t="s">
        <v>185</v>
      </c>
      <c r="AU269" s="278" t="s">
        <v>85</v>
      </c>
      <c r="AV269" s="14" t="s">
        <v>82</v>
      </c>
      <c r="AW269" s="14" t="s">
        <v>37</v>
      </c>
      <c r="AX269" s="14" t="s">
        <v>74</v>
      </c>
      <c r="AY269" s="278" t="s">
        <v>169</v>
      </c>
    </row>
    <row r="270" spans="2:51" s="12" customFormat="1" ht="13.5">
      <c r="B270" s="246"/>
      <c r="C270" s="247"/>
      <c r="D270" s="248" t="s">
        <v>185</v>
      </c>
      <c r="E270" s="249" t="s">
        <v>21</v>
      </c>
      <c r="F270" s="250" t="s">
        <v>82</v>
      </c>
      <c r="G270" s="247"/>
      <c r="H270" s="251">
        <v>1</v>
      </c>
      <c r="I270" s="252"/>
      <c r="J270" s="247"/>
      <c r="K270" s="247"/>
      <c r="L270" s="253"/>
      <c r="M270" s="254"/>
      <c r="N270" s="255"/>
      <c r="O270" s="255"/>
      <c r="P270" s="255"/>
      <c r="Q270" s="255"/>
      <c r="R270" s="255"/>
      <c r="S270" s="255"/>
      <c r="T270" s="256"/>
      <c r="AT270" s="257" t="s">
        <v>185</v>
      </c>
      <c r="AU270" s="257" t="s">
        <v>85</v>
      </c>
      <c r="AV270" s="12" t="s">
        <v>85</v>
      </c>
      <c r="AW270" s="12" t="s">
        <v>37</v>
      </c>
      <c r="AX270" s="12" t="s">
        <v>74</v>
      </c>
      <c r="AY270" s="257" t="s">
        <v>169</v>
      </c>
    </row>
    <row r="271" spans="2:51" s="13" customFormat="1" ht="13.5">
      <c r="B271" s="258"/>
      <c r="C271" s="259"/>
      <c r="D271" s="248" t="s">
        <v>185</v>
      </c>
      <c r="E271" s="260" t="s">
        <v>21</v>
      </c>
      <c r="F271" s="261" t="s">
        <v>187</v>
      </c>
      <c r="G271" s="259"/>
      <c r="H271" s="262">
        <v>50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AT271" s="268" t="s">
        <v>185</v>
      </c>
      <c r="AU271" s="268" t="s">
        <v>85</v>
      </c>
      <c r="AV271" s="13" t="s">
        <v>176</v>
      </c>
      <c r="AW271" s="13" t="s">
        <v>37</v>
      </c>
      <c r="AX271" s="13" t="s">
        <v>82</v>
      </c>
      <c r="AY271" s="268" t="s">
        <v>169</v>
      </c>
    </row>
    <row r="272" spans="2:65" s="1" customFormat="1" ht="25.5" customHeight="1">
      <c r="B272" s="47"/>
      <c r="C272" s="234" t="s">
        <v>219</v>
      </c>
      <c r="D272" s="234" t="s">
        <v>171</v>
      </c>
      <c r="E272" s="235" t="s">
        <v>2092</v>
      </c>
      <c r="F272" s="236" t="s">
        <v>2093</v>
      </c>
      <c r="G272" s="237" t="s">
        <v>422</v>
      </c>
      <c r="H272" s="238">
        <v>1.79</v>
      </c>
      <c r="I272" s="239"/>
      <c r="J272" s="240">
        <f>ROUND(I272*H272,2)</f>
        <v>0</v>
      </c>
      <c r="K272" s="236" t="s">
        <v>175</v>
      </c>
      <c r="L272" s="73"/>
      <c r="M272" s="241" t="s">
        <v>21</v>
      </c>
      <c r="N272" s="242" t="s">
        <v>45</v>
      </c>
      <c r="O272" s="48"/>
      <c r="P272" s="243">
        <f>O272*H272</f>
        <v>0</v>
      </c>
      <c r="Q272" s="243">
        <v>2.47758</v>
      </c>
      <c r="R272" s="243">
        <f>Q272*H272</f>
        <v>4.4348682</v>
      </c>
      <c r="S272" s="243">
        <v>0</v>
      </c>
      <c r="T272" s="244">
        <f>S272*H272</f>
        <v>0</v>
      </c>
      <c r="AR272" s="25" t="s">
        <v>176</v>
      </c>
      <c r="AT272" s="25" t="s">
        <v>171</v>
      </c>
      <c r="AU272" s="25" t="s">
        <v>85</v>
      </c>
      <c r="AY272" s="25" t="s">
        <v>169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25" t="s">
        <v>82</v>
      </c>
      <c r="BK272" s="245">
        <f>ROUND(I272*H272,2)</f>
        <v>0</v>
      </c>
      <c r="BL272" s="25" t="s">
        <v>176</v>
      </c>
      <c r="BM272" s="25" t="s">
        <v>2094</v>
      </c>
    </row>
    <row r="273" spans="2:51" s="14" customFormat="1" ht="13.5">
      <c r="B273" s="269"/>
      <c r="C273" s="270"/>
      <c r="D273" s="248" t="s">
        <v>185</v>
      </c>
      <c r="E273" s="271" t="s">
        <v>21</v>
      </c>
      <c r="F273" s="272" t="s">
        <v>2095</v>
      </c>
      <c r="G273" s="270"/>
      <c r="H273" s="271" t="s">
        <v>21</v>
      </c>
      <c r="I273" s="273"/>
      <c r="J273" s="270"/>
      <c r="K273" s="270"/>
      <c r="L273" s="274"/>
      <c r="M273" s="275"/>
      <c r="N273" s="276"/>
      <c r="O273" s="276"/>
      <c r="P273" s="276"/>
      <c r="Q273" s="276"/>
      <c r="R273" s="276"/>
      <c r="S273" s="276"/>
      <c r="T273" s="277"/>
      <c r="AT273" s="278" t="s">
        <v>185</v>
      </c>
      <c r="AU273" s="278" t="s">
        <v>85</v>
      </c>
      <c r="AV273" s="14" t="s">
        <v>82</v>
      </c>
      <c r="AW273" s="14" t="s">
        <v>37</v>
      </c>
      <c r="AX273" s="14" t="s">
        <v>74</v>
      </c>
      <c r="AY273" s="278" t="s">
        <v>169</v>
      </c>
    </row>
    <row r="274" spans="2:51" s="12" customFormat="1" ht="13.5">
      <c r="B274" s="246"/>
      <c r="C274" s="247"/>
      <c r="D274" s="248" t="s">
        <v>185</v>
      </c>
      <c r="E274" s="249" t="s">
        <v>21</v>
      </c>
      <c r="F274" s="250" t="s">
        <v>2096</v>
      </c>
      <c r="G274" s="247"/>
      <c r="H274" s="251">
        <v>4.475</v>
      </c>
      <c r="I274" s="252"/>
      <c r="J274" s="247"/>
      <c r="K274" s="247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185</v>
      </c>
      <c r="AU274" s="257" t="s">
        <v>85</v>
      </c>
      <c r="AV274" s="12" t="s">
        <v>85</v>
      </c>
      <c r="AW274" s="12" t="s">
        <v>37</v>
      </c>
      <c r="AX274" s="12" t="s">
        <v>74</v>
      </c>
      <c r="AY274" s="257" t="s">
        <v>169</v>
      </c>
    </row>
    <row r="275" spans="2:51" s="12" customFormat="1" ht="13.5">
      <c r="B275" s="246"/>
      <c r="C275" s="247"/>
      <c r="D275" s="248" t="s">
        <v>185</v>
      </c>
      <c r="E275" s="249" t="s">
        <v>21</v>
      </c>
      <c r="F275" s="250" t="s">
        <v>2097</v>
      </c>
      <c r="G275" s="247"/>
      <c r="H275" s="251">
        <v>-2.685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pans="2:51" s="13" customFormat="1" ht="13.5">
      <c r="B276" s="258"/>
      <c r="C276" s="259"/>
      <c r="D276" s="248" t="s">
        <v>185</v>
      </c>
      <c r="E276" s="260" t="s">
        <v>21</v>
      </c>
      <c r="F276" s="261" t="s">
        <v>187</v>
      </c>
      <c r="G276" s="259"/>
      <c r="H276" s="262">
        <v>1.79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AT276" s="268" t="s">
        <v>185</v>
      </c>
      <c r="AU276" s="268" t="s">
        <v>85</v>
      </c>
      <c r="AV276" s="13" t="s">
        <v>176</v>
      </c>
      <c r="AW276" s="13" t="s">
        <v>37</v>
      </c>
      <c r="AX276" s="13" t="s">
        <v>82</v>
      </c>
      <c r="AY276" s="268" t="s">
        <v>169</v>
      </c>
    </row>
    <row r="277" spans="2:65" s="1" customFormat="1" ht="16.5" customHeight="1">
      <c r="B277" s="47"/>
      <c r="C277" s="234" t="s">
        <v>223</v>
      </c>
      <c r="D277" s="234" t="s">
        <v>171</v>
      </c>
      <c r="E277" s="235" t="s">
        <v>2098</v>
      </c>
      <c r="F277" s="236" t="s">
        <v>2099</v>
      </c>
      <c r="G277" s="237" t="s">
        <v>205</v>
      </c>
      <c r="H277" s="238">
        <v>469.6</v>
      </c>
      <c r="I277" s="239"/>
      <c r="J277" s="240">
        <f>ROUND(I277*H277,2)</f>
        <v>0</v>
      </c>
      <c r="K277" s="236" t="s">
        <v>21</v>
      </c>
      <c r="L277" s="73"/>
      <c r="M277" s="241" t="s">
        <v>21</v>
      </c>
      <c r="N277" s="242" t="s">
        <v>45</v>
      </c>
      <c r="O277" s="48"/>
      <c r="P277" s="243">
        <f>O277*H277</f>
        <v>0</v>
      </c>
      <c r="Q277" s="243">
        <v>0.00013</v>
      </c>
      <c r="R277" s="243">
        <f>Q277*H277</f>
        <v>0.061048</v>
      </c>
      <c r="S277" s="243">
        <v>0</v>
      </c>
      <c r="T277" s="244">
        <f>S277*H277</f>
        <v>0</v>
      </c>
      <c r="AR277" s="25" t="s">
        <v>176</v>
      </c>
      <c r="AT277" s="25" t="s">
        <v>171</v>
      </c>
      <c r="AU277" s="25" t="s">
        <v>85</v>
      </c>
      <c r="AY277" s="25" t="s">
        <v>169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25" t="s">
        <v>82</v>
      </c>
      <c r="BK277" s="245">
        <f>ROUND(I277*H277,2)</f>
        <v>0</v>
      </c>
      <c r="BL277" s="25" t="s">
        <v>176</v>
      </c>
      <c r="BM277" s="25" t="s">
        <v>2100</v>
      </c>
    </row>
    <row r="278" spans="2:51" s="14" customFormat="1" ht="13.5">
      <c r="B278" s="269"/>
      <c r="C278" s="270"/>
      <c r="D278" s="248" t="s">
        <v>185</v>
      </c>
      <c r="E278" s="271" t="s">
        <v>21</v>
      </c>
      <c r="F278" s="272" t="s">
        <v>2022</v>
      </c>
      <c r="G278" s="270"/>
      <c r="H278" s="271" t="s">
        <v>21</v>
      </c>
      <c r="I278" s="273"/>
      <c r="J278" s="270"/>
      <c r="K278" s="270"/>
      <c r="L278" s="274"/>
      <c r="M278" s="275"/>
      <c r="N278" s="276"/>
      <c r="O278" s="276"/>
      <c r="P278" s="276"/>
      <c r="Q278" s="276"/>
      <c r="R278" s="276"/>
      <c r="S278" s="276"/>
      <c r="T278" s="277"/>
      <c r="AT278" s="278" t="s">
        <v>185</v>
      </c>
      <c r="AU278" s="278" t="s">
        <v>85</v>
      </c>
      <c r="AV278" s="14" t="s">
        <v>82</v>
      </c>
      <c r="AW278" s="14" t="s">
        <v>37</v>
      </c>
      <c r="AX278" s="14" t="s">
        <v>74</v>
      </c>
      <c r="AY278" s="278" t="s">
        <v>169</v>
      </c>
    </row>
    <row r="279" spans="2:51" s="12" customFormat="1" ht="13.5">
      <c r="B279" s="246"/>
      <c r="C279" s="247"/>
      <c r="D279" s="248" t="s">
        <v>185</v>
      </c>
      <c r="E279" s="249" t="s">
        <v>21</v>
      </c>
      <c r="F279" s="250" t="s">
        <v>2023</v>
      </c>
      <c r="G279" s="247"/>
      <c r="H279" s="251">
        <v>15.6</v>
      </c>
      <c r="I279" s="252"/>
      <c r="J279" s="247"/>
      <c r="K279" s="247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185</v>
      </c>
      <c r="AU279" s="257" t="s">
        <v>85</v>
      </c>
      <c r="AV279" s="12" t="s">
        <v>85</v>
      </c>
      <c r="AW279" s="12" t="s">
        <v>37</v>
      </c>
      <c r="AX279" s="12" t="s">
        <v>74</v>
      </c>
      <c r="AY279" s="257" t="s">
        <v>169</v>
      </c>
    </row>
    <row r="280" spans="2:51" s="14" customFormat="1" ht="13.5">
      <c r="B280" s="269"/>
      <c r="C280" s="270"/>
      <c r="D280" s="248" t="s">
        <v>185</v>
      </c>
      <c r="E280" s="271" t="s">
        <v>21</v>
      </c>
      <c r="F280" s="272" t="s">
        <v>2024</v>
      </c>
      <c r="G280" s="270"/>
      <c r="H280" s="271" t="s">
        <v>21</v>
      </c>
      <c r="I280" s="273"/>
      <c r="J280" s="270"/>
      <c r="K280" s="270"/>
      <c r="L280" s="274"/>
      <c r="M280" s="275"/>
      <c r="N280" s="276"/>
      <c r="O280" s="276"/>
      <c r="P280" s="276"/>
      <c r="Q280" s="276"/>
      <c r="R280" s="276"/>
      <c r="S280" s="276"/>
      <c r="T280" s="277"/>
      <c r="AT280" s="278" t="s">
        <v>185</v>
      </c>
      <c r="AU280" s="278" t="s">
        <v>85</v>
      </c>
      <c r="AV280" s="14" t="s">
        <v>82</v>
      </c>
      <c r="AW280" s="14" t="s">
        <v>37</v>
      </c>
      <c r="AX280" s="14" t="s">
        <v>74</v>
      </c>
      <c r="AY280" s="278" t="s">
        <v>169</v>
      </c>
    </row>
    <row r="281" spans="2:51" s="12" customFormat="1" ht="13.5">
      <c r="B281" s="246"/>
      <c r="C281" s="247"/>
      <c r="D281" s="248" t="s">
        <v>185</v>
      </c>
      <c r="E281" s="249" t="s">
        <v>21</v>
      </c>
      <c r="F281" s="250" t="s">
        <v>2025</v>
      </c>
      <c r="G281" s="247"/>
      <c r="H281" s="251">
        <v>18.5</v>
      </c>
      <c r="I281" s="252"/>
      <c r="J281" s="247"/>
      <c r="K281" s="247"/>
      <c r="L281" s="253"/>
      <c r="M281" s="254"/>
      <c r="N281" s="255"/>
      <c r="O281" s="255"/>
      <c r="P281" s="255"/>
      <c r="Q281" s="255"/>
      <c r="R281" s="255"/>
      <c r="S281" s="255"/>
      <c r="T281" s="256"/>
      <c r="AT281" s="257" t="s">
        <v>185</v>
      </c>
      <c r="AU281" s="257" t="s">
        <v>85</v>
      </c>
      <c r="AV281" s="12" t="s">
        <v>85</v>
      </c>
      <c r="AW281" s="12" t="s">
        <v>37</v>
      </c>
      <c r="AX281" s="12" t="s">
        <v>74</v>
      </c>
      <c r="AY281" s="257" t="s">
        <v>169</v>
      </c>
    </row>
    <row r="282" spans="2:51" s="14" customFormat="1" ht="13.5">
      <c r="B282" s="269"/>
      <c r="C282" s="270"/>
      <c r="D282" s="248" t="s">
        <v>185</v>
      </c>
      <c r="E282" s="271" t="s">
        <v>21</v>
      </c>
      <c r="F282" s="272" t="s">
        <v>2026</v>
      </c>
      <c r="G282" s="270"/>
      <c r="H282" s="271" t="s">
        <v>21</v>
      </c>
      <c r="I282" s="273"/>
      <c r="J282" s="270"/>
      <c r="K282" s="270"/>
      <c r="L282" s="274"/>
      <c r="M282" s="275"/>
      <c r="N282" s="276"/>
      <c r="O282" s="276"/>
      <c r="P282" s="276"/>
      <c r="Q282" s="276"/>
      <c r="R282" s="276"/>
      <c r="S282" s="276"/>
      <c r="T282" s="277"/>
      <c r="AT282" s="278" t="s">
        <v>185</v>
      </c>
      <c r="AU282" s="278" t="s">
        <v>85</v>
      </c>
      <c r="AV282" s="14" t="s">
        <v>82</v>
      </c>
      <c r="AW282" s="14" t="s">
        <v>37</v>
      </c>
      <c r="AX282" s="14" t="s">
        <v>74</v>
      </c>
      <c r="AY282" s="278" t="s">
        <v>169</v>
      </c>
    </row>
    <row r="283" spans="2:51" s="12" customFormat="1" ht="13.5">
      <c r="B283" s="246"/>
      <c r="C283" s="247"/>
      <c r="D283" s="248" t="s">
        <v>185</v>
      </c>
      <c r="E283" s="249" t="s">
        <v>21</v>
      </c>
      <c r="F283" s="250" t="s">
        <v>2027</v>
      </c>
      <c r="G283" s="247"/>
      <c r="H283" s="251">
        <v>24.3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pans="2:51" s="14" customFormat="1" ht="13.5">
      <c r="B284" s="269"/>
      <c r="C284" s="270"/>
      <c r="D284" s="248" t="s">
        <v>185</v>
      </c>
      <c r="E284" s="271" t="s">
        <v>21</v>
      </c>
      <c r="F284" s="272" t="s">
        <v>2028</v>
      </c>
      <c r="G284" s="270"/>
      <c r="H284" s="271" t="s">
        <v>21</v>
      </c>
      <c r="I284" s="273"/>
      <c r="J284" s="270"/>
      <c r="K284" s="270"/>
      <c r="L284" s="274"/>
      <c r="M284" s="275"/>
      <c r="N284" s="276"/>
      <c r="O284" s="276"/>
      <c r="P284" s="276"/>
      <c r="Q284" s="276"/>
      <c r="R284" s="276"/>
      <c r="S284" s="276"/>
      <c r="T284" s="277"/>
      <c r="AT284" s="278" t="s">
        <v>185</v>
      </c>
      <c r="AU284" s="278" t="s">
        <v>85</v>
      </c>
      <c r="AV284" s="14" t="s">
        <v>82</v>
      </c>
      <c r="AW284" s="14" t="s">
        <v>37</v>
      </c>
      <c r="AX284" s="14" t="s">
        <v>74</v>
      </c>
      <c r="AY284" s="278" t="s">
        <v>169</v>
      </c>
    </row>
    <row r="285" spans="2:51" s="12" customFormat="1" ht="13.5">
      <c r="B285" s="246"/>
      <c r="C285" s="247"/>
      <c r="D285" s="248" t="s">
        <v>185</v>
      </c>
      <c r="E285" s="249" t="s">
        <v>21</v>
      </c>
      <c r="F285" s="250" t="s">
        <v>2029</v>
      </c>
      <c r="G285" s="247"/>
      <c r="H285" s="251">
        <v>10.1</v>
      </c>
      <c r="I285" s="252"/>
      <c r="J285" s="247"/>
      <c r="K285" s="247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185</v>
      </c>
      <c r="AU285" s="257" t="s">
        <v>85</v>
      </c>
      <c r="AV285" s="12" t="s">
        <v>85</v>
      </c>
      <c r="AW285" s="12" t="s">
        <v>37</v>
      </c>
      <c r="AX285" s="12" t="s">
        <v>74</v>
      </c>
      <c r="AY285" s="257" t="s">
        <v>169</v>
      </c>
    </row>
    <row r="286" spans="2:51" s="14" customFormat="1" ht="13.5">
      <c r="B286" s="269"/>
      <c r="C286" s="270"/>
      <c r="D286" s="248" t="s">
        <v>185</v>
      </c>
      <c r="E286" s="271" t="s">
        <v>21</v>
      </c>
      <c r="F286" s="272" t="s">
        <v>2030</v>
      </c>
      <c r="G286" s="270"/>
      <c r="H286" s="271" t="s">
        <v>21</v>
      </c>
      <c r="I286" s="273"/>
      <c r="J286" s="270"/>
      <c r="K286" s="270"/>
      <c r="L286" s="274"/>
      <c r="M286" s="275"/>
      <c r="N286" s="276"/>
      <c r="O286" s="276"/>
      <c r="P286" s="276"/>
      <c r="Q286" s="276"/>
      <c r="R286" s="276"/>
      <c r="S286" s="276"/>
      <c r="T286" s="277"/>
      <c r="AT286" s="278" t="s">
        <v>185</v>
      </c>
      <c r="AU286" s="278" t="s">
        <v>85</v>
      </c>
      <c r="AV286" s="14" t="s">
        <v>82</v>
      </c>
      <c r="AW286" s="14" t="s">
        <v>37</v>
      </c>
      <c r="AX286" s="14" t="s">
        <v>74</v>
      </c>
      <c r="AY286" s="278" t="s">
        <v>169</v>
      </c>
    </row>
    <row r="287" spans="2:51" s="12" customFormat="1" ht="13.5">
      <c r="B287" s="246"/>
      <c r="C287" s="247"/>
      <c r="D287" s="248" t="s">
        <v>185</v>
      </c>
      <c r="E287" s="249" t="s">
        <v>21</v>
      </c>
      <c r="F287" s="250" t="s">
        <v>2031</v>
      </c>
      <c r="G287" s="247"/>
      <c r="H287" s="251">
        <v>11.1</v>
      </c>
      <c r="I287" s="252"/>
      <c r="J287" s="247"/>
      <c r="K287" s="247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185</v>
      </c>
      <c r="AU287" s="257" t="s">
        <v>85</v>
      </c>
      <c r="AV287" s="12" t="s">
        <v>85</v>
      </c>
      <c r="AW287" s="12" t="s">
        <v>37</v>
      </c>
      <c r="AX287" s="12" t="s">
        <v>74</v>
      </c>
      <c r="AY287" s="257" t="s">
        <v>169</v>
      </c>
    </row>
    <row r="288" spans="2:51" s="14" customFormat="1" ht="13.5">
      <c r="B288" s="269"/>
      <c r="C288" s="270"/>
      <c r="D288" s="248" t="s">
        <v>185</v>
      </c>
      <c r="E288" s="271" t="s">
        <v>21</v>
      </c>
      <c r="F288" s="272" t="s">
        <v>2032</v>
      </c>
      <c r="G288" s="270"/>
      <c r="H288" s="271" t="s">
        <v>21</v>
      </c>
      <c r="I288" s="273"/>
      <c r="J288" s="270"/>
      <c r="K288" s="270"/>
      <c r="L288" s="274"/>
      <c r="M288" s="275"/>
      <c r="N288" s="276"/>
      <c r="O288" s="276"/>
      <c r="P288" s="276"/>
      <c r="Q288" s="276"/>
      <c r="R288" s="276"/>
      <c r="S288" s="276"/>
      <c r="T288" s="277"/>
      <c r="AT288" s="278" t="s">
        <v>185</v>
      </c>
      <c r="AU288" s="278" t="s">
        <v>85</v>
      </c>
      <c r="AV288" s="14" t="s">
        <v>82</v>
      </c>
      <c r="AW288" s="14" t="s">
        <v>37</v>
      </c>
      <c r="AX288" s="14" t="s">
        <v>74</v>
      </c>
      <c r="AY288" s="278" t="s">
        <v>169</v>
      </c>
    </row>
    <row r="289" spans="2:51" s="12" customFormat="1" ht="13.5">
      <c r="B289" s="246"/>
      <c r="C289" s="247"/>
      <c r="D289" s="248" t="s">
        <v>185</v>
      </c>
      <c r="E289" s="249" t="s">
        <v>21</v>
      </c>
      <c r="F289" s="250" t="s">
        <v>2033</v>
      </c>
      <c r="G289" s="247"/>
      <c r="H289" s="251">
        <v>9.3</v>
      </c>
      <c r="I289" s="252"/>
      <c r="J289" s="247"/>
      <c r="K289" s="247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185</v>
      </c>
      <c r="AU289" s="257" t="s">
        <v>85</v>
      </c>
      <c r="AV289" s="12" t="s">
        <v>85</v>
      </c>
      <c r="AW289" s="12" t="s">
        <v>37</v>
      </c>
      <c r="AX289" s="12" t="s">
        <v>74</v>
      </c>
      <c r="AY289" s="257" t="s">
        <v>169</v>
      </c>
    </row>
    <row r="290" spans="2:51" s="14" customFormat="1" ht="13.5">
      <c r="B290" s="269"/>
      <c r="C290" s="270"/>
      <c r="D290" s="248" t="s">
        <v>185</v>
      </c>
      <c r="E290" s="271" t="s">
        <v>21</v>
      </c>
      <c r="F290" s="272" t="s">
        <v>2034</v>
      </c>
      <c r="G290" s="270"/>
      <c r="H290" s="271" t="s">
        <v>21</v>
      </c>
      <c r="I290" s="273"/>
      <c r="J290" s="270"/>
      <c r="K290" s="270"/>
      <c r="L290" s="274"/>
      <c r="M290" s="275"/>
      <c r="N290" s="276"/>
      <c r="O290" s="276"/>
      <c r="P290" s="276"/>
      <c r="Q290" s="276"/>
      <c r="R290" s="276"/>
      <c r="S290" s="276"/>
      <c r="T290" s="277"/>
      <c r="AT290" s="278" t="s">
        <v>185</v>
      </c>
      <c r="AU290" s="278" t="s">
        <v>85</v>
      </c>
      <c r="AV290" s="14" t="s">
        <v>82</v>
      </c>
      <c r="AW290" s="14" t="s">
        <v>37</v>
      </c>
      <c r="AX290" s="14" t="s">
        <v>74</v>
      </c>
      <c r="AY290" s="278" t="s">
        <v>169</v>
      </c>
    </row>
    <row r="291" spans="2:51" s="12" customFormat="1" ht="13.5">
      <c r="B291" s="246"/>
      <c r="C291" s="247"/>
      <c r="D291" s="248" t="s">
        <v>185</v>
      </c>
      <c r="E291" s="249" t="s">
        <v>21</v>
      </c>
      <c r="F291" s="250" t="s">
        <v>2035</v>
      </c>
      <c r="G291" s="247"/>
      <c r="H291" s="251">
        <v>23</v>
      </c>
      <c r="I291" s="252"/>
      <c r="J291" s="247"/>
      <c r="K291" s="247"/>
      <c r="L291" s="253"/>
      <c r="M291" s="254"/>
      <c r="N291" s="255"/>
      <c r="O291" s="255"/>
      <c r="P291" s="255"/>
      <c r="Q291" s="255"/>
      <c r="R291" s="255"/>
      <c r="S291" s="255"/>
      <c r="T291" s="256"/>
      <c r="AT291" s="257" t="s">
        <v>185</v>
      </c>
      <c r="AU291" s="257" t="s">
        <v>85</v>
      </c>
      <c r="AV291" s="12" t="s">
        <v>85</v>
      </c>
      <c r="AW291" s="12" t="s">
        <v>37</v>
      </c>
      <c r="AX291" s="12" t="s">
        <v>74</v>
      </c>
      <c r="AY291" s="257" t="s">
        <v>169</v>
      </c>
    </row>
    <row r="292" spans="2:51" s="14" customFormat="1" ht="13.5">
      <c r="B292" s="269"/>
      <c r="C292" s="270"/>
      <c r="D292" s="248" t="s">
        <v>185</v>
      </c>
      <c r="E292" s="271" t="s">
        <v>21</v>
      </c>
      <c r="F292" s="272" t="s">
        <v>2036</v>
      </c>
      <c r="G292" s="270"/>
      <c r="H292" s="271" t="s">
        <v>21</v>
      </c>
      <c r="I292" s="273"/>
      <c r="J292" s="270"/>
      <c r="K292" s="270"/>
      <c r="L292" s="274"/>
      <c r="M292" s="275"/>
      <c r="N292" s="276"/>
      <c r="O292" s="276"/>
      <c r="P292" s="276"/>
      <c r="Q292" s="276"/>
      <c r="R292" s="276"/>
      <c r="S292" s="276"/>
      <c r="T292" s="277"/>
      <c r="AT292" s="278" t="s">
        <v>185</v>
      </c>
      <c r="AU292" s="278" t="s">
        <v>85</v>
      </c>
      <c r="AV292" s="14" t="s">
        <v>82</v>
      </c>
      <c r="AW292" s="14" t="s">
        <v>37</v>
      </c>
      <c r="AX292" s="14" t="s">
        <v>74</v>
      </c>
      <c r="AY292" s="278" t="s">
        <v>169</v>
      </c>
    </row>
    <row r="293" spans="2:51" s="12" customFormat="1" ht="13.5">
      <c r="B293" s="246"/>
      <c r="C293" s="247"/>
      <c r="D293" s="248" t="s">
        <v>185</v>
      </c>
      <c r="E293" s="249" t="s">
        <v>21</v>
      </c>
      <c r="F293" s="250" t="s">
        <v>2037</v>
      </c>
      <c r="G293" s="247"/>
      <c r="H293" s="251">
        <v>24.1</v>
      </c>
      <c r="I293" s="252"/>
      <c r="J293" s="247"/>
      <c r="K293" s="247"/>
      <c r="L293" s="253"/>
      <c r="M293" s="254"/>
      <c r="N293" s="255"/>
      <c r="O293" s="255"/>
      <c r="P293" s="255"/>
      <c r="Q293" s="255"/>
      <c r="R293" s="255"/>
      <c r="S293" s="255"/>
      <c r="T293" s="256"/>
      <c r="AT293" s="257" t="s">
        <v>185</v>
      </c>
      <c r="AU293" s="257" t="s">
        <v>85</v>
      </c>
      <c r="AV293" s="12" t="s">
        <v>85</v>
      </c>
      <c r="AW293" s="12" t="s">
        <v>37</v>
      </c>
      <c r="AX293" s="12" t="s">
        <v>74</v>
      </c>
      <c r="AY293" s="257" t="s">
        <v>169</v>
      </c>
    </row>
    <row r="294" spans="2:51" s="14" customFormat="1" ht="13.5">
      <c r="B294" s="269"/>
      <c r="C294" s="270"/>
      <c r="D294" s="248" t="s">
        <v>185</v>
      </c>
      <c r="E294" s="271" t="s">
        <v>21</v>
      </c>
      <c r="F294" s="272" t="s">
        <v>2038</v>
      </c>
      <c r="G294" s="270"/>
      <c r="H294" s="271" t="s">
        <v>21</v>
      </c>
      <c r="I294" s="273"/>
      <c r="J294" s="270"/>
      <c r="K294" s="270"/>
      <c r="L294" s="274"/>
      <c r="M294" s="275"/>
      <c r="N294" s="276"/>
      <c r="O294" s="276"/>
      <c r="P294" s="276"/>
      <c r="Q294" s="276"/>
      <c r="R294" s="276"/>
      <c r="S294" s="276"/>
      <c r="T294" s="277"/>
      <c r="AT294" s="278" t="s">
        <v>185</v>
      </c>
      <c r="AU294" s="278" t="s">
        <v>85</v>
      </c>
      <c r="AV294" s="14" t="s">
        <v>82</v>
      </c>
      <c r="AW294" s="14" t="s">
        <v>37</v>
      </c>
      <c r="AX294" s="14" t="s">
        <v>74</v>
      </c>
      <c r="AY294" s="278" t="s">
        <v>169</v>
      </c>
    </row>
    <row r="295" spans="2:51" s="12" customFormat="1" ht="13.5">
      <c r="B295" s="246"/>
      <c r="C295" s="247"/>
      <c r="D295" s="248" t="s">
        <v>185</v>
      </c>
      <c r="E295" s="249" t="s">
        <v>21</v>
      </c>
      <c r="F295" s="250" t="s">
        <v>2039</v>
      </c>
      <c r="G295" s="247"/>
      <c r="H295" s="251">
        <v>24.2</v>
      </c>
      <c r="I295" s="252"/>
      <c r="J295" s="247"/>
      <c r="K295" s="247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185</v>
      </c>
      <c r="AU295" s="257" t="s">
        <v>85</v>
      </c>
      <c r="AV295" s="12" t="s">
        <v>85</v>
      </c>
      <c r="AW295" s="12" t="s">
        <v>37</v>
      </c>
      <c r="AX295" s="12" t="s">
        <v>74</v>
      </c>
      <c r="AY295" s="257" t="s">
        <v>169</v>
      </c>
    </row>
    <row r="296" spans="2:51" s="14" customFormat="1" ht="13.5">
      <c r="B296" s="269"/>
      <c r="C296" s="270"/>
      <c r="D296" s="248" t="s">
        <v>185</v>
      </c>
      <c r="E296" s="271" t="s">
        <v>21</v>
      </c>
      <c r="F296" s="272" t="s">
        <v>2040</v>
      </c>
      <c r="G296" s="270"/>
      <c r="H296" s="271" t="s">
        <v>21</v>
      </c>
      <c r="I296" s="273"/>
      <c r="J296" s="270"/>
      <c r="K296" s="270"/>
      <c r="L296" s="274"/>
      <c r="M296" s="275"/>
      <c r="N296" s="276"/>
      <c r="O296" s="276"/>
      <c r="P296" s="276"/>
      <c r="Q296" s="276"/>
      <c r="R296" s="276"/>
      <c r="S296" s="276"/>
      <c r="T296" s="277"/>
      <c r="AT296" s="278" t="s">
        <v>185</v>
      </c>
      <c r="AU296" s="278" t="s">
        <v>85</v>
      </c>
      <c r="AV296" s="14" t="s">
        <v>82</v>
      </c>
      <c r="AW296" s="14" t="s">
        <v>37</v>
      </c>
      <c r="AX296" s="14" t="s">
        <v>74</v>
      </c>
      <c r="AY296" s="278" t="s">
        <v>169</v>
      </c>
    </row>
    <row r="297" spans="2:51" s="12" customFormat="1" ht="13.5">
      <c r="B297" s="246"/>
      <c r="C297" s="247"/>
      <c r="D297" s="248" t="s">
        <v>185</v>
      </c>
      <c r="E297" s="249" t="s">
        <v>21</v>
      </c>
      <c r="F297" s="250" t="s">
        <v>2041</v>
      </c>
      <c r="G297" s="247"/>
      <c r="H297" s="251">
        <v>31.3</v>
      </c>
      <c r="I297" s="252"/>
      <c r="J297" s="247"/>
      <c r="K297" s="247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185</v>
      </c>
      <c r="AU297" s="257" t="s">
        <v>85</v>
      </c>
      <c r="AV297" s="12" t="s">
        <v>85</v>
      </c>
      <c r="AW297" s="12" t="s">
        <v>37</v>
      </c>
      <c r="AX297" s="12" t="s">
        <v>74</v>
      </c>
      <c r="AY297" s="257" t="s">
        <v>169</v>
      </c>
    </row>
    <row r="298" spans="2:51" s="14" customFormat="1" ht="13.5">
      <c r="B298" s="269"/>
      <c r="C298" s="270"/>
      <c r="D298" s="248" t="s">
        <v>185</v>
      </c>
      <c r="E298" s="271" t="s">
        <v>21</v>
      </c>
      <c r="F298" s="272" t="s">
        <v>2042</v>
      </c>
      <c r="G298" s="270"/>
      <c r="H298" s="271" t="s">
        <v>21</v>
      </c>
      <c r="I298" s="273"/>
      <c r="J298" s="270"/>
      <c r="K298" s="270"/>
      <c r="L298" s="274"/>
      <c r="M298" s="275"/>
      <c r="N298" s="276"/>
      <c r="O298" s="276"/>
      <c r="P298" s="276"/>
      <c r="Q298" s="276"/>
      <c r="R298" s="276"/>
      <c r="S298" s="276"/>
      <c r="T298" s="277"/>
      <c r="AT298" s="278" t="s">
        <v>185</v>
      </c>
      <c r="AU298" s="278" t="s">
        <v>85</v>
      </c>
      <c r="AV298" s="14" t="s">
        <v>82</v>
      </c>
      <c r="AW298" s="14" t="s">
        <v>37</v>
      </c>
      <c r="AX298" s="14" t="s">
        <v>74</v>
      </c>
      <c r="AY298" s="278" t="s">
        <v>169</v>
      </c>
    </row>
    <row r="299" spans="2:51" s="12" customFormat="1" ht="13.5">
      <c r="B299" s="246"/>
      <c r="C299" s="247"/>
      <c r="D299" s="248" t="s">
        <v>185</v>
      </c>
      <c r="E299" s="249" t="s">
        <v>21</v>
      </c>
      <c r="F299" s="250" t="s">
        <v>2043</v>
      </c>
      <c r="G299" s="247"/>
      <c r="H299" s="251">
        <v>28.6</v>
      </c>
      <c r="I299" s="252"/>
      <c r="J299" s="247"/>
      <c r="K299" s="247"/>
      <c r="L299" s="253"/>
      <c r="M299" s="254"/>
      <c r="N299" s="255"/>
      <c r="O299" s="255"/>
      <c r="P299" s="255"/>
      <c r="Q299" s="255"/>
      <c r="R299" s="255"/>
      <c r="S299" s="255"/>
      <c r="T299" s="256"/>
      <c r="AT299" s="257" t="s">
        <v>185</v>
      </c>
      <c r="AU299" s="257" t="s">
        <v>85</v>
      </c>
      <c r="AV299" s="12" t="s">
        <v>85</v>
      </c>
      <c r="AW299" s="12" t="s">
        <v>37</v>
      </c>
      <c r="AX299" s="12" t="s">
        <v>74</v>
      </c>
      <c r="AY299" s="257" t="s">
        <v>169</v>
      </c>
    </row>
    <row r="300" spans="2:51" s="14" customFormat="1" ht="13.5">
      <c r="B300" s="269"/>
      <c r="C300" s="270"/>
      <c r="D300" s="248" t="s">
        <v>185</v>
      </c>
      <c r="E300" s="271" t="s">
        <v>21</v>
      </c>
      <c r="F300" s="272" t="s">
        <v>2044</v>
      </c>
      <c r="G300" s="270"/>
      <c r="H300" s="271" t="s">
        <v>21</v>
      </c>
      <c r="I300" s="273"/>
      <c r="J300" s="270"/>
      <c r="K300" s="270"/>
      <c r="L300" s="274"/>
      <c r="M300" s="275"/>
      <c r="N300" s="276"/>
      <c r="O300" s="276"/>
      <c r="P300" s="276"/>
      <c r="Q300" s="276"/>
      <c r="R300" s="276"/>
      <c r="S300" s="276"/>
      <c r="T300" s="277"/>
      <c r="AT300" s="278" t="s">
        <v>185</v>
      </c>
      <c r="AU300" s="278" t="s">
        <v>85</v>
      </c>
      <c r="AV300" s="14" t="s">
        <v>82</v>
      </c>
      <c r="AW300" s="14" t="s">
        <v>37</v>
      </c>
      <c r="AX300" s="14" t="s">
        <v>74</v>
      </c>
      <c r="AY300" s="278" t="s">
        <v>169</v>
      </c>
    </row>
    <row r="301" spans="2:51" s="12" customFormat="1" ht="13.5">
      <c r="B301" s="246"/>
      <c r="C301" s="247"/>
      <c r="D301" s="248" t="s">
        <v>185</v>
      </c>
      <c r="E301" s="249" t="s">
        <v>21</v>
      </c>
      <c r="F301" s="250" t="s">
        <v>2045</v>
      </c>
      <c r="G301" s="247"/>
      <c r="H301" s="251">
        <v>27.1</v>
      </c>
      <c r="I301" s="252"/>
      <c r="J301" s="247"/>
      <c r="K301" s="247"/>
      <c r="L301" s="253"/>
      <c r="M301" s="254"/>
      <c r="N301" s="255"/>
      <c r="O301" s="255"/>
      <c r="P301" s="255"/>
      <c r="Q301" s="255"/>
      <c r="R301" s="255"/>
      <c r="S301" s="255"/>
      <c r="T301" s="256"/>
      <c r="AT301" s="257" t="s">
        <v>185</v>
      </c>
      <c r="AU301" s="257" t="s">
        <v>85</v>
      </c>
      <c r="AV301" s="12" t="s">
        <v>85</v>
      </c>
      <c r="AW301" s="12" t="s">
        <v>37</v>
      </c>
      <c r="AX301" s="12" t="s">
        <v>74</v>
      </c>
      <c r="AY301" s="257" t="s">
        <v>169</v>
      </c>
    </row>
    <row r="302" spans="2:51" s="14" customFormat="1" ht="13.5">
      <c r="B302" s="269"/>
      <c r="C302" s="270"/>
      <c r="D302" s="248" t="s">
        <v>185</v>
      </c>
      <c r="E302" s="271" t="s">
        <v>21</v>
      </c>
      <c r="F302" s="272" t="s">
        <v>2046</v>
      </c>
      <c r="G302" s="270"/>
      <c r="H302" s="271" t="s">
        <v>21</v>
      </c>
      <c r="I302" s="273"/>
      <c r="J302" s="270"/>
      <c r="K302" s="270"/>
      <c r="L302" s="274"/>
      <c r="M302" s="275"/>
      <c r="N302" s="276"/>
      <c r="O302" s="276"/>
      <c r="P302" s="276"/>
      <c r="Q302" s="276"/>
      <c r="R302" s="276"/>
      <c r="S302" s="276"/>
      <c r="T302" s="277"/>
      <c r="AT302" s="278" t="s">
        <v>185</v>
      </c>
      <c r="AU302" s="278" t="s">
        <v>85</v>
      </c>
      <c r="AV302" s="14" t="s">
        <v>82</v>
      </c>
      <c r="AW302" s="14" t="s">
        <v>37</v>
      </c>
      <c r="AX302" s="14" t="s">
        <v>74</v>
      </c>
      <c r="AY302" s="278" t="s">
        <v>169</v>
      </c>
    </row>
    <row r="303" spans="2:51" s="12" customFormat="1" ht="13.5">
      <c r="B303" s="246"/>
      <c r="C303" s="247"/>
      <c r="D303" s="248" t="s">
        <v>185</v>
      </c>
      <c r="E303" s="249" t="s">
        <v>21</v>
      </c>
      <c r="F303" s="250" t="s">
        <v>2047</v>
      </c>
      <c r="G303" s="247"/>
      <c r="H303" s="251">
        <v>47.6</v>
      </c>
      <c r="I303" s="252"/>
      <c r="J303" s="247"/>
      <c r="K303" s="247"/>
      <c r="L303" s="253"/>
      <c r="M303" s="254"/>
      <c r="N303" s="255"/>
      <c r="O303" s="255"/>
      <c r="P303" s="255"/>
      <c r="Q303" s="255"/>
      <c r="R303" s="255"/>
      <c r="S303" s="255"/>
      <c r="T303" s="256"/>
      <c r="AT303" s="257" t="s">
        <v>185</v>
      </c>
      <c r="AU303" s="257" t="s">
        <v>85</v>
      </c>
      <c r="AV303" s="12" t="s">
        <v>85</v>
      </c>
      <c r="AW303" s="12" t="s">
        <v>37</v>
      </c>
      <c r="AX303" s="12" t="s">
        <v>74</v>
      </c>
      <c r="AY303" s="257" t="s">
        <v>169</v>
      </c>
    </row>
    <row r="304" spans="2:51" s="14" customFormat="1" ht="13.5">
      <c r="B304" s="269"/>
      <c r="C304" s="270"/>
      <c r="D304" s="248" t="s">
        <v>185</v>
      </c>
      <c r="E304" s="271" t="s">
        <v>21</v>
      </c>
      <c r="F304" s="272" t="s">
        <v>2048</v>
      </c>
      <c r="G304" s="270"/>
      <c r="H304" s="271" t="s">
        <v>21</v>
      </c>
      <c r="I304" s="273"/>
      <c r="J304" s="270"/>
      <c r="K304" s="270"/>
      <c r="L304" s="274"/>
      <c r="M304" s="275"/>
      <c r="N304" s="276"/>
      <c r="O304" s="276"/>
      <c r="P304" s="276"/>
      <c r="Q304" s="276"/>
      <c r="R304" s="276"/>
      <c r="S304" s="276"/>
      <c r="T304" s="277"/>
      <c r="AT304" s="278" t="s">
        <v>185</v>
      </c>
      <c r="AU304" s="278" t="s">
        <v>85</v>
      </c>
      <c r="AV304" s="14" t="s">
        <v>82</v>
      </c>
      <c r="AW304" s="14" t="s">
        <v>37</v>
      </c>
      <c r="AX304" s="14" t="s">
        <v>74</v>
      </c>
      <c r="AY304" s="278" t="s">
        <v>169</v>
      </c>
    </row>
    <row r="305" spans="2:51" s="12" customFormat="1" ht="13.5">
      <c r="B305" s="246"/>
      <c r="C305" s="247"/>
      <c r="D305" s="248" t="s">
        <v>185</v>
      </c>
      <c r="E305" s="249" t="s">
        <v>21</v>
      </c>
      <c r="F305" s="250" t="s">
        <v>2049</v>
      </c>
      <c r="G305" s="247"/>
      <c r="H305" s="251">
        <v>13.8</v>
      </c>
      <c r="I305" s="252"/>
      <c r="J305" s="247"/>
      <c r="K305" s="247"/>
      <c r="L305" s="253"/>
      <c r="M305" s="254"/>
      <c r="N305" s="255"/>
      <c r="O305" s="255"/>
      <c r="P305" s="255"/>
      <c r="Q305" s="255"/>
      <c r="R305" s="255"/>
      <c r="S305" s="255"/>
      <c r="T305" s="256"/>
      <c r="AT305" s="257" t="s">
        <v>185</v>
      </c>
      <c r="AU305" s="257" t="s">
        <v>85</v>
      </c>
      <c r="AV305" s="12" t="s">
        <v>85</v>
      </c>
      <c r="AW305" s="12" t="s">
        <v>37</v>
      </c>
      <c r="AX305" s="12" t="s">
        <v>74</v>
      </c>
      <c r="AY305" s="257" t="s">
        <v>169</v>
      </c>
    </row>
    <row r="306" spans="2:51" s="14" customFormat="1" ht="13.5">
      <c r="B306" s="269"/>
      <c r="C306" s="270"/>
      <c r="D306" s="248" t="s">
        <v>185</v>
      </c>
      <c r="E306" s="271" t="s">
        <v>21</v>
      </c>
      <c r="F306" s="272" t="s">
        <v>2050</v>
      </c>
      <c r="G306" s="270"/>
      <c r="H306" s="271" t="s">
        <v>21</v>
      </c>
      <c r="I306" s="273"/>
      <c r="J306" s="270"/>
      <c r="K306" s="270"/>
      <c r="L306" s="274"/>
      <c r="M306" s="275"/>
      <c r="N306" s="276"/>
      <c r="O306" s="276"/>
      <c r="P306" s="276"/>
      <c r="Q306" s="276"/>
      <c r="R306" s="276"/>
      <c r="S306" s="276"/>
      <c r="T306" s="277"/>
      <c r="AT306" s="278" t="s">
        <v>185</v>
      </c>
      <c r="AU306" s="278" t="s">
        <v>85</v>
      </c>
      <c r="AV306" s="14" t="s">
        <v>82</v>
      </c>
      <c r="AW306" s="14" t="s">
        <v>37</v>
      </c>
      <c r="AX306" s="14" t="s">
        <v>74</v>
      </c>
      <c r="AY306" s="278" t="s">
        <v>169</v>
      </c>
    </row>
    <row r="307" spans="2:51" s="12" customFormat="1" ht="13.5">
      <c r="B307" s="246"/>
      <c r="C307" s="247"/>
      <c r="D307" s="248" t="s">
        <v>185</v>
      </c>
      <c r="E307" s="249" t="s">
        <v>21</v>
      </c>
      <c r="F307" s="250" t="s">
        <v>2051</v>
      </c>
      <c r="G307" s="247"/>
      <c r="H307" s="251">
        <v>17.5</v>
      </c>
      <c r="I307" s="252"/>
      <c r="J307" s="247"/>
      <c r="K307" s="247"/>
      <c r="L307" s="253"/>
      <c r="M307" s="254"/>
      <c r="N307" s="255"/>
      <c r="O307" s="255"/>
      <c r="P307" s="255"/>
      <c r="Q307" s="255"/>
      <c r="R307" s="255"/>
      <c r="S307" s="255"/>
      <c r="T307" s="256"/>
      <c r="AT307" s="257" t="s">
        <v>185</v>
      </c>
      <c r="AU307" s="257" t="s">
        <v>85</v>
      </c>
      <c r="AV307" s="12" t="s">
        <v>85</v>
      </c>
      <c r="AW307" s="12" t="s">
        <v>37</v>
      </c>
      <c r="AX307" s="12" t="s">
        <v>74</v>
      </c>
      <c r="AY307" s="257" t="s">
        <v>169</v>
      </c>
    </row>
    <row r="308" spans="2:51" s="14" customFormat="1" ht="13.5">
      <c r="B308" s="269"/>
      <c r="C308" s="270"/>
      <c r="D308" s="248" t="s">
        <v>185</v>
      </c>
      <c r="E308" s="271" t="s">
        <v>21</v>
      </c>
      <c r="F308" s="272" t="s">
        <v>2052</v>
      </c>
      <c r="G308" s="270"/>
      <c r="H308" s="271" t="s">
        <v>21</v>
      </c>
      <c r="I308" s="273"/>
      <c r="J308" s="270"/>
      <c r="K308" s="270"/>
      <c r="L308" s="274"/>
      <c r="M308" s="275"/>
      <c r="N308" s="276"/>
      <c r="O308" s="276"/>
      <c r="P308" s="276"/>
      <c r="Q308" s="276"/>
      <c r="R308" s="276"/>
      <c r="S308" s="276"/>
      <c r="T308" s="277"/>
      <c r="AT308" s="278" t="s">
        <v>185</v>
      </c>
      <c r="AU308" s="278" t="s">
        <v>85</v>
      </c>
      <c r="AV308" s="14" t="s">
        <v>82</v>
      </c>
      <c r="AW308" s="14" t="s">
        <v>37</v>
      </c>
      <c r="AX308" s="14" t="s">
        <v>74</v>
      </c>
      <c r="AY308" s="278" t="s">
        <v>169</v>
      </c>
    </row>
    <row r="309" spans="2:51" s="12" customFormat="1" ht="13.5">
      <c r="B309" s="246"/>
      <c r="C309" s="247"/>
      <c r="D309" s="248" t="s">
        <v>185</v>
      </c>
      <c r="E309" s="249" t="s">
        <v>21</v>
      </c>
      <c r="F309" s="250" t="s">
        <v>2053</v>
      </c>
      <c r="G309" s="247"/>
      <c r="H309" s="251">
        <v>14.3</v>
      </c>
      <c r="I309" s="252"/>
      <c r="J309" s="247"/>
      <c r="K309" s="247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185</v>
      </c>
      <c r="AU309" s="257" t="s">
        <v>85</v>
      </c>
      <c r="AV309" s="12" t="s">
        <v>85</v>
      </c>
      <c r="AW309" s="12" t="s">
        <v>37</v>
      </c>
      <c r="AX309" s="12" t="s">
        <v>74</v>
      </c>
      <c r="AY309" s="257" t="s">
        <v>169</v>
      </c>
    </row>
    <row r="310" spans="2:51" s="14" customFormat="1" ht="13.5">
      <c r="B310" s="269"/>
      <c r="C310" s="270"/>
      <c r="D310" s="248" t="s">
        <v>185</v>
      </c>
      <c r="E310" s="271" t="s">
        <v>21</v>
      </c>
      <c r="F310" s="272" t="s">
        <v>2054</v>
      </c>
      <c r="G310" s="270"/>
      <c r="H310" s="271" t="s">
        <v>21</v>
      </c>
      <c r="I310" s="273"/>
      <c r="J310" s="270"/>
      <c r="K310" s="270"/>
      <c r="L310" s="274"/>
      <c r="M310" s="275"/>
      <c r="N310" s="276"/>
      <c r="O310" s="276"/>
      <c r="P310" s="276"/>
      <c r="Q310" s="276"/>
      <c r="R310" s="276"/>
      <c r="S310" s="276"/>
      <c r="T310" s="277"/>
      <c r="AT310" s="278" t="s">
        <v>185</v>
      </c>
      <c r="AU310" s="278" t="s">
        <v>85</v>
      </c>
      <c r="AV310" s="14" t="s">
        <v>82</v>
      </c>
      <c r="AW310" s="14" t="s">
        <v>37</v>
      </c>
      <c r="AX310" s="14" t="s">
        <v>74</v>
      </c>
      <c r="AY310" s="278" t="s">
        <v>169</v>
      </c>
    </row>
    <row r="311" spans="2:51" s="12" customFormat="1" ht="13.5">
      <c r="B311" s="246"/>
      <c r="C311" s="247"/>
      <c r="D311" s="248" t="s">
        <v>185</v>
      </c>
      <c r="E311" s="249" t="s">
        <v>21</v>
      </c>
      <c r="F311" s="250" t="s">
        <v>2049</v>
      </c>
      <c r="G311" s="247"/>
      <c r="H311" s="251">
        <v>13.8</v>
      </c>
      <c r="I311" s="252"/>
      <c r="J311" s="247"/>
      <c r="K311" s="247"/>
      <c r="L311" s="253"/>
      <c r="M311" s="254"/>
      <c r="N311" s="255"/>
      <c r="O311" s="255"/>
      <c r="P311" s="255"/>
      <c r="Q311" s="255"/>
      <c r="R311" s="255"/>
      <c r="S311" s="255"/>
      <c r="T311" s="256"/>
      <c r="AT311" s="257" t="s">
        <v>185</v>
      </c>
      <c r="AU311" s="257" t="s">
        <v>85</v>
      </c>
      <c r="AV311" s="12" t="s">
        <v>85</v>
      </c>
      <c r="AW311" s="12" t="s">
        <v>37</v>
      </c>
      <c r="AX311" s="12" t="s">
        <v>74</v>
      </c>
      <c r="AY311" s="257" t="s">
        <v>169</v>
      </c>
    </row>
    <row r="312" spans="2:51" s="14" customFormat="1" ht="13.5">
      <c r="B312" s="269"/>
      <c r="C312" s="270"/>
      <c r="D312" s="248" t="s">
        <v>185</v>
      </c>
      <c r="E312" s="271" t="s">
        <v>21</v>
      </c>
      <c r="F312" s="272" t="s">
        <v>2055</v>
      </c>
      <c r="G312" s="270"/>
      <c r="H312" s="271" t="s">
        <v>21</v>
      </c>
      <c r="I312" s="273"/>
      <c r="J312" s="270"/>
      <c r="K312" s="270"/>
      <c r="L312" s="274"/>
      <c r="M312" s="275"/>
      <c r="N312" s="276"/>
      <c r="O312" s="276"/>
      <c r="P312" s="276"/>
      <c r="Q312" s="276"/>
      <c r="R312" s="276"/>
      <c r="S312" s="276"/>
      <c r="T312" s="277"/>
      <c r="AT312" s="278" t="s">
        <v>185</v>
      </c>
      <c r="AU312" s="278" t="s">
        <v>85</v>
      </c>
      <c r="AV312" s="14" t="s">
        <v>82</v>
      </c>
      <c r="AW312" s="14" t="s">
        <v>37</v>
      </c>
      <c r="AX312" s="14" t="s">
        <v>74</v>
      </c>
      <c r="AY312" s="278" t="s">
        <v>169</v>
      </c>
    </row>
    <row r="313" spans="2:51" s="12" customFormat="1" ht="13.5">
      <c r="B313" s="246"/>
      <c r="C313" s="247"/>
      <c r="D313" s="248" t="s">
        <v>185</v>
      </c>
      <c r="E313" s="249" t="s">
        <v>21</v>
      </c>
      <c r="F313" s="250" t="s">
        <v>2056</v>
      </c>
      <c r="G313" s="247"/>
      <c r="H313" s="251">
        <v>24</v>
      </c>
      <c r="I313" s="252"/>
      <c r="J313" s="247"/>
      <c r="K313" s="247"/>
      <c r="L313" s="253"/>
      <c r="M313" s="254"/>
      <c r="N313" s="255"/>
      <c r="O313" s="255"/>
      <c r="P313" s="255"/>
      <c r="Q313" s="255"/>
      <c r="R313" s="255"/>
      <c r="S313" s="255"/>
      <c r="T313" s="256"/>
      <c r="AT313" s="257" t="s">
        <v>185</v>
      </c>
      <c r="AU313" s="257" t="s">
        <v>85</v>
      </c>
      <c r="AV313" s="12" t="s">
        <v>85</v>
      </c>
      <c r="AW313" s="12" t="s">
        <v>37</v>
      </c>
      <c r="AX313" s="12" t="s">
        <v>74</v>
      </c>
      <c r="AY313" s="257" t="s">
        <v>169</v>
      </c>
    </row>
    <row r="314" spans="2:51" s="14" customFormat="1" ht="13.5">
      <c r="B314" s="269"/>
      <c r="C314" s="270"/>
      <c r="D314" s="248" t="s">
        <v>185</v>
      </c>
      <c r="E314" s="271" t="s">
        <v>21</v>
      </c>
      <c r="F314" s="272" t="s">
        <v>2057</v>
      </c>
      <c r="G314" s="270"/>
      <c r="H314" s="271" t="s">
        <v>21</v>
      </c>
      <c r="I314" s="273"/>
      <c r="J314" s="270"/>
      <c r="K314" s="270"/>
      <c r="L314" s="274"/>
      <c r="M314" s="275"/>
      <c r="N314" s="276"/>
      <c r="O314" s="276"/>
      <c r="P314" s="276"/>
      <c r="Q314" s="276"/>
      <c r="R314" s="276"/>
      <c r="S314" s="276"/>
      <c r="T314" s="277"/>
      <c r="AT314" s="278" t="s">
        <v>185</v>
      </c>
      <c r="AU314" s="278" t="s">
        <v>85</v>
      </c>
      <c r="AV314" s="14" t="s">
        <v>82</v>
      </c>
      <c r="AW314" s="14" t="s">
        <v>37</v>
      </c>
      <c r="AX314" s="14" t="s">
        <v>74</v>
      </c>
      <c r="AY314" s="278" t="s">
        <v>169</v>
      </c>
    </row>
    <row r="315" spans="2:51" s="12" customFormat="1" ht="13.5">
      <c r="B315" s="246"/>
      <c r="C315" s="247"/>
      <c r="D315" s="248" t="s">
        <v>185</v>
      </c>
      <c r="E315" s="249" t="s">
        <v>21</v>
      </c>
      <c r="F315" s="250" t="s">
        <v>2058</v>
      </c>
      <c r="G315" s="247"/>
      <c r="H315" s="251">
        <v>6</v>
      </c>
      <c r="I315" s="252"/>
      <c r="J315" s="247"/>
      <c r="K315" s="247"/>
      <c r="L315" s="253"/>
      <c r="M315" s="254"/>
      <c r="N315" s="255"/>
      <c r="O315" s="255"/>
      <c r="P315" s="255"/>
      <c r="Q315" s="255"/>
      <c r="R315" s="255"/>
      <c r="S315" s="255"/>
      <c r="T315" s="256"/>
      <c r="AT315" s="257" t="s">
        <v>185</v>
      </c>
      <c r="AU315" s="257" t="s">
        <v>85</v>
      </c>
      <c r="AV315" s="12" t="s">
        <v>85</v>
      </c>
      <c r="AW315" s="12" t="s">
        <v>37</v>
      </c>
      <c r="AX315" s="12" t="s">
        <v>74</v>
      </c>
      <c r="AY315" s="257" t="s">
        <v>169</v>
      </c>
    </row>
    <row r="316" spans="2:51" s="14" customFormat="1" ht="13.5">
      <c r="B316" s="269"/>
      <c r="C316" s="270"/>
      <c r="D316" s="248" t="s">
        <v>185</v>
      </c>
      <c r="E316" s="271" t="s">
        <v>21</v>
      </c>
      <c r="F316" s="272" t="s">
        <v>2059</v>
      </c>
      <c r="G316" s="270"/>
      <c r="H316" s="271" t="s">
        <v>21</v>
      </c>
      <c r="I316" s="273"/>
      <c r="J316" s="270"/>
      <c r="K316" s="270"/>
      <c r="L316" s="274"/>
      <c r="M316" s="275"/>
      <c r="N316" s="276"/>
      <c r="O316" s="276"/>
      <c r="P316" s="276"/>
      <c r="Q316" s="276"/>
      <c r="R316" s="276"/>
      <c r="S316" s="276"/>
      <c r="T316" s="277"/>
      <c r="AT316" s="278" t="s">
        <v>185</v>
      </c>
      <c r="AU316" s="278" t="s">
        <v>85</v>
      </c>
      <c r="AV316" s="14" t="s">
        <v>82</v>
      </c>
      <c r="AW316" s="14" t="s">
        <v>37</v>
      </c>
      <c r="AX316" s="14" t="s">
        <v>74</v>
      </c>
      <c r="AY316" s="278" t="s">
        <v>169</v>
      </c>
    </row>
    <row r="317" spans="2:51" s="12" customFormat="1" ht="13.5">
      <c r="B317" s="246"/>
      <c r="C317" s="247"/>
      <c r="D317" s="248" t="s">
        <v>185</v>
      </c>
      <c r="E317" s="249" t="s">
        <v>21</v>
      </c>
      <c r="F317" s="250" t="s">
        <v>1438</v>
      </c>
      <c r="G317" s="247"/>
      <c r="H317" s="251">
        <v>15.8</v>
      </c>
      <c r="I317" s="252"/>
      <c r="J317" s="247"/>
      <c r="K317" s="247"/>
      <c r="L317" s="253"/>
      <c r="M317" s="254"/>
      <c r="N317" s="255"/>
      <c r="O317" s="255"/>
      <c r="P317" s="255"/>
      <c r="Q317" s="255"/>
      <c r="R317" s="255"/>
      <c r="S317" s="255"/>
      <c r="T317" s="256"/>
      <c r="AT317" s="257" t="s">
        <v>185</v>
      </c>
      <c r="AU317" s="257" t="s">
        <v>85</v>
      </c>
      <c r="AV317" s="12" t="s">
        <v>85</v>
      </c>
      <c r="AW317" s="12" t="s">
        <v>37</v>
      </c>
      <c r="AX317" s="12" t="s">
        <v>74</v>
      </c>
      <c r="AY317" s="257" t="s">
        <v>169</v>
      </c>
    </row>
    <row r="318" spans="2:51" s="14" customFormat="1" ht="13.5">
      <c r="B318" s="269"/>
      <c r="C318" s="270"/>
      <c r="D318" s="248" t="s">
        <v>185</v>
      </c>
      <c r="E318" s="271" t="s">
        <v>21</v>
      </c>
      <c r="F318" s="272" t="s">
        <v>2060</v>
      </c>
      <c r="G318" s="270"/>
      <c r="H318" s="271" t="s">
        <v>21</v>
      </c>
      <c r="I318" s="273"/>
      <c r="J318" s="270"/>
      <c r="K318" s="270"/>
      <c r="L318" s="274"/>
      <c r="M318" s="275"/>
      <c r="N318" s="276"/>
      <c r="O318" s="276"/>
      <c r="P318" s="276"/>
      <c r="Q318" s="276"/>
      <c r="R318" s="276"/>
      <c r="S318" s="276"/>
      <c r="T318" s="277"/>
      <c r="AT318" s="278" t="s">
        <v>185</v>
      </c>
      <c r="AU318" s="278" t="s">
        <v>85</v>
      </c>
      <c r="AV318" s="14" t="s">
        <v>82</v>
      </c>
      <c r="AW318" s="14" t="s">
        <v>37</v>
      </c>
      <c r="AX318" s="14" t="s">
        <v>74</v>
      </c>
      <c r="AY318" s="278" t="s">
        <v>169</v>
      </c>
    </row>
    <row r="319" spans="2:51" s="12" customFormat="1" ht="13.5">
      <c r="B319" s="246"/>
      <c r="C319" s="247"/>
      <c r="D319" s="248" t="s">
        <v>185</v>
      </c>
      <c r="E319" s="249" t="s">
        <v>21</v>
      </c>
      <c r="F319" s="250" t="s">
        <v>2061</v>
      </c>
      <c r="G319" s="247"/>
      <c r="H319" s="251">
        <v>20.4</v>
      </c>
      <c r="I319" s="252"/>
      <c r="J319" s="247"/>
      <c r="K319" s="247"/>
      <c r="L319" s="253"/>
      <c r="M319" s="254"/>
      <c r="N319" s="255"/>
      <c r="O319" s="255"/>
      <c r="P319" s="255"/>
      <c r="Q319" s="255"/>
      <c r="R319" s="255"/>
      <c r="S319" s="255"/>
      <c r="T319" s="256"/>
      <c r="AT319" s="257" t="s">
        <v>185</v>
      </c>
      <c r="AU319" s="257" t="s">
        <v>85</v>
      </c>
      <c r="AV319" s="12" t="s">
        <v>85</v>
      </c>
      <c r="AW319" s="12" t="s">
        <v>37</v>
      </c>
      <c r="AX319" s="12" t="s">
        <v>74</v>
      </c>
      <c r="AY319" s="257" t="s">
        <v>169</v>
      </c>
    </row>
    <row r="320" spans="2:51" s="14" customFormat="1" ht="13.5">
      <c r="B320" s="269"/>
      <c r="C320" s="270"/>
      <c r="D320" s="248" t="s">
        <v>185</v>
      </c>
      <c r="E320" s="271" t="s">
        <v>21</v>
      </c>
      <c r="F320" s="272" t="s">
        <v>2062</v>
      </c>
      <c r="G320" s="270"/>
      <c r="H320" s="271" t="s">
        <v>21</v>
      </c>
      <c r="I320" s="273"/>
      <c r="J320" s="270"/>
      <c r="K320" s="270"/>
      <c r="L320" s="274"/>
      <c r="M320" s="275"/>
      <c r="N320" s="276"/>
      <c r="O320" s="276"/>
      <c r="P320" s="276"/>
      <c r="Q320" s="276"/>
      <c r="R320" s="276"/>
      <c r="S320" s="276"/>
      <c r="T320" s="277"/>
      <c r="AT320" s="278" t="s">
        <v>185</v>
      </c>
      <c r="AU320" s="278" t="s">
        <v>85</v>
      </c>
      <c r="AV320" s="14" t="s">
        <v>82</v>
      </c>
      <c r="AW320" s="14" t="s">
        <v>37</v>
      </c>
      <c r="AX320" s="14" t="s">
        <v>74</v>
      </c>
      <c r="AY320" s="278" t="s">
        <v>169</v>
      </c>
    </row>
    <row r="321" spans="2:51" s="12" customFormat="1" ht="13.5">
      <c r="B321" s="246"/>
      <c r="C321" s="247"/>
      <c r="D321" s="248" t="s">
        <v>185</v>
      </c>
      <c r="E321" s="249" t="s">
        <v>21</v>
      </c>
      <c r="F321" s="250" t="s">
        <v>2063</v>
      </c>
      <c r="G321" s="247"/>
      <c r="H321" s="251">
        <v>13.3</v>
      </c>
      <c r="I321" s="252"/>
      <c r="J321" s="247"/>
      <c r="K321" s="247"/>
      <c r="L321" s="253"/>
      <c r="M321" s="254"/>
      <c r="N321" s="255"/>
      <c r="O321" s="255"/>
      <c r="P321" s="255"/>
      <c r="Q321" s="255"/>
      <c r="R321" s="255"/>
      <c r="S321" s="255"/>
      <c r="T321" s="256"/>
      <c r="AT321" s="257" t="s">
        <v>185</v>
      </c>
      <c r="AU321" s="257" t="s">
        <v>85</v>
      </c>
      <c r="AV321" s="12" t="s">
        <v>85</v>
      </c>
      <c r="AW321" s="12" t="s">
        <v>37</v>
      </c>
      <c r="AX321" s="12" t="s">
        <v>74</v>
      </c>
      <c r="AY321" s="257" t="s">
        <v>169</v>
      </c>
    </row>
    <row r="322" spans="2:51" s="14" customFormat="1" ht="13.5">
      <c r="B322" s="269"/>
      <c r="C322" s="270"/>
      <c r="D322" s="248" t="s">
        <v>185</v>
      </c>
      <c r="E322" s="271" t="s">
        <v>21</v>
      </c>
      <c r="F322" s="272" t="s">
        <v>2064</v>
      </c>
      <c r="G322" s="270"/>
      <c r="H322" s="271" t="s">
        <v>21</v>
      </c>
      <c r="I322" s="273"/>
      <c r="J322" s="270"/>
      <c r="K322" s="270"/>
      <c r="L322" s="274"/>
      <c r="M322" s="275"/>
      <c r="N322" s="276"/>
      <c r="O322" s="276"/>
      <c r="P322" s="276"/>
      <c r="Q322" s="276"/>
      <c r="R322" s="276"/>
      <c r="S322" s="276"/>
      <c r="T322" s="277"/>
      <c r="AT322" s="278" t="s">
        <v>185</v>
      </c>
      <c r="AU322" s="278" t="s">
        <v>85</v>
      </c>
      <c r="AV322" s="14" t="s">
        <v>82</v>
      </c>
      <c r="AW322" s="14" t="s">
        <v>37</v>
      </c>
      <c r="AX322" s="14" t="s">
        <v>74</v>
      </c>
      <c r="AY322" s="278" t="s">
        <v>169</v>
      </c>
    </row>
    <row r="323" spans="2:51" s="12" customFormat="1" ht="13.5">
      <c r="B323" s="246"/>
      <c r="C323" s="247"/>
      <c r="D323" s="248" t="s">
        <v>185</v>
      </c>
      <c r="E323" s="249" t="s">
        <v>21</v>
      </c>
      <c r="F323" s="250" t="s">
        <v>2065</v>
      </c>
      <c r="G323" s="247"/>
      <c r="H323" s="251">
        <v>11.4</v>
      </c>
      <c r="I323" s="252"/>
      <c r="J323" s="247"/>
      <c r="K323" s="247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185</v>
      </c>
      <c r="AU323" s="257" t="s">
        <v>85</v>
      </c>
      <c r="AV323" s="12" t="s">
        <v>85</v>
      </c>
      <c r="AW323" s="12" t="s">
        <v>37</v>
      </c>
      <c r="AX323" s="12" t="s">
        <v>74</v>
      </c>
      <c r="AY323" s="257" t="s">
        <v>169</v>
      </c>
    </row>
    <row r="324" spans="2:51" s="14" customFormat="1" ht="13.5">
      <c r="B324" s="269"/>
      <c r="C324" s="270"/>
      <c r="D324" s="248" t="s">
        <v>185</v>
      </c>
      <c r="E324" s="271" t="s">
        <v>21</v>
      </c>
      <c r="F324" s="272" t="s">
        <v>2066</v>
      </c>
      <c r="G324" s="270"/>
      <c r="H324" s="271" t="s">
        <v>21</v>
      </c>
      <c r="I324" s="273"/>
      <c r="J324" s="270"/>
      <c r="K324" s="270"/>
      <c r="L324" s="274"/>
      <c r="M324" s="275"/>
      <c r="N324" s="276"/>
      <c r="O324" s="276"/>
      <c r="P324" s="276"/>
      <c r="Q324" s="276"/>
      <c r="R324" s="276"/>
      <c r="S324" s="276"/>
      <c r="T324" s="277"/>
      <c r="AT324" s="278" t="s">
        <v>185</v>
      </c>
      <c r="AU324" s="278" t="s">
        <v>85</v>
      </c>
      <c r="AV324" s="14" t="s">
        <v>82</v>
      </c>
      <c r="AW324" s="14" t="s">
        <v>37</v>
      </c>
      <c r="AX324" s="14" t="s">
        <v>74</v>
      </c>
      <c r="AY324" s="278" t="s">
        <v>169</v>
      </c>
    </row>
    <row r="325" spans="2:51" s="12" customFormat="1" ht="13.5">
      <c r="B325" s="246"/>
      <c r="C325" s="247"/>
      <c r="D325" s="248" t="s">
        <v>185</v>
      </c>
      <c r="E325" s="249" t="s">
        <v>21</v>
      </c>
      <c r="F325" s="250" t="s">
        <v>2067</v>
      </c>
      <c r="G325" s="247"/>
      <c r="H325" s="251">
        <v>24.5</v>
      </c>
      <c r="I325" s="252"/>
      <c r="J325" s="247"/>
      <c r="K325" s="247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185</v>
      </c>
      <c r="AU325" s="257" t="s">
        <v>85</v>
      </c>
      <c r="AV325" s="12" t="s">
        <v>85</v>
      </c>
      <c r="AW325" s="12" t="s">
        <v>37</v>
      </c>
      <c r="AX325" s="12" t="s">
        <v>74</v>
      </c>
      <c r="AY325" s="257" t="s">
        <v>169</v>
      </c>
    </row>
    <row r="326" spans="2:51" s="13" customFormat="1" ht="13.5">
      <c r="B326" s="258"/>
      <c r="C326" s="259"/>
      <c r="D326" s="248" t="s">
        <v>185</v>
      </c>
      <c r="E326" s="260" t="s">
        <v>21</v>
      </c>
      <c r="F326" s="261" t="s">
        <v>187</v>
      </c>
      <c r="G326" s="259"/>
      <c r="H326" s="262">
        <v>469.6</v>
      </c>
      <c r="I326" s="263"/>
      <c r="J326" s="259"/>
      <c r="K326" s="259"/>
      <c r="L326" s="264"/>
      <c r="M326" s="265"/>
      <c r="N326" s="266"/>
      <c r="O326" s="266"/>
      <c r="P326" s="266"/>
      <c r="Q326" s="266"/>
      <c r="R326" s="266"/>
      <c r="S326" s="266"/>
      <c r="T326" s="267"/>
      <c r="AT326" s="268" t="s">
        <v>185</v>
      </c>
      <c r="AU326" s="268" t="s">
        <v>85</v>
      </c>
      <c r="AV326" s="13" t="s">
        <v>176</v>
      </c>
      <c r="AW326" s="13" t="s">
        <v>37</v>
      </c>
      <c r="AX326" s="13" t="s">
        <v>82</v>
      </c>
      <c r="AY326" s="268" t="s">
        <v>169</v>
      </c>
    </row>
    <row r="327" spans="2:63" s="11" customFormat="1" ht="29.85" customHeight="1">
      <c r="B327" s="218"/>
      <c r="C327" s="219"/>
      <c r="D327" s="220" t="s">
        <v>73</v>
      </c>
      <c r="E327" s="232" t="s">
        <v>219</v>
      </c>
      <c r="F327" s="232" t="s">
        <v>878</v>
      </c>
      <c r="G327" s="219"/>
      <c r="H327" s="219"/>
      <c r="I327" s="222"/>
      <c r="J327" s="233">
        <f>BK327</f>
        <v>0</v>
      </c>
      <c r="K327" s="219"/>
      <c r="L327" s="224"/>
      <c r="M327" s="225"/>
      <c r="N327" s="226"/>
      <c r="O327" s="226"/>
      <c r="P327" s="227">
        <f>SUM(P328:P354)</f>
        <v>0</v>
      </c>
      <c r="Q327" s="226"/>
      <c r="R327" s="227">
        <f>SUM(R328:R354)</f>
        <v>1.3980000000000001</v>
      </c>
      <c r="S327" s="226"/>
      <c r="T327" s="228">
        <f>SUM(T328:T354)</f>
        <v>3.67845</v>
      </c>
      <c r="AR327" s="229" t="s">
        <v>82</v>
      </c>
      <c r="AT327" s="230" t="s">
        <v>73</v>
      </c>
      <c r="AU327" s="230" t="s">
        <v>82</v>
      </c>
      <c r="AY327" s="229" t="s">
        <v>169</v>
      </c>
      <c r="BK327" s="231">
        <f>SUM(BK328:BK354)</f>
        <v>0</v>
      </c>
    </row>
    <row r="328" spans="2:65" s="1" customFormat="1" ht="16.5" customHeight="1">
      <c r="B328" s="47"/>
      <c r="C328" s="234" t="s">
        <v>227</v>
      </c>
      <c r="D328" s="234" t="s">
        <v>171</v>
      </c>
      <c r="E328" s="235" t="s">
        <v>1458</v>
      </c>
      <c r="F328" s="236" t="s">
        <v>1459</v>
      </c>
      <c r="G328" s="237" t="s">
        <v>194</v>
      </c>
      <c r="H328" s="238">
        <v>295.16</v>
      </c>
      <c r="I328" s="239"/>
      <c r="J328" s="240">
        <f>ROUND(I328*H328,2)</f>
        <v>0</v>
      </c>
      <c r="K328" s="236" t="s">
        <v>175</v>
      </c>
      <c r="L328" s="73"/>
      <c r="M328" s="241" t="s">
        <v>21</v>
      </c>
      <c r="N328" s="242" t="s">
        <v>45</v>
      </c>
      <c r="O328" s="48"/>
      <c r="P328" s="243">
        <f>O328*H328</f>
        <v>0</v>
      </c>
      <c r="Q328" s="243">
        <v>0</v>
      </c>
      <c r="R328" s="243">
        <f>Q328*H328</f>
        <v>0</v>
      </c>
      <c r="S328" s="243">
        <v>0</v>
      </c>
      <c r="T328" s="244">
        <f>S328*H328</f>
        <v>0</v>
      </c>
      <c r="AR328" s="25" t="s">
        <v>176</v>
      </c>
      <c r="AT328" s="25" t="s">
        <v>171</v>
      </c>
      <c r="AU328" s="25" t="s">
        <v>85</v>
      </c>
      <c r="AY328" s="25" t="s">
        <v>169</v>
      </c>
      <c r="BE328" s="245">
        <f>IF(N328="základní",J328,0)</f>
        <v>0</v>
      </c>
      <c r="BF328" s="245">
        <f>IF(N328="snížená",J328,0)</f>
        <v>0</v>
      </c>
      <c r="BG328" s="245">
        <f>IF(N328="zákl. přenesená",J328,0)</f>
        <v>0</v>
      </c>
      <c r="BH328" s="245">
        <f>IF(N328="sníž. přenesená",J328,0)</f>
        <v>0</v>
      </c>
      <c r="BI328" s="245">
        <f>IF(N328="nulová",J328,0)</f>
        <v>0</v>
      </c>
      <c r="BJ328" s="25" t="s">
        <v>82</v>
      </c>
      <c r="BK328" s="245">
        <f>ROUND(I328*H328,2)</f>
        <v>0</v>
      </c>
      <c r="BL328" s="25" t="s">
        <v>176</v>
      </c>
      <c r="BM328" s="25" t="s">
        <v>2101</v>
      </c>
    </row>
    <row r="329" spans="2:51" s="14" customFormat="1" ht="13.5">
      <c r="B329" s="269"/>
      <c r="C329" s="270"/>
      <c r="D329" s="248" t="s">
        <v>185</v>
      </c>
      <c r="E329" s="271" t="s">
        <v>21</v>
      </c>
      <c r="F329" s="272" t="s">
        <v>2102</v>
      </c>
      <c r="G329" s="270"/>
      <c r="H329" s="271" t="s">
        <v>21</v>
      </c>
      <c r="I329" s="273"/>
      <c r="J329" s="270"/>
      <c r="K329" s="270"/>
      <c r="L329" s="274"/>
      <c r="M329" s="275"/>
      <c r="N329" s="276"/>
      <c r="O329" s="276"/>
      <c r="P329" s="276"/>
      <c r="Q329" s="276"/>
      <c r="R329" s="276"/>
      <c r="S329" s="276"/>
      <c r="T329" s="277"/>
      <c r="AT329" s="278" t="s">
        <v>185</v>
      </c>
      <c r="AU329" s="278" t="s">
        <v>85</v>
      </c>
      <c r="AV329" s="14" t="s">
        <v>82</v>
      </c>
      <c r="AW329" s="14" t="s">
        <v>37</v>
      </c>
      <c r="AX329" s="14" t="s">
        <v>74</v>
      </c>
      <c r="AY329" s="278" t="s">
        <v>169</v>
      </c>
    </row>
    <row r="330" spans="2:51" s="12" customFormat="1" ht="13.5">
      <c r="B330" s="246"/>
      <c r="C330" s="247"/>
      <c r="D330" s="248" t="s">
        <v>185</v>
      </c>
      <c r="E330" s="249" t="s">
        <v>21</v>
      </c>
      <c r="F330" s="250" t="s">
        <v>2103</v>
      </c>
      <c r="G330" s="247"/>
      <c r="H330" s="251">
        <v>56.52</v>
      </c>
      <c r="I330" s="252"/>
      <c r="J330" s="247"/>
      <c r="K330" s="247"/>
      <c r="L330" s="253"/>
      <c r="M330" s="254"/>
      <c r="N330" s="255"/>
      <c r="O330" s="255"/>
      <c r="P330" s="255"/>
      <c r="Q330" s="255"/>
      <c r="R330" s="255"/>
      <c r="S330" s="255"/>
      <c r="T330" s="256"/>
      <c r="AT330" s="257" t="s">
        <v>185</v>
      </c>
      <c r="AU330" s="257" t="s">
        <v>85</v>
      </c>
      <c r="AV330" s="12" t="s">
        <v>85</v>
      </c>
      <c r="AW330" s="12" t="s">
        <v>37</v>
      </c>
      <c r="AX330" s="12" t="s">
        <v>74</v>
      </c>
      <c r="AY330" s="257" t="s">
        <v>169</v>
      </c>
    </row>
    <row r="331" spans="2:51" s="14" customFormat="1" ht="13.5">
      <c r="B331" s="269"/>
      <c r="C331" s="270"/>
      <c r="D331" s="248" t="s">
        <v>185</v>
      </c>
      <c r="E331" s="271" t="s">
        <v>21</v>
      </c>
      <c r="F331" s="272" t="s">
        <v>2095</v>
      </c>
      <c r="G331" s="270"/>
      <c r="H331" s="271" t="s">
        <v>21</v>
      </c>
      <c r="I331" s="273"/>
      <c r="J331" s="270"/>
      <c r="K331" s="270"/>
      <c r="L331" s="274"/>
      <c r="M331" s="275"/>
      <c r="N331" s="276"/>
      <c r="O331" s="276"/>
      <c r="P331" s="276"/>
      <c r="Q331" s="276"/>
      <c r="R331" s="276"/>
      <c r="S331" s="276"/>
      <c r="T331" s="277"/>
      <c r="AT331" s="278" t="s">
        <v>185</v>
      </c>
      <c r="AU331" s="278" t="s">
        <v>85</v>
      </c>
      <c r="AV331" s="14" t="s">
        <v>82</v>
      </c>
      <c r="AW331" s="14" t="s">
        <v>37</v>
      </c>
      <c r="AX331" s="14" t="s">
        <v>74</v>
      </c>
      <c r="AY331" s="278" t="s">
        <v>169</v>
      </c>
    </row>
    <row r="332" spans="2:51" s="12" customFormat="1" ht="13.5">
      <c r="B332" s="246"/>
      <c r="C332" s="247"/>
      <c r="D332" s="248" t="s">
        <v>185</v>
      </c>
      <c r="E332" s="249" t="s">
        <v>21</v>
      </c>
      <c r="F332" s="250" t="s">
        <v>2104</v>
      </c>
      <c r="G332" s="247"/>
      <c r="H332" s="251">
        <v>238.64</v>
      </c>
      <c r="I332" s="252"/>
      <c r="J332" s="247"/>
      <c r="K332" s="247"/>
      <c r="L332" s="253"/>
      <c r="M332" s="254"/>
      <c r="N332" s="255"/>
      <c r="O332" s="255"/>
      <c r="P332" s="255"/>
      <c r="Q332" s="255"/>
      <c r="R332" s="255"/>
      <c r="S332" s="255"/>
      <c r="T332" s="256"/>
      <c r="AT332" s="257" t="s">
        <v>185</v>
      </c>
      <c r="AU332" s="257" t="s">
        <v>85</v>
      </c>
      <c r="AV332" s="12" t="s">
        <v>85</v>
      </c>
      <c r="AW332" s="12" t="s">
        <v>37</v>
      </c>
      <c r="AX332" s="12" t="s">
        <v>74</v>
      </c>
      <c r="AY332" s="257" t="s">
        <v>169</v>
      </c>
    </row>
    <row r="333" spans="2:51" s="13" customFormat="1" ht="13.5">
      <c r="B333" s="258"/>
      <c r="C333" s="259"/>
      <c r="D333" s="248" t="s">
        <v>185</v>
      </c>
      <c r="E333" s="260" t="s">
        <v>21</v>
      </c>
      <c r="F333" s="261" t="s">
        <v>187</v>
      </c>
      <c r="G333" s="259"/>
      <c r="H333" s="262">
        <v>295.16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AT333" s="268" t="s">
        <v>185</v>
      </c>
      <c r="AU333" s="268" t="s">
        <v>85</v>
      </c>
      <c r="AV333" s="13" t="s">
        <v>176</v>
      </c>
      <c r="AW333" s="13" t="s">
        <v>37</v>
      </c>
      <c r="AX333" s="13" t="s">
        <v>82</v>
      </c>
      <c r="AY333" s="268" t="s">
        <v>169</v>
      </c>
    </row>
    <row r="334" spans="2:65" s="1" customFormat="1" ht="16.5" customHeight="1">
      <c r="B334" s="47"/>
      <c r="C334" s="234" t="s">
        <v>231</v>
      </c>
      <c r="D334" s="234" t="s">
        <v>171</v>
      </c>
      <c r="E334" s="235" t="s">
        <v>2105</v>
      </c>
      <c r="F334" s="236" t="s">
        <v>2106</v>
      </c>
      <c r="G334" s="237" t="s">
        <v>194</v>
      </c>
      <c r="H334" s="238">
        <v>295.16</v>
      </c>
      <c r="I334" s="239"/>
      <c r="J334" s="240">
        <f>ROUND(I334*H334,2)</f>
        <v>0</v>
      </c>
      <c r="K334" s="236" t="s">
        <v>175</v>
      </c>
      <c r="L334" s="73"/>
      <c r="M334" s="241" t="s">
        <v>21</v>
      </c>
      <c r="N334" s="242" t="s">
        <v>45</v>
      </c>
      <c r="O334" s="48"/>
      <c r="P334" s="243">
        <f>O334*H334</f>
        <v>0</v>
      </c>
      <c r="Q334" s="243">
        <v>0</v>
      </c>
      <c r="R334" s="243">
        <f>Q334*H334</f>
        <v>0</v>
      </c>
      <c r="S334" s="243">
        <v>0</v>
      </c>
      <c r="T334" s="244">
        <f>S334*H334</f>
        <v>0</v>
      </c>
      <c r="AR334" s="25" t="s">
        <v>176</v>
      </c>
      <c r="AT334" s="25" t="s">
        <v>171</v>
      </c>
      <c r="AU334" s="25" t="s">
        <v>85</v>
      </c>
      <c r="AY334" s="25" t="s">
        <v>169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25" t="s">
        <v>82</v>
      </c>
      <c r="BK334" s="245">
        <f>ROUND(I334*H334,2)</f>
        <v>0</v>
      </c>
      <c r="BL334" s="25" t="s">
        <v>176</v>
      </c>
      <c r="BM334" s="25" t="s">
        <v>2107</v>
      </c>
    </row>
    <row r="335" spans="2:65" s="1" customFormat="1" ht="16.5" customHeight="1">
      <c r="B335" s="47"/>
      <c r="C335" s="234" t="s">
        <v>235</v>
      </c>
      <c r="D335" s="234" t="s">
        <v>171</v>
      </c>
      <c r="E335" s="235" t="s">
        <v>2108</v>
      </c>
      <c r="F335" s="236" t="s">
        <v>2109</v>
      </c>
      <c r="G335" s="237" t="s">
        <v>205</v>
      </c>
      <c r="H335" s="238">
        <v>233</v>
      </c>
      <c r="I335" s="239"/>
      <c r="J335" s="240">
        <f>ROUND(I335*H335,2)</f>
        <v>0</v>
      </c>
      <c r="K335" s="236" t="s">
        <v>175</v>
      </c>
      <c r="L335" s="73"/>
      <c r="M335" s="241" t="s">
        <v>21</v>
      </c>
      <c r="N335" s="242" t="s">
        <v>45</v>
      </c>
      <c r="O335" s="48"/>
      <c r="P335" s="243">
        <f>O335*H335</f>
        <v>0</v>
      </c>
      <c r="Q335" s="243">
        <v>0</v>
      </c>
      <c r="R335" s="243">
        <f>Q335*H335</f>
        <v>0</v>
      </c>
      <c r="S335" s="243">
        <v>0</v>
      </c>
      <c r="T335" s="244">
        <f>S335*H335</f>
        <v>0</v>
      </c>
      <c r="AR335" s="25" t="s">
        <v>176</v>
      </c>
      <c r="AT335" s="25" t="s">
        <v>171</v>
      </c>
      <c r="AU335" s="25" t="s">
        <v>85</v>
      </c>
      <c r="AY335" s="25" t="s">
        <v>169</v>
      </c>
      <c r="BE335" s="245">
        <f>IF(N335="základní",J335,0)</f>
        <v>0</v>
      </c>
      <c r="BF335" s="245">
        <f>IF(N335="snížená",J335,0)</f>
        <v>0</v>
      </c>
      <c r="BG335" s="245">
        <f>IF(N335="zákl. přenesená",J335,0)</f>
        <v>0</v>
      </c>
      <c r="BH335" s="245">
        <f>IF(N335="sníž. přenesená",J335,0)</f>
        <v>0</v>
      </c>
      <c r="BI335" s="245">
        <f>IF(N335="nulová",J335,0)</f>
        <v>0</v>
      </c>
      <c r="BJ335" s="25" t="s">
        <v>82</v>
      </c>
      <c r="BK335" s="245">
        <f>ROUND(I335*H335,2)</f>
        <v>0</v>
      </c>
      <c r="BL335" s="25" t="s">
        <v>176</v>
      </c>
      <c r="BM335" s="25" t="s">
        <v>2110</v>
      </c>
    </row>
    <row r="336" spans="2:51" s="14" customFormat="1" ht="13.5">
      <c r="B336" s="269"/>
      <c r="C336" s="270"/>
      <c r="D336" s="248" t="s">
        <v>185</v>
      </c>
      <c r="E336" s="271" t="s">
        <v>21</v>
      </c>
      <c r="F336" s="272" t="s">
        <v>2102</v>
      </c>
      <c r="G336" s="270"/>
      <c r="H336" s="271" t="s">
        <v>21</v>
      </c>
      <c r="I336" s="273"/>
      <c r="J336" s="270"/>
      <c r="K336" s="270"/>
      <c r="L336" s="274"/>
      <c r="M336" s="275"/>
      <c r="N336" s="276"/>
      <c r="O336" s="276"/>
      <c r="P336" s="276"/>
      <c r="Q336" s="276"/>
      <c r="R336" s="276"/>
      <c r="S336" s="276"/>
      <c r="T336" s="277"/>
      <c r="AT336" s="278" t="s">
        <v>185</v>
      </c>
      <c r="AU336" s="278" t="s">
        <v>85</v>
      </c>
      <c r="AV336" s="14" t="s">
        <v>82</v>
      </c>
      <c r="AW336" s="14" t="s">
        <v>37</v>
      </c>
      <c r="AX336" s="14" t="s">
        <v>74</v>
      </c>
      <c r="AY336" s="278" t="s">
        <v>169</v>
      </c>
    </row>
    <row r="337" spans="2:51" s="12" customFormat="1" ht="13.5">
      <c r="B337" s="246"/>
      <c r="C337" s="247"/>
      <c r="D337" s="248" t="s">
        <v>185</v>
      </c>
      <c r="E337" s="249" t="s">
        <v>21</v>
      </c>
      <c r="F337" s="250" t="s">
        <v>2111</v>
      </c>
      <c r="G337" s="247"/>
      <c r="H337" s="251">
        <v>37.68</v>
      </c>
      <c r="I337" s="252"/>
      <c r="J337" s="247"/>
      <c r="K337" s="247"/>
      <c r="L337" s="253"/>
      <c r="M337" s="254"/>
      <c r="N337" s="255"/>
      <c r="O337" s="255"/>
      <c r="P337" s="255"/>
      <c r="Q337" s="255"/>
      <c r="R337" s="255"/>
      <c r="S337" s="255"/>
      <c r="T337" s="256"/>
      <c r="AT337" s="257" t="s">
        <v>185</v>
      </c>
      <c r="AU337" s="257" t="s">
        <v>85</v>
      </c>
      <c r="AV337" s="12" t="s">
        <v>85</v>
      </c>
      <c r="AW337" s="12" t="s">
        <v>37</v>
      </c>
      <c r="AX337" s="12" t="s">
        <v>74</v>
      </c>
      <c r="AY337" s="257" t="s">
        <v>169</v>
      </c>
    </row>
    <row r="338" spans="2:51" s="14" customFormat="1" ht="13.5">
      <c r="B338" s="269"/>
      <c r="C338" s="270"/>
      <c r="D338" s="248" t="s">
        <v>185</v>
      </c>
      <c r="E338" s="271" t="s">
        <v>21</v>
      </c>
      <c r="F338" s="272" t="s">
        <v>2095</v>
      </c>
      <c r="G338" s="270"/>
      <c r="H338" s="271" t="s">
        <v>21</v>
      </c>
      <c r="I338" s="273"/>
      <c r="J338" s="270"/>
      <c r="K338" s="270"/>
      <c r="L338" s="274"/>
      <c r="M338" s="275"/>
      <c r="N338" s="276"/>
      <c r="O338" s="276"/>
      <c r="P338" s="276"/>
      <c r="Q338" s="276"/>
      <c r="R338" s="276"/>
      <c r="S338" s="276"/>
      <c r="T338" s="277"/>
      <c r="AT338" s="278" t="s">
        <v>185</v>
      </c>
      <c r="AU338" s="278" t="s">
        <v>85</v>
      </c>
      <c r="AV338" s="14" t="s">
        <v>82</v>
      </c>
      <c r="AW338" s="14" t="s">
        <v>37</v>
      </c>
      <c r="AX338" s="14" t="s">
        <v>74</v>
      </c>
      <c r="AY338" s="278" t="s">
        <v>169</v>
      </c>
    </row>
    <row r="339" spans="2:51" s="12" customFormat="1" ht="13.5">
      <c r="B339" s="246"/>
      <c r="C339" s="247"/>
      <c r="D339" s="248" t="s">
        <v>185</v>
      </c>
      <c r="E339" s="249" t="s">
        <v>21</v>
      </c>
      <c r="F339" s="250" t="s">
        <v>2112</v>
      </c>
      <c r="G339" s="247"/>
      <c r="H339" s="251">
        <v>119.32</v>
      </c>
      <c r="I339" s="252"/>
      <c r="J339" s="247"/>
      <c r="K339" s="247"/>
      <c r="L339" s="253"/>
      <c r="M339" s="254"/>
      <c r="N339" s="255"/>
      <c r="O339" s="255"/>
      <c r="P339" s="255"/>
      <c r="Q339" s="255"/>
      <c r="R339" s="255"/>
      <c r="S339" s="255"/>
      <c r="T339" s="256"/>
      <c r="AT339" s="257" t="s">
        <v>185</v>
      </c>
      <c r="AU339" s="257" t="s">
        <v>85</v>
      </c>
      <c r="AV339" s="12" t="s">
        <v>85</v>
      </c>
      <c r="AW339" s="12" t="s">
        <v>37</v>
      </c>
      <c r="AX339" s="12" t="s">
        <v>74</v>
      </c>
      <c r="AY339" s="257" t="s">
        <v>169</v>
      </c>
    </row>
    <row r="340" spans="2:51" s="12" customFormat="1" ht="13.5">
      <c r="B340" s="246"/>
      <c r="C340" s="247"/>
      <c r="D340" s="248" t="s">
        <v>185</v>
      </c>
      <c r="E340" s="249" t="s">
        <v>21</v>
      </c>
      <c r="F340" s="250" t="s">
        <v>2113</v>
      </c>
      <c r="G340" s="247"/>
      <c r="H340" s="251">
        <v>76</v>
      </c>
      <c r="I340" s="252"/>
      <c r="J340" s="247"/>
      <c r="K340" s="247"/>
      <c r="L340" s="253"/>
      <c r="M340" s="254"/>
      <c r="N340" s="255"/>
      <c r="O340" s="255"/>
      <c r="P340" s="255"/>
      <c r="Q340" s="255"/>
      <c r="R340" s="255"/>
      <c r="S340" s="255"/>
      <c r="T340" s="256"/>
      <c r="AT340" s="257" t="s">
        <v>185</v>
      </c>
      <c r="AU340" s="257" t="s">
        <v>85</v>
      </c>
      <c r="AV340" s="12" t="s">
        <v>85</v>
      </c>
      <c r="AW340" s="12" t="s">
        <v>37</v>
      </c>
      <c r="AX340" s="12" t="s">
        <v>74</v>
      </c>
      <c r="AY340" s="257" t="s">
        <v>169</v>
      </c>
    </row>
    <row r="341" spans="2:51" s="13" customFormat="1" ht="13.5">
      <c r="B341" s="258"/>
      <c r="C341" s="259"/>
      <c r="D341" s="248" t="s">
        <v>185</v>
      </c>
      <c r="E341" s="260" t="s">
        <v>21</v>
      </c>
      <c r="F341" s="261" t="s">
        <v>187</v>
      </c>
      <c r="G341" s="259"/>
      <c r="H341" s="262">
        <v>233</v>
      </c>
      <c r="I341" s="263"/>
      <c r="J341" s="259"/>
      <c r="K341" s="259"/>
      <c r="L341" s="264"/>
      <c r="M341" s="265"/>
      <c r="N341" s="266"/>
      <c r="O341" s="266"/>
      <c r="P341" s="266"/>
      <c r="Q341" s="266"/>
      <c r="R341" s="266"/>
      <c r="S341" s="266"/>
      <c r="T341" s="267"/>
      <c r="AT341" s="268" t="s">
        <v>185</v>
      </c>
      <c r="AU341" s="268" t="s">
        <v>85</v>
      </c>
      <c r="AV341" s="13" t="s">
        <v>176</v>
      </c>
      <c r="AW341" s="13" t="s">
        <v>37</v>
      </c>
      <c r="AX341" s="13" t="s">
        <v>82</v>
      </c>
      <c r="AY341" s="268" t="s">
        <v>169</v>
      </c>
    </row>
    <row r="342" spans="2:65" s="1" customFormat="1" ht="16.5" customHeight="1">
      <c r="B342" s="47"/>
      <c r="C342" s="234" t="s">
        <v>239</v>
      </c>
      <c r="D342" s="234" t="s">
        <v>171</v>
      </c>
      <c r="E342" s="235" t="s">
        <v>2114</v>
      </c>
      <c r="F342" s="236" t="s">
        <v>2115</v>
      </c>
      <c r="G342" s="237" t="s">
        <v>205</v>
      </c>
      <c r="H342" s="238">
        <v>233</v>
      </c>
      <c r="I342" s="239"/>
      <c r="J342" s="240">
        <f>ROUND(I342*H342,2)</f>
        <v>0</v>
      </c>
      <c r="K342" s="236" t="s">
        <v>21</v>
      </c>
      <c r="L342" s="73"/>
      <c r="M342" s="241" t="s">
        <v>21</v>
      </c>
      <c r="N342" s="242" t="s">
        <v>45</v>
      </c>
      <c r="O342" s="48"/>
      <c r="P342" s="243">
        <f>O342*H342</f>
        <v>0</v>
      </c>
      <c r="Q342" s="243">
        <v>0.006</v>
      </c>
      <c r="R342" s="243">
        <f>Q342*H342</f>
        <v>1.3980000000000001</v>
      </c>
      <c r="S342" s="243">
        <v>0</v>
      </c>
      <c r="T342" s="244">
        <f>S342*H342</f>
        <v>0</v>
      </c>
      <c r="AR342" s="25" t="s">
        <v>176</v>
      </c>
      <c r="AT342" s="25" t="s">
        <v>171</v>
      </c>
      <c r="AU342" s="25" t="s">
        <v>85</v>
      </c>
      <c r="AY342" s="25" t="s">
        <v>169</v>
      </c>
      <c r="BE342" s="245">
        <f>IF(N342="základní",J342,0)</f>
        <v>0</v>
      </c>
      <c r="BF342" s="245">
        <f>IF(N342="snížená",J342,0)</f>
        <v>0</v>
      </c>
      <c r="BG342" s="245">
        <f>IF(N342="zákl. přenesená",J342,0)</f>
        <v>0</v>
      </c>
      <c r="BH342" s="245">
        <f>IF(N342="sníž. přenesená",J342,0)</f>
        <v>0</v>
      </c>
      <c r="BI342" s="245">
        <f>IF(N342="nulová",J342,0)</f>
        <v>0</v>
      </c>
      <c r="BJ342" s="25" t="s">
        <v>82</v>
      </c>
      <c r="BK342" s="245">
        <f>ROUND(I342*H342,2)</f>
        <v>0</v>
      </c>
      <c r="BL342" s="25" t="s">
        <v>176</v>
      </c>
      <c r="BM342" s="25" t="s">
        <v>2116</v>
      </c>
    </row>
    <row r="343" spans="2:51" s="14" customFormat="1" ht="13.5">
      <c r="B343" s="269"/>
      <c r="C343" s="270"/>
      <c r="D343" s="248" t="s">
        <v>185</v>
      </c>
      <c r="E343" s="271" t="s">
        <v>21</v>
      </c>
      <c r="F343" s="272" t="s">
        <v>2102</v>
      </c>
      <c r="G343" s="270"/>
      <c r="H343" s="271" t="s">
        <v>21</v>
      </c>
      <c r="I343" s="273"/>
      <c r="J343" s="270"/>
      <c r="K343" s="270"/>
      <c r="L343" s="274"/>
      <c r="M343" s="275"/>
      <c r="N343" s="276"/>
      <c r="O343" s="276"/>
      <c r="P343" s="276"/>
      <c r="Q343" s="276"/>
      <c r="R343" s="276"/>
      <c r="S343" s="276"/>
      <c r="T343" s="277"/>
      <c r="AT343" s="278" t="s">
        <v>185</v>
      </c>
      <c r="AU343" s="278" t="s">
        <v>85</v>
      </c>
      <c r="AV343" s="14" t="s">
        <v>82</v>
      </c>
      <c r="AW343" s="14" t="s">
        <v>37</v>
      </c>
      <c r="AX343" s="14" t="s">
        <v>74</v>
      </c>
      <c r="AY343" s="278" t="s">
        <v>169</v>
      </c>
    </row>
    <row r="344" spans="2:51" s="12" customFormat="1" ht="13.5">
      <c r="B344" s="246"/>
      <c r="C344" s="247"/>
      <c r="D344" s="248" t="s">
        <v>185</v>
      </c>
      <c r="E344" s="249" t="s">
        <v>21</v>
      </c>
      <c r="F344" s="250" t="s">
        <v>2111</v>
      </c>
      <c r="G344" s="247"/>
      <c r="H344" s="251">
        <v>37.68</v>
      </c>
      <c r="I344" s="252"/>
      <c r="J344" s="247"/>
      <c r="K344" s="247"/>
      <c r="L344" s="253"/>
      <c r="M344" s="254"/>
      <c r="N344" s="255"/>
      <c r="O344" s="255"/>
      <c r="P344" s="255"/>
      <c r="Q344" s="255"/>
      <c r="R344" s="255"/>
      <c r="S344" s="255"/>
      <c r="T344" s="256"/>
      <c r="AT344" s="257" t="s">
        <v>185</v>
      </c>
      <c r="AU344" s="257" t="s">
        <v>85</v>
      </c>
      <c r="AV344" s="12" t="s">
        <v>85</v>
      </c>
      <c r="AW344" s="12" t="s">
        <v>37</v>
      </c>
      <c r="AX344" s="12" t="s">
        <v>74</v>
      </c>
      <c r="AY344" s="257" t="s">
        <v>169</v>
      </c>
    </row>
    <row r="345" spans="2:51" s="14" customFormat="1" ht="13.5">
      <c r="B345" s="269"/>
      <c r="C345" s="270"/>
      <c r="D345" s="248" t="s">
        <v>185</v>
      </c>
      <c r="E345" s="271" t="s">
        <v>21</v>
      </c>
      <c r="F345" s="272" t="s">
        <v>2095</v>
      </c>
      <c r="G345" s="270"/>
      <c r="H345" s="271" t="s">
        <v>21</v>
      </c>
      <c r="I345" s="273"/>
      <c r="J345" s="270"/>
      <c r="K345" s="270"/>
      <c r="L345" s="274"/>
      <c r="M345" s="275"/>
      <c r="N345" s="276"/>
      <c r="O345" s="276"/>
      <c r="P345" s="276"/>
      <c r="Q345" s="276"/>
      <c r="R345" s="276"/>
      <c r="S345" s="276"/>
      <c r="T345" s="277"/>
      <c r="AT345" s="278" t="s">
        <v>185</v>
      </c>
      <c r="AU345" s="278" t="s">
        <v>85</v>
      </c>
      <c r="AV345" s="14" t="s">
        <v>82</v>
      </c>
      <c r="AW345" s="14" t="s">
        <v>37</v>
      </c>
      <c r="AX345" s="14" t="s">
        <v>74</v>
      </c>
      <c r="AY345" s="278" t="s">
        <v>169</v>
      </c>
    </row>
    <row r="346" spans="2:51" s="12" customFormat="1" ht="13.5">
      <c r="B346" s="246"/>
      <c r="C346" s="247"/>
      <c r="D346" s="248" t="s">
        <v>185</v>
      </c>
      <c r="E346" s="249" t="s">
        <v>21</v>
      </c>
      <c r="F346" s="250" t="s">
        <v>2112</v>
      </c>
      <c r="G346" s="247"/>
      <c r="H346" s="251">
        <v>119.32</v>
      </c>
      <c r="I346" s="252"/>
      <c r="J346" s="247"/>
      <c r="K346" s="247"/>
      <c r="L346" s="253"/>
      <c r="M346" s="254"/>
      <c r="N346" s="255"/>
      <c r="O346" s="255"/>
      <c r="P346" s="255"/>
      <c r="Q346" s="255"/>
      <c r="R346" s="255"/>
      <c r="S346" s="255"/>
      <c r="T346" s="256"/>
      <c r="AT346" s="257" t="s">
        <v>185</v>
      </c>
      <c r="AU346" s="257" t="s">
        <v>85</v>
      </c>
      <c r="AV346" s="12" t="s">
        <v>85</v>
      </c>
      <c r="AW346" s="12" t="s">
        <v>37</v>
      </c>
      <c r="AX346" s="12" t="s">
        <v>74</v>
      </c>
      <c r="AY346" s="257" t="s">
        <v>169</v>
      </c>
    </row>
    <row r="347" spans="2:51" s="12" customFormat="1" ht="13.5">
      <c r="B347" s="246"/>
      <c r="C347" s="247"/>
      <c r="D347" s="248" t="s">
        <v>185</v>
      </c>
      <c r="E347" s="249" t="s">
        <v>21</v>
      </c>
      <c r="F347" s="250" t="s">
        <v>2113</v>
      </c>
      <c r="G347" s="247"/>
      <c r="H347" s="251">
        <v>76</v>
      </c>
      <c r="I347" s="252"/>
      <c r="J347" s="247"/>
      <c r="K347" s="247"/>
      <c r="L347" s="253"/>
      <c r="M347" s="254"/>
      <c r="N347" s="255"/>
      <c r="O347" s="255"/>
      <c r="P347" s="255"/>
      <c r="Q347" s="255"/>
      <c r="R347" s="255"/>
      <c r="S347" s="255"/>
      <c r="T347" s="256"/>
      <c r="AT347" s="257" t="s">
        <v>185</v>
      </c>
      <c r="AU347" s="257" t="s">
        <v>85</v>
      </c>
      <c r="AV347" s="12" t="s">
        <v>85</v>
      </c>
      <c r="AW347" s="12" t="s">
        <v>37</v>
      </c>
      <c r="AX347" s="12" t="s">
        <v>74</v>
      </c>
      <c r="AY347" s="257" t="s">
        <v>169</v>
      </c>
    </row>
    <row r="348" spans="2:51" s="13" customFormat="1" ht="13.5">
      <c r="B348" s="258"/>
      <c r="C348" s="259"/>
      <c r="D348" s="248" t="s">
        <v>185</v>
      </c>
      <c r="E348" s="260" t="s">
        <v>21</v>
      </c>
      <c r="F348" s="261" t="s">
        <v>187</v>
      </c>
      <c r="G348" s="259"/>
      <c r="H348" s="262">
        <v>233</v>
      </c>
      <c r="I348" s="263"/>
      <c r="J348" s="259"/>
      <c r="K348" s="259"/>
      <c r="L348" s="264"/>
      <c r="M348" s="265"/>
      <c r="N348" s="266"/>
      <c r="O348" s="266"/>
      <c r="P348" s="266"/>
      <c r="Q348" s="266"/>
      <c r="R348" s="266"/>
      <c r="S348" s="266"/>
      <c r="T348" s="267"/>
      <c r="AT348" s="268" t="s">
        <v>185</v>
      </c>
      <c r="AU348" s="268" t="s">
        <v>85</v>
      </c>
      <c r="AV348" s="13" t="s">
        <v>176</v>
      </c>
      <c r="AW348" s="13" t="s">
        <v>37</v>
      </c>
      <c r="AX348" s="13" t="s">
        <v>82</v>
      </c>
      <c r="AY348" s="268" t="s">
        <v>169</v>
      </c>
    </row>
    <row r="349" spans="2:65" s="1" customFormat="1" ht="16.5" customHeight="1">
      <c r="B349" s="47"/>
      <c r="C349" s="234" t="s">
        <v>10</v>
      </c>
      <c r="D349" s="234" t="s">
        <v>171</v>
      </c>
      <c r="E349" s="235" t="s">
        <v>2117</v>
      </c>
      <c r="F349" s="236" t="s">
        <v>2118</v>
      </c>
      <c r="G349" s="237" t="s">
        <v>205</v>
      </c>
      <c r="H349" s="238">
        <v>233</v>
      </c>
      <c r="I349" s="239"/>
      <c r="J349" s="240">
        <f>ROUND(I349*H349,2)</f>
        <v>0</v>
      </c>
      <c r="K349" s="236" t="s">
        <v>21</v>
      </c>
      <c r="L349" s="73"/>
      <c r="M349" s="241" t="s">
        <v>21</v>
      </c>
      <c r="N349" s="242" t="s">
        <v>45</v>
      </c>
      <c r="O349" s="48"/>
      <c r="P349" s="243">
        <f>O349*H349</f>
        <v>0</v>
      </c>
      <c r="Q349" s="243">
        <v>0</v>
      </c>
      <c r="R349" s="243">
        <f>Q349*H349</f>
        <v>0</v>
      </c>
      <c r="S349" s="243">
        <v>0</v>
      </c>
      <c r="T349" s="244">
        <f>S349*H349</f>
        <v>0</v>
      </c>
      <c r="AR349" s="25" t="s">
        <v>176</v>
      </c>
      <c r="AT349" s="25" t="s">
        <v>171</v>
      </c>
      <c r="AU349" s="25" t="s">
        <v>85</v>
      </c>
      <c r="AY349" s="25" t="s">
        <v>169</v>
      </c>
      <c r="BE349" s="245">
        <f>IF(N349="základní",J349,0)</f>
        <v>0</v>
      </c>
      <c r="BF349" s="245">
        <f>IF(N349="snížená",J349,0)</f>
        <v>0</v>
      </c>
      <c r="BG349" s="245">
        <f>IF(N349="zákl. přenesená",J349,0)</f>
        <v>0</v>
      </c>
      <c r="BH349" s="245">
        <f>IF(N349="sníž. přenesená",J349,0)</f>
        <v>0</v>
      </c>
      <c r="BI349" s="245">
        <f>IF(N349="nulová",J349,0)</f>
        <v>0</v>
      </c>
      <c r="BJ349" s="25" t="s">
        <v>82</v>
      </c>
      <c r="BK349" s="245">
        <f>ROUND(I349*H349,2)</f>
        <v>0</v>
      </c>
      <c r="BL349" s="25" t="s">
        <v>176</v>
      </c>
      <c r="BM349" s="25" t="s">
        <v>2119</v>
      </c>
    </row>
    <row r="350" spans="2:65" s="1" customFormat="1" ht="16.5" customHeight="1">
      <c r="B350" s="47"/>
      <c r="C350" s="234" t="s">
        <v>246</v>
      </c>
      <c r="D350" s="234" t="s">
        <v>171</v>
      </c>
      <c r="E350" s="235" t="s">
        <v>2120</v>
      </c>
      <c r="F350" s="236" t="s">
        <v>2121</v>
      </c>
      <c r="G350" s="237" t="s">
        <v>422</v>
      </c>
      <c r="H350" s="238">
        <v>1.79</v>
      </c>
      <c r="I350" s="239"/>
      <c r="J350" s="240">
        <f>ROUND(I350*H350,2)</f>
        <v>0</v>
      </c>
      <c r="K350" s="236" t="s">
        <v>21</v>
      </c>
      <c r="L350" s="73"/>
      <c r="M350" s="241" t="s">
        <v>21</v>
      </c>
      <c r="N350" s="242" t="s">
        <v>45</v>
      </c>
      <c r="O350" s="48"/>
      <c r="P350" s="243">
        <f>O350*H350</f>
        <v>0</v>
      </c>
      <c r="Q350" s="243">
        <v>0</v>
      </c>
      <c r="R350" s="243">
        <f>Q350*H350</f>
        <v>0</v>
      </c>
      <c r="S350" s="243">
        <v>2.055</v>
      </c>
      <c r="T350" s="244">
        <f>S350*H350</f>
        <v>3.67845</v>
      </c>
      <c r="AR350" s="25" t="s">
        <v>176</v>
      </c>
      <c r="AT350" s="25" t="s">
        <v>171</v>
      </c>
      <c r="AU350" s="25" t="s">
        <v>85</v>
      </c>
      <c r="AY350" s="25" t="s">
        <v>169</v>
      </c>
      <c r="BE350" s="245">
        <f>IF(N350="základní",J350,0)</f>
        <v>0</v>
      </c>
      <c r="BF350" s="245">
        <f>IF(N350="snížená",J350,0)</f>
        <v>0</v>
      </c>
      <c r="BG350" s="245">
        <f>IF(N350="zákl. přenesená",J350,0)</f>
        <v>0</v>
      </c>
      <c r="BH350" s="245">
        <f>IF(N350="sníž. přenesená",J350,0)</f>
        <v>0</v>
      </c>
      <c r="BI350" s="245">
        <f>IF(N350="nulová",J350,0)</f>
        <v>0</v>
      </c>
      <c r="BJ350" s="25" t="s">
        <v>82</v>
      </c>
      <c r="BK350" s="245">
        <f>ROUND(I350*H350,2)</f>
        <v>0</v>
      </c>
      <c r="BL350" s="25" t="s">
        <v>176</v>
      </c>
      <c r="BM350" s="25" t="s">
        <v>2122</v>
      </c>
    </row>
    <row r="351" spans="2:51" s="14" customFormat="1" ht="13.5">
      <c r="B351" s="269"/>
      <c r="C351" s="270"/>
      <c r="D351" s="248" t="s">
        <v>185</v>
      </c>
      <c r="E351" s="271" t="s">
        <v>21</v>
      </c>
      <c r="F351" s="272" t="s">
        <v>2095</v>
      </c>
      <c r="G351" s="270"/>
      <c r="H351" s="271" t="s">
        <v>21</v>
      </c>
      <c r="I351" s="273"/>
      <c r="J351" s="270"/>
      <c r="K351" s="270"/>
      <c r="L351" s="274"/>
      <c r="M351" s="275"/>
      <c r="N351" s="276"/>
      <c r="O351" s="276"/>
      <c r="P351" s="276"/>
      <c r="Q351" s="276"/>
      <c r="R351" s="276"/>
      <c r="S351" s="276"/>
      <c r="T351" s="277"/>
      <c r="AT351" s="278" t="s">
        <v>185</v>
      </c>
      <c r="AU351" s="278" t="s">
        <v>85</v>
      </c>
      <c r="AV351" s="14" t="s">
        <v>82</v>
      </c>
      <c r="AW351" s="14" t="s">
        <v>37</v>
      </c>
      <c r="AX351" s="14" t="s">
        <v>74</v>
      </c>
      <c r="AY351" s="278" t="s">
        <v>169</v>
      </c>
    </row>
    <row r="352" spans="2:51" s="12" customFormat="1" ht="13.5">
      <c r="B352" s="246"/>
      <c r="C352" s="247"/>
      <c r="D352" s="248" t="s">
        <v>185</v>
      </c>
      <c r="E352" s="249" t="s">
        <v>21</v>
      </c>
      <c r="F352" s="250" t="s">
        <v>2096</v>
      </c>
      <c r="G352" s="247"/>
      <c r="H352" s="251">
        <v>4.475</v>
      </c>
      <c r="I352" s="252"/>
      <c r="J352" s="247"/>
      <c r="K352" s="247"/>
      <c r="L352" s="253"/>
      <c r="M352" s="254"/>
      <c r="N352" s="255"/>
      <c r="O352" s="255"/>
      <c r="P352" s="255"/>
      <c r="Q352" s="255"/>
      <c r="R352" s="255"/>
      <c r="S352" s="255"/>
      <c r="T352" s="256"/>
      <c r="AT352" s="257" t="s">
        <v>185</v>
      </c>
      <c r="AU352" s="257" t="s">
        <v>85</v>
      </c>
      <c r="AV352" s="12" t="s">
        <v>85</v>
      </c>
      <c r="AW352" s="12" t="s">
        <v>37</v>
      </c>
      <c r="AX352" s="12" t="s">
        <v>74</v>
      </c>
      <c r="AY352" s="257" t="s">
        <v>169</v>
      </c>
    </row>
    <row r="353" spans="2:51" s="12" customFormat="1" ht="13.5">
      <c r="B353" s="246"/>
      <c r="C353" s="247"/>
      <c r="D353" s="248" t="s">
        <v>185</v>
      </c>
      <c r="E353" s="249" t="s">
        <v>21</v>
      </c>
      <c r="F353" s="250" t="s">
        <v>2097</v>
      </c>
      <c r="G353" s="247"/>
      <c r="H353" s="251">
        <v>-2.685</v>
      </c>
      <c r="I353" s="252"/>
      <c r="J353" s="247"/>
      <c r="K353" s="247"/>
      <c r="L353" s="253"/>
      <c r="M353" s="254"/>
      <c r="N353" s="255"/>
      <c r="O353" s="255"/>
      <c r="P353" s="255"/>
      <c r="Q353" s="255"/>
      <c r="R353" s="255"/>
      <c r="S353" s="255"/>
      <c r="T353" s="256"/>
      <c r="AT353" s="257" t="s">
        <v>185</v>
      </c>
      <c r="AU353" s="257" t="s">
        <v>85</v>
      </c>
      <c r="AV353" s="12" t="s">
        <v>85</v>
      </c>
      <c r="AW353" s="12" t="s">
        <v>37</v>
      </c>
      <c r="AX353" s="12" t="s">
        <v>74</v>
      </c>
      <c r="AY353" s="257" t="s">
        <v>169</v>
      </c>
    </row>
    <row r="354" spans="2:51" s="13" customFormat="1" ht="13.5">
      <c r="B354" s="258"/>
      <c r="C354" s="259"/>
      <c r="D354" s="248" t="s">
        <v>185</v>
      </c>
      <c r="E354" s="260" t="s">
        <v>21</v>
      </c>
      <c r="F354" s="261" t="s">
        <v>187</v>
      </c>
      <c r="G354" s="259"/>
      <c r="H354" s="262">
        <v>1.79</v>
      </c>
      <c r="I354" s="263"/>
      <c r="J354" s="259"/>
      <c r="K354" s="259"/>
      <c r="L354" s="264"/>
      <c r="M354" s="265"/>
      <c r="N354" s="266"/>
      <c r="O354" s="266"/>
      <c r="P354" s="266"/>
      <c r="Q354" s="266"/>
      <c r="R354" s="266"/>
      <c r="S354" s="266"/>
      <c r="T354" s="267"/>
      <c r="AT354" s="268" t="s">
        <v>185</v>
      </c>
      <c r="AU354" s="268" t="s">
        <v>85</v>
      </c>
      <c r="AV354" s="13" t="s">
        <v>176</v>
      </c>
      <c r="AW354" s="13" t="s">
        <v>37</v>
      </c>
      <c r="AX354" s="13" t="s">
        <v>82</v>
      </c>
      <c r="AY354" s="268" t="s">
        <v>169</v>
      </c>
    </row>
    <row r="355" spans="2:63" s="11" customFormat="1" ht="29.85" customHeight="1">
      <c r="B355" s="218"/>
      <c r="C355" s="219"/>
      <c r="D355" s="220" t="s">
        <v>73</v>
      </c>
      <c r="E355" s="232" t="s">
        <v>283</v>
      </c>
      <c r="F355" s="232" t="s">
        <v>284</v>
      </c>
      <c r="G355" s="219"/>
      <c r="H355" s="219"/>
      <c r="I355" s="222"/>
      <c r="J355" s="233">
        <f>BK355</f>
        <v>0</v>
      </c>
      <c r="K355" s="219"/>
      <c r="L355" s="224"/>
      <c r="M355" s="225"/>
      <c r="N355" s="226"/>
      <c r="O355" s="226"/>
      <c r="P355" s="227">
        <f>SUM(P356:P366)</f>
        <v>0</v>
      </c>
      <c r="Q355" s="226"/>
      <c r="R355" s="227">
        <f>SUM(R356:R366)</f>
        <v>0</v>
      </c>
      <c r="S355" s="226"/>
      <c r="T355" s="228">
        <f>SUM(T356:T366)</f>
        <v>0</v>
      </c>
      <c r="AR355" s="229" t="s">
        <v>82</v>
      </c>
      <c r="AT355" s="230" t="s">
        <v>73</v>
      </c>
      <c r="AU355" s="230" t="s">
        <v>82</v>
      </c>
      <c r="AY355" s="229" t="s">
        <v>169</v>
      </c>
      <c r="BK355" s="231">
        <f>SUM(BK356:BK366)</f>
        <v>0</v>
      </c>
    </row>
    <row r="356" spans="2:65" s="1" customFormat="1" ht="25.5" customHeight="1">
      <c r="B356" s="47"/>
      <c r="C356" s="234" t="s">
        <v>250</v>
      </c>
      <c r="D356" s="234" t="s">
        <v>171</v>
      </c>
      <c r="E356" s="235" t="s">
        <v>2123</v>
      </c>
      <c r="F356" s="236" t="s">
        <v>2124</v>
      </c>
      <c r="G356" s="237" t="s">
        <v>288</v>
      </c>
      <c r="H356" s="238">
        <v>19.178</v>
      </c>
      <c r="I356" s="239"/>
      <c r="J356" s="240">
        <f>ROUND(I356*H356,2)</f>
        <v>0</v>
      </c>
      <c r="K356" s="236" t="s">
        <v>175</v>
      </c>
      <c r="L356" s="73"/>
      <c r="M356" s="241" t="s">
        <v>21</v>
      </c>
      <c r="N356" s="242" t="s">
        <v>45</v>
      </c>
      <c r="O356" s="48"/>
      <c r="P356" s="243">
        <f>O356*H356</f>
        <v>0</v>
      </c>
      <c r="Q356" s="243">
        <v>0</v>
      </c>
      <c r="R356" s="243">
        <f>Q356*H356</f>
        <v>0</v>
      </c>
      <c r="S356" s="243">
        <v>0</v>
      </c>
      <c r="T356" s="244">
        <f>S356*H356</f>
        <v>0</v>
      </c>
      <c r="AR356" s="25" t="s">
        <v>176</v>
      </c>
      <c r="AT356" s="25" t="s">
        <v>171</v>
      </c>
      <c r="AU356" s="25" t="s">
        <v>85</v>
      </c>
      <c r="AY356" s="25" t="s">
        <v>169</v>
      </c>
      <c r="BE356" s="245">
        <f>IF(N356="základní",J356,0)</f>
        <v>0</v>
      </c>
      <c r="BF356" s="245">
        <f>IF(N356="snížená",J356,0)</f>
        <v>0</v>
      </c>
      <c r="BG356" s="245">
        <f>IF(N356="zákl. přenesená",J356,0)</f>
        <v>0</v>
      </c>
      <c r="BH356" s="245">
        <f>IF(N356="sníž. přenesená",J356,0)</f>
        <v>0</v>
      </c>
      <c r="BI356" s="245">
        <f>IF(N356="nulová",J356,0)</f>
        <v>0</v>
      </c>
      <c r="BJ356" s="25" t="s">
        <v>82</v>
      </c>
      <c r="BK356" s="245">
        <f>ROUND(I356*H356,2)</f>
        <v>0</v>
      </c>
      <c r="BL356" s="25" t="s">
        <v>176</v>
      </c>
      <c r="BM356" s="25" t="s">
        <v>2125</v>
      </c>
    </row>
    <row r="357" spans="2:65" s="1" customFormat="1" ht="25.5" customHeight="1">
      <c r="B357" s="47"/>
      <c r="C357" s="234" t="s">
        <v>254</v>
      </c>
      <c r="D357" s="234" t="s">
        <v>171</v>
      </c>
      <c r="E357" s="235" t="s">
        <v>1906</v>
      </c>
      <c r="F357" s="236" t="s">
        <v>1907</v>
      </c>
      <c r="G357" s="237" t="s">
        <v>288</v>
      </c>
      <c r="H357" s="238">
        <v>19.178</v>
      </c>
      <c r="I357" s="239"/>
      <c r="J357" s="240">
        <f>ROUND(I357*H357,2)</f>
        <v>0</v>
      </c>
      <c r="K357" s="236" t="s">
        <v>175</v>
      </c>
      <c r="L357" s="73"/>
      <c r="M357" s="241" t="s">
        <v>21</v>
      </c>
      <c r="N357" s="242" t="s">
        <v>45</v>
      </c>
      <c r="O357" s="48"/>
      <c r="P357" s="243">
        <f>O357*H357</f>
        <v>0</v>
      </c>
      <c r="Q357" s="243">
        <v>0</v>
      </c>
      <c r="R357" s="243">
        <f>Q357*H357</f>
        <v>0</v>
      </c>
      <c r="S357" s="243">
        <v>0</v>
      </c>
      <c r="T357" s="244">
        <f>S357*H357</f>
        <v>0</v>
      </c>
      <c r="AR357" s="25" t="s">
        <v>176</v>
      </c>
      <c r="AT357" s="25" t="s">
        <v>171</v>
      </c>
      <c r="AU357" s="25" t="s">
        <v>85</v>
      </c>
      <c r="AY357" s="25" t="s">
        <v>169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25" t="s">
        <v>82</v>
      </c>
      <c r="BK357" s="245">
        <f>ROUND(I357*H357,2)</f>
        <v>0</v>
      </c>
      <c r="BL357" s="25" t="s">
        <v>176</v>
      </c>
      <c r="BM357" s="25" t="s">
        <v>2126</v>
      </c>
    </row>
    <row r="358" spans="2:65" s="1" customFormat="1" ht="25.5" customHeight="1">
      <c r="B358" s="47"/>
      <c r="C358" s="234" t="s">
        <v>258</v>
      </c>
      <c r="D358" s="234" t="s">
        <v>171</v>
      </c>
      <c r="E358" s="235" t="s">
        <v>1909</v>
      </c>
      <c r="F358" s="236" t="s">
        <v>1910</v>
      </c>
      <c r="G358" s="237" t="s">
        <v>288</v>
      </c>
      <c r="H358" s="238">
        <v>210.958</v>
      </c>
      <c r="I358" s="239"/>
      <c r="J358" s="240">
        <f>ROUND(I358*H358,2)</f>
        <v>0</v>
      </c>
      <c r="K358" s="236" t="s">
        <v>175</v>
      </c>
      <c r="L358" s="73"/>
      <c r="M358" s="241" t="s">
        <v>21</v>
      </c>
      <c r="N358" s="242" t="s">
        <v>45</v>
      </c>
      <c r="O358" s="48"/>
      <c r="P358" s="243">
        <f>O358*H358</f>
        <v>0</v>
      </c>
      <c r="Q358" s="243">
        <v>0</v>
      </c>
      <c r="R358" s="243">
        <f>Q358*H358</f>
        <v>0</v>
      </c>
      <c r="S358" s="243">
        <v>0</v>
      </c>
      <c r="T358" s="244">
        <f>S358*H358</f>
        <v>0</v>
      </c>
      <c r="AR358" s="25" t="s">
        <v>176</v>
      </c>
      <c r="AT358" s="25" t="s">
        <v>171</v>
      </c>
      <c r="AU358" s="25" t="s">
        <v>85</v>
      </c>
      <c r="AY358" s="25" t="s">
        <v>169</v>
      </c>
      <c r="BE358" s="245">
        <f>IF(N358="základní",J358,0)</f>
        <v>0</v>
      </c>
      <c r="BF358" s="245">
        <f>IF(N358="snížená",J358,0)</f>
        <v>0</v>
      </c>
      <c r="BG358" s="245">
        <f>IF(N358="zákl. přenesená",J358,0)</f>
        <v>0</v>
      </c>
      <c r="BH358" s="245">
        <f>IF(N358="sníž. přenesená",J358,0)</f>
        <v>0</v>
      </c>
      <c r="BI358" s="245">
        <f>IF(N358="nulová",J358,0)</f>
        <v>0</v>
      </c>
      <c r="BJ358" s="25" t="s">
        <v>82</v>
      </c>
      <c r="BK358" s="245">
        <f>ROUND(I358*H358,2)</f>
        <v>0</v>
      </c>
      <c r="BL358" s="25" t="s">
        <v>176</v>
      </c>
      <c r="BM358" s="25" t="s">
        <v>2127</v>
      </c>
    </row>
    <row r="359" spans="2:51" s="12" customFormat="1" ht="13.5">
      <c r="B359" s="246"/>
      <c r="C359" s="247"/>
      <c r="D359" s="248" t="s">
        <v>185</v>
      </c>
      <c r="E359" s="249" t="s">
        <v>21</v>
      </c>
      <c r="F359" s="250" t="s">
        <v>2128</v>
      </c>
      <c r="G359" s="247"/>
      <c r="H359" s="251">
        <v>210.958</v>
      </c>
      <c r="I359" s="252"/>
      <c r="J359" s="247"/>
      <c r="K359" s="247"/>
      <c r="L359" s="253"/>
      <c r="M359" s="254"/>
      <c r="N359" s="255"/>
      <c r="O359" s="255"/>
      <c r="P359" s="255"/>
      <c r="Q359" s="255"/>
      <c r="R359" s="255"/>
      <c r="S359" s="255"/>
      <c r="T359" s="256"/>
      <c r="AT359" s="257" t="s">
        <v>185</v>
      </c>
      <c r="AU359" s="257" t="s">
        <v>85</v>
      </c>
      <c r="AV359" s="12" t="s">
        <v>85</v>
      </c>
      <c r="AW359" s="12" t="s">
        <v>37</v>
      </c>
      <c r="AX359" s="12" t="s">
        <v>74</v>
      </c>
      <c r="AY359" s="257" t="s">
        <v>169</v>
      </c>
    </row>
    <row r="360" spans="2:51" s="13" customFormat="1" ht="13.5">
      <c r="B360" s="258"/>
      <c r="C360" s="259"/>
      <c r="D360" s="248" t="s">
        <v>185</v>
      </c>
      <c r="E360" s="260" t="s">
        <v>21</v>
      </c>
      <c r="F360" s="261" t="s">
        <v>187</v>
      </c>
      <c r="G360" s="259"/>
      <c r="H360" s="262">
        <v>210.958</v>
      </c>
      <c r="I360" s="263"/>
      <c r="J360" s="259"/>
      <c r="K360" s="259"/>
      <c r="L360" s="264"/>
      <c r="M360" s="265"/>
      <c r="N360" s="266"/>
      <c r="O360" s="266"/>
      <c r="P360" s="266"/>
      <c r="Q360" s="266"/>
      <c r="R360" s="266"/>
      <c r="S360" s="266"/>
      <c r="T360" s="267"/>
      <c r="AT360" s="268" t="s">
        <v>185</v>
      </c>
      <c r="AU360" s="268" t="s">
        <v>85</v>
      </c>
      <c r="AV360" s="13" t="s">
        <v>176</v>
      </c>
      <c r="AW360" s="13" t="s">
        <v>37</v>
      </c>
      <c r="AX360" s="13" t="s">
        <v>82</v>
      </c>
      <c r="AY360" s="268" t="s">
        <v>169</v>
      </c>
    </row>
    <row r="361" spans="2:65" s="1" customFormat="1" ht="25.5" customHeight="1">
      <c r="B361" s="47"/>
      <c r="C361" s="234" t="s">
        <v>263</v>
      </c>
      <c r="D361" s="234" t="s">
        <v>171</v>
      </c>
      <c r="E361" s="235" t="s">
        <v>1913</v>
      </c>
      <c r="F361" s="236" t="s">
        <v>312</v>
      </c>
      <c r="G361" s="237" t="s">
        <v>288</v>
      </c>
      <c r="H361" s="238">
        <v>3.678</v>
      </c>
      <c r="I361" s="239"/>
      <c r="J361" s="240">
        <f>ROUND(I361*H361,2)</f>
        <v>0</v>
      </c>
      <c r="K361" s="236" t="s">
        <v>175</v>
      </c>
      <c r="L361" s="73"/>
      <c r="M361" s="241" t="s">
        <v>21</v>
      </c>
      <c r="N361" s="242" t="s">
        <v>45</v>
      </c>
      <c r="O361" s="48"/>
      <c r="P361" s="243">
        <f>O361*H361</f>
        <v>0</v>
      </c>
      <c r="Q361" s="243">
        <v>0</v>
      </c>
      <c r="R361" s="243">
        <f>Q361*H361</f>
        <v>0</v>
      </c>
      <c r="S361" s="243">
        <v>0</v>
      </c>
      <c r="T361" s="244">
        <f>S361*H361</f>
        <v>0</v>
      </c>
      <c r="AR361" s="25" t="s">
        <v>176</v>
      </c>
      <c r="AT361" s="25" t="s">
        <v>171</v>
      </c>
      <c r="AU361" s="25" t="s">
        <v>85</v>
      </c>
      <c r="AY361" s="25" t="s">
        <v>169</v>
      </c>
      <c r="BE361" s="245">
        <f>IF(N361="základní",J361,0)</f>
        <v>0</v>
      </c>
      <c r="BF361" s="245">
        <f>IF(N361="snížená",J361,0)</f>
        <v>0</v>
      </c>
      <c r="BG361" s="245">
        <f>IF(N361="zákl. přenesená",J361,0)</f>
        <v>0</v>
      </c>
      <c r="BH361" s="245">
        <f>IF(N361="sníž. přenesená",J361,0)</f>
        <v>0</v>
      </c>
      <c r="BI361" s="245">
        <f>IF(N361="nulová",J361,0)</f>
        <v>0</v>
      </c>
      <c r="BJ361" s="25" t="s">
        <v>82</v>
      </c>
      <c r="BK361" s="245">
        <f>ROUND(I361*H361,2)</f>
        <v>0</v>
      </c>
      <c r="BL361" s="25" t="s">
        <v>176</v>
      </c>
      <c r="BM361" s="25" t="s">
        <v>2129</v>
      </c>
    </row>
    <row r="362" spans="2:51" s="12" customFormat="1" ht="13.5">
      <c r="B362" s="246"/>
      <c r="C362" s="247"/>
      <c r="D362" s="248" t="s">
        <v>185</v>
      </c>
      <c r="E362" s="249" t="s">
        <v>21</v>
      </c>
      <c r="F362" s="250" t="s">
        <v>2130</v>
      </c>
      <c r="G362" s="247"/>
      <c r="H362" s="251">
        <v>3.678</v>
      </c>
      <c r="I362" s="252"/>
      <c r="J362" s="247"/>
      <c r="K362" s="247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185</v>
      </c>
      <c r="AU362" s="257" t="s">
        <v>85</v>
      </c>
      <c r="AV362" s="12" t="s">
        <v>85</v>
      </c>
      <c r="AW362" s="12" t="s">
        <v>37</v>
      </c>
      <c r="AX362" s="12" t="s">
        <v>74</v>
      </c>
      <c r="AY362" s="257" t="s">
        <v>169</v>
      </c>
    </row>
    <row r="363" spans="2:51" s="13" customFormat="1" ht="13.5">
      <c r="B363" s="258"/>
      <c r="C363" s="259"/>
      <c r="D363" s="248" t="s">
        <v>185</v>
      </c>
      <c r="E363" s="260" t="s">
        <v>21</v>
      </c>
      <c r="F363" s="261" t="s">
        <v>187</v>
      </c>
      <c r="G363" s="259"/>
      <c r="H363" s="262">
        <v>3.678</v>
      </c>
      <c r="I363" s="263"/>
      <c r="J363" s="259"/>
      <c r="K363" s="259"/>
      <c r="L363" s="264"/>
      <c r="M363" s="265"/>
      <c r="N363" s="266"/>
      <c r="O363" s="266"/>
      <c r="P363" s="266"/>
      <c r="Q363" s="266"/>
      <c r="R363" s="266"/>
      <c r="S363" s="266"/>
      <c r="T363" s="267"/>
      <c r="AT363" s="268" t="s">
        <v>185</v>
      </c>
      <c r="AU363" s="268" t="s">
        <v>85</v>
      </c>
      <c r="AV363" s="13" t="s">
        <v>176</v>
      </c>
      <c r="AW363" s="13" t="s">
        <v>37</v>
      </c>
      <c r="AX363" s="13" t="s">
        <v>82</v>
      </c>
      <c r="AY363" s="268" t="s">
        <v>169</v>
      </c>
    </row>
    <row r="364" spans="2:65" s="1" customFormat="1" ht="38.25" customHeight="1">
      <c r="B364" s="47"/>
      <c r="C364" s="234" t="s">
        <v>9</v>
      </c>
      <c r="D364" s="234" t="s">
        <v>171</v>
      </c>
      <c r="E364" s="235" t="s">
        <v>2131</v>
      </c>
      <c r="F364" s="236" t="s">
        <v>2132</v>
      </c>
      <c r="G364" s="237" t="s">
        <v>288</v>
      </c>
      <c r="H364" s="238">
        <v>15.5</v>
      </c>
      <c r="I364" s="239"/>
      <c r="J364" s="240">
        <f>ROUND(I364*H364,2)</f>
        <v>0</v>
      </c>
      <c r="K364" s="236" t="s">
        <v>175</v>
      </c>
      <c r="L364" s="73"/>
      <c r="M364" s="241" t="s">
        <v>21</v>
      </c>
      <c r="N364" s="242" t="s">
        <v>45</v>
      </c>
      <c r="O364" s="48"/>
      <c r="P364" s="243">
        <f>O364*H364</f>
        <v>0</v>
      </c>
      <c r="Q364" s="243">
        <v>0</v>
      </c>
      <c r="R364" s="243">
        <f>Q364*H364</f>
        <v>0</v>
      </c>
      <c r="S364" s="243">
        <v>0</v>
      </c>
      <c r="T364" s="244">
        <f>S364*H364</f>
        <v>0</v>
      </c>
      <c r="AR364" s="25" t="s">
        <v>176</v>
      </c>
      <c r="AT364" s="25" t="s">
        <v>171</v>
      </c>
      <c r="AU364" s="25" t="s">
        <v>85</v>
      </c>
      <c r="AY364" s="25" t="s">
        <v>169</v>
      </c>
      <c r="BE364" s="245">
        <f>IF(N364="základní",J364,0)</f>
        <v>0</v>
      </c>
      <c r="BF364" s="245">
        <f>IF(N364="snížená",J364,0)</f>
        <v>0</v>
      </c>
      <c r="BG364" s="245">
        <f>IF(N364="zákl. přenesená",J364,0)</f>
        <v>0</v>
      </c>
      <c r="BH364" s="245">
        <f>IF(N364="sníž. přenesená",J364,0)</f>
        <v>0</v>
      </c>
      <c r="BI364" s="245">
        <f>IF(N364="nulová",J364,0)</f>
        <v>0</v>
      </c>
      <c r="BJ364" s="25" t="s">
        <v>82</v>
      </c>
      <c r="BK364" s="245">
        <f>ROUND(I364*H364,2)</f>
        <v>0</v>
      </c>
      <c r="BL364" s="25" t="s">
        <v>176</v>
      </c>
      <c r="BM364" s="25" t="s">
        <v>2133</v>
      </c>
    </row>
    <row r="365" spans="2:51" s="12" customFormat="1" ht="13.5">
      <c r="B365" s="246"/>
      <c r="C365" s="247"/>
      <c r="D365" s="248" t="s">
        <v>185</v>
      </c>
      <c r="E365" s="249" t="s">
        <v>21</v>
      </c>
      <c r="F365" s="250" t="s">
        <v>2134</v>
      </c>
      <c r="G365" s="247"/>
      <c r="H365" s="251">
        <v>15.5</v>
      </c>
      <c r="I365" s="252"/>
      <c r="J365" s="247"/>
      <c r="K365" s="247"/>
      <c r="L365" s="253"/>
      <c r="M365" s="254"/>
      <c r="N365" s="255"/>
      <c r="O365" s="255"/>
      <c r="P365" s="255"/>
      <c r="Q365" s="255"/>
      <c r="R365" s="255"/>
      <c r="S365" s="255"/>
      <c r="T365" s="256"/>
      <c r="AT365" s="257" t="s">
        <v>185</v>
      </c>
      <c r="AU365" s="257" t="s">
        <v>85</v>
      </c>
      <c r="AV365" s="12" t="s">
        <v>85</v>
      </c>
      <c r="AW365" s="12" t="s">
        <v>37</v>
      </c>
      <c r="AX365" s="12" t="s">
        <v>74</v>
      </c>
      <c r="AY365" s="257" t="s">
        <v>169</v>
      </c>
    </row>
    <row r="366" spans="2:51" s="13" customFormat="1" ht="13.5">
      <c r="B366" s="258"/>
      <c r="C366" s="259"/>
      <c r="D366" s="248" t="s">
        <v>185</v>
      </c>
      <c r="E366" s="260" t="s">
        <v>21</v>
      </c>
      <c r="F366" s="261" t="s">
        <v>187</v>
      </c>
      <c r="G366" s="259"/>
      <c r="H366" s="262">
        <v>15.5</v>
      </c>
      <c r="I366" s="263"/>
      <c r="J366" s="259"/>
      <c r="K366" s="259"/>
      <c r="L366" s="264"/>
      <c r="M366" s="265"/>
      <c r="N366" s="266"/>
      <c r="O366" s="266"/>
      <c r="P366" s="266"/>
      <c r="Q366" s="266"/>
      <c r="R366" s="266"/>
      <c r="S366" s="266"/>
      <c r="T366" s="267"/>
      <c r="AT366" s="268" t="s">
        <v>185</v>
      </c>
      <c r="AU366" s="268" t="s">
        <v>85</v>
      </c>
      <c r="AV366" s="13" t="s">
        <v>176</v>
      </c>
      <c r="AW366" s="13" t="s">
        <v>37</v>
      </c>
      <c r="AX366" s="13" t="s">
        <v>82</v>
      </c>
      <c r="AY366" s="268" t="s">
        <v>169</v>
      </c>
    </row>
    <row r="367" spans="2:63" s="11" customFormat="1" ht="29.85" customHeight="1">
      <c r="B367" s="218"/>
      <c r="C367" s="219"/>
      <c r="D367" s="220" t="s">
        <v>73</v>
      </c>
      <c r="E367" s="232" t="s">
        <v>319</v>
      </c>
      <c r="F367" s="232" t="s">
        <v>320</v>
      </c>
      <c r="G367" s="219"/>
      <c r="H367" s="219"/>
      <c r="I367" s="222"/>
      <c r="J367" s="233">
        <f>BK367</f>
        <v>0</v>
      </c>
      <c r="K367" s="219"/>
      <c r="L367" s="224"/>
      <c r="M367" s="225"/>
      <c r="N367" s="226"/>
      <c r="O367" s="226"/>
      <c r="P367" s="227">
        <f>P368</f>
        <v>0</v>
      </c>
      <c r="Q367" s="226"/>
      <c r="R367" s="227">
        <f>R368</f>
        <v>0</v>
      </c>
      <c r="S367" s="226"/>
      <c r="T367" s="228">
        <f>T368</f>
        <v>0</v>
      </c>
      <c r="AR367" s="229" t="s">
        <v>82</v>
      </c>
      <c r="AT367" s="230" t="s">
        <v>73</v>
      </c>
      <c r="AU367" s="230" t="s">
        <v>82</v>
      </c>
      <c r="AY367" s="229" t="s">
        <v>169</v>
      </c>
      <c r="BK367" s="231">
        <f>BK368</f>
        <v>0</v>
      </c>
    </row>
    <row r="368" spans="2:65" s="1" customFormat="1" ht="38.25" customHeight="1">
      <c r="B368" s="47"/>
      <c r="C368" s="234" t="s">
        <v>270</v>
      </c>
      <c r="D368" s="234" t="s">
        <v>171</v>
      </c>
      <c r="E368" s="235" t="s">
        <v>2135</v>
      </c>
      <c r="F368" s="236" t="s">
        <v>2136</v>
      </c>
      <c r="G368" s="237" t="s">
        <v>288</v>
      </c>
      <c r="H368" s="238">
        <v>15.522</v>
      </c>
      <c r="I368" s="239"/>
      <c r="J368" s="240">
        <f>ROUND(I368*H368,2)</f>
        <v>0</v>
      </c>
      <c r="K368" s="236" t="s">
        <v>175</v>
      </c>
      <c r="L368" s="73"/>
      <c r="M368" s="241" t="s">
        <v>21</v>
      </c>
      <c r="N368" s="279" t="s">
        <v>45</v>
      </c>
      <c r="O368" s="280"/>
      <c r="P368" s="281">
        <f>O368*H368</f>
        <v>0</v>
      </c>
      <c r="Q368" s="281">
        <v>0</v>
      </c>
      <c r="R368" s="281">
        <f>Q368*H368</f>
        <v>0</v>
      </c>
      <c r="S368" s="281">
        <v>0</v>
      </c>
      <c r="T368" s="282">
        <f>S368*H368</f>
        <v>0</v>
      </c>
      <c r="AR368" s="25" t="s">
        <v>176</v>
      </c>
      <c r="AT368" s="25" t="s">
        <v>171</v>
      </c>
      <c r="AU368" s="25" t="s">
        <v>85</v>
      </c>
      <c r="AY368" s="25" t="s">
        <v>169</v>
      </c>
      <c r="BE368" s="245">
        <f>IF(N368="základní",J368,0)</f>
        <v>0</v>
      </c>
      <c r="BF368" s="245">
        <f>IF(N368="snížená",J368,0)</f>
        <v>0</v>
      </c>
      <c r="BG368" s="245">
        <f>IF(N368="zákl. přenesená",J368,0)</f>
        <v>0</v>
      </c>
      <c r="BH368" s="245">
        <f>IF(N368="sníž. přenesená",J368,0)</f>
        <v>0</v>
      </c>
      <c r="BI368" s="245">
        <f>IF(N368="nulová",J368,0)</f>
        <v>0</v>
      </c>
      <c r="BJ368" s="25" t="s">
        <v>82</v>
      </c>
      <c r="BK368" s="245">
        <f>ROUND(I368*H368,2)</f>
        <v>0</v>
      </c>
      <c r="BL368" s="25" t="s">
        <v>176</v>
      </c>
      <c r="BM368" s="25" t="s">
        <v>2137</v>
      </c>
    </row>
    <row r="369" spans="2:12" s="1" customFormat="1" ht="6.95" customHeight="1">
      <c r="B369" s="68"/>
      <c r="C369" s="69"/>
      <c r="D369" s="69"/>
      <c r="E369" s="69"/>
      <c r="F369" s="69"/>
      <c r="G369" s="69"/>
      <c r="H369" s="69"/>
      <c r="I369" s="179"/>
      <c r="J369" s="69"/>
      <c r="K369" s="69"/>
      <c r="L369" s="73"/>
    </row>
  </sheetData>
  <sheetProtection password="CC35" sheet="1" objects="1" scenarios="1" formatColumns="0" formatRows="0" autoFilter="0"/>
  <autoFilter ref="C81:K36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7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2138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ROUND(J88,2)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ROUND(SUM(BE88:BE671),2)</f>
        <v>0</v>
      </c>
      <c r="G30" s="48"/>
      <c r="H30" s="48"/>
      <c r="I30" s="171">
        <v>0.21</v>
      </c>
      <c r="J30" s="170">
        <f>ROUND(ROUND((SUM(BE88:BE671)),2)*I30,2)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ROUND(SUM(BF88:BF671),2)</f>
        <v>0</v>
      </c>
      <c r="G31" s="48"/>
      <c r="H31" s="48"/>
      <c r="I31" s="171">
        <v>0.15</v>
      </c>
      <c r="J31" s="170">
        <f>ROUND(ROUND((SUM(BF88:BF671)),2)*I31,2)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ROUND(SUM(BG88:BG671),2)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ROUND(SUM(BH88:BH671),2)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ROUND(SUM(BI88:BI671),2)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 xml:space="preserve">CITY067-11 - SO 302 - Nová kanalizace 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J88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J89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J90</f>
        <v>0</v>
      </c>
      <c r="K58" s="203"/>
    </row>
    <row r="59" spans="2:11" s="9" customFormat="1" ht="19.9" customHeight="1">
      <c r="B59" s="197"/>
      <c r="C59" s="198"/>
      <c r="D59" s="199" t="s">
        <v>1710</v>
      </c>
      <c r="E59" s="200"/>
      <c r="F59" s="200"/>
      <c r="G59" s="200"/>
      <c r="H59" s="200"/>
      <c r="I59" s="201"/>
      <c r="J59" s="202">
        <f>J337</f>
        <v>0</v>
      </c>
      <c r="K59" s="203"/>
    </row>
    <row r="60" spans="2:11" s="9" customFormat="1" ht="19.9" customHeight="1">
      <c r="B60" s="197"/>
      <c r="C60" s="198"/>
      <c r="D60" s="199" t="s">
        <v>327</v>
      </c>
      <c r="E60" s="200"/>
      <c r="F60" s="200"/>
      <c r="G60" s="200"/>
      <c r="H60" s="200"/>
      <c r="I60" s="201"/>
      <c r="J60" s="202">
        <f>J340</f>
        <v>0</v>
      </c>
      <c r="K60" s="203"/>
    </row>
    <row r="61" spans="2:11" s="9" customFormat="1" ht="19.9" customHeight="1">
      <c r="B61" s="197"/>
      <c r="C61" s="198"/>
      <c r="D61" s="199" t="s">
        <v>328</v>
      </c>
      <c r="E61" s="200"/>
      <c r="F61" s="200"/>
      <c r="G61" s="200"/>
      <c r="H61" s="200"/>
      <c r="I61" s="201"/>
      <c r="J61" s="202">
        <f>J414</f>
        <v>0</v>
      </c>
      <c r="K61" s="203"/>
    </row>
    <row r="62" spans="2:11" s="9" customFormat="1" ht="19.9" customHeight="1">
      <c r="B62" s="197"/>
      <c r="C62" s="198"/>
      <c r="D62" s="199" t="s">
        <v>1711</v>
      </c>
      <c r="E62" s="200"/>
      <c r="F62" s="200"/>
      <c r="G62" s="200"/>
      <c r="H62" s="200"/>
      <c r="I62" s="201"/>
      <c r="J62" s="202">
        <f>J426</f>
        <v>0</v>
      </c>
      <c r="K62" s="203"/>
    </row>
    <row r="63" spans="2:11" s="9" customFormat="1" ht="19.9" customHeight="1">
      <c r="B63" s="197"/>
      <c r="C63" s="198"/>
      <c r="D63" s="199" t="s">
        <v>329</v>
      </c>
      <c r="E63" s="200"/>
      <c r="F63" s="200"/>
      <c r="G63" s="200"/>
      <c r="H63" s="200"/>
      <c r="I63" s="201"/>
      <c r="J63" s="202">
        <f>J433</f>
        <v>0</v>
      </c>
      <c r="K63" s="203"/>
    </row>
    <row r="64" spans="2:11" s="9" customFormat="1" ht="19.9" customHeight="1">
      <c r="B64" s="197"/>
      <c r="C64" s="198"/>
      <c r="D64" s="199" t="s">
        <v>330</v>
      </c>
      <c r="E64" s="200"/>
      <c r="F64" s="200"/>
      <c r="G64" s="200"/>
      <c r="H64" s="200"/>
      <c r="I64" s="201"/>
      <c r="J64" s="202">
        <f>J591</f>
        <v>0</v>
      </c>
      <c r="K64" s="203"/>
    </row>
    <row r="65" spans="2:11" s="9" customFormat="1" ht="19.9" customHeight="1">
      <c r="B65" s="197"/>
      <c r="C65" s="198"/>
      <c r="D65" s="199" t="s">
        <v>151</v>
      </c>
      <c r="E65" s="200"/>
      <c r="F65" s="200"/>
      <c r="G65" s="200"/>
      <c r="H65" s="200"/>
      <c r="I65" s="201"/>
      <c r="J65" s="202">
        <f>J610</f>
        <v>0</v>
      </c>
      <c r="K65" s="203"/>
    </row>
    <row r="66" spans="2:11" s="9" customFormat="1" ht="19.9" customHeight="1">
      <c r="B66" s="197"/>
      <c r="C66" s="198"/>
      <c r="D66" s="199" t="s">
        <v>152</v>
      </c>
      <c r="E66" s="200"/>
      <c r="F66" s="200"/>
      <c r="G66" s="200"/>
      <c r="H66" s="200"/>
      <c r="I66" s="201"/>
      <c r="J66" s="202">
        <f>J632</f>
        <v>0</v>
      </c>
      <c r="K66" s="203"/>
    </row>
    <row r="67" spans="2:11" s="8" customFormat="1" ht="24.95" customHeight="1">
      <c r="B67" s="190"/>
      <c r="C67" s="191"/>
      <c r="D67" s="192" t="s">
        <v>2139</v>
      </c>
      <c r="E67" s="193"/>
      <c r="F67" s="193"/>
      <c r="G67" s="193"/>
      <c r="H67" s="193"/>
      <c r="I67" s="194"/>
      <c r="J67" s="195">
        <f>J634</f>
        <v>0</v>
      </c>
      <c r="K67" s="196"/>
    </row>
    <row r="68" spans="2:11" s="9" customFormat="1" ht="19.9" customHeight="1">
      <c r="B68" s="197"/>
      <c r="C68" s="198"/>
      <c r="D68" s="199" t="s">
        <v>2140</v>
      </c>
      <c r="E68" s="200"/>
      <c r="F68" s="200"/>
      <c r="G68" s="200"/>
      <c r="H68" s="200"/>
      <c r="I68" s="201"/>
      <c r="J68" s="202">
        <f>J635</f>
        <v>0</v>
      </c>
      <c r="K68" s="203"/>
    </row>
    <row r="69" spans="2:11" s="1" customFormat="1" ht="21.8" customHeight="1">
      <c r="B69" s="47"/>
      <c r="C69" s="48"/>
      <c r="D69" s="48"/>
      <c r="E69" s="48"/>
      <c r="F69" s="48"/>
      <c r="G69" s="48"/>
      <c r="H69" s="48"/>
      <c r="I69" s="157"/>
      <c r="J69" s="48"/>
      <c r="K69" s="52"/>
    </row>
    <row r="70" spans="2:11" s="1" customFormat="1" ht="6.95" customHeight="1">
      <c r="B70" s="68"/>
      <c r="C70" s="69"/>
      <c r="D70" s="69"/>
      <c r="E70" s="69"/>
      <c r="F70" s="69"/>
      <c r="G70" s="69"/>
      <c r="H70" s="69"/>
      <c r="I70" s="179"/>
      <c r="J70" s="69"/>
      <c r="K70" s="70"/>
    </row>
    <row r="74" spans="2:12" s="1" customFormat="1" ht="6.95" customHeight="1">
      <c r="B74" s="71"/>
      <c r="C74" s="72"/>
      <c r="D74" s="72"/>
      <c r="E74" s="72"/>
      <c r="F74" s="72"/>
      <c r="G74" s="72"/>
      <c r="H74" s="72"/>
      <c r="I74" s="182"/>
      <c r="J74" s="72"/>
      <c r="K74" s="72"/>
      <c r="L74" s="73"/>
    </row>
    <row r="75" spans="2:12" s="1" customFormat="1" ht="36.95" customHeight="1">
      <c r="B75" s="47"/>
      <c r="C75" s="74" t="s">
        <v>153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6.5" customHeight="1">
      <c r="B78" s="47"/>
      <c r="C78" s="75"/>
      <c r="D78" s="75"/>
      <c r="E78" s="205" t="str">
        <f>E7</f>
        <v>Rekonstrukce ulic Moravská, Hynaisova a náměstí Svobody, Karlovy Vary</v>
      </c>
      <c r="F78" s="77"/>
      <c r="G78" s="77"/>
      <c r="H78" s="77"/>
      <c r="I78" s="204"/>
      <c r="J78" s="75"/>
      <c r="K78" s="75"/>
      <c r="L78" s="73"/>
    </row>
    <row r="79" spans="2:12" s="1" customFormat="1" ht="14.4" customHeight="1">
      <c r="B79" s="47"/>
      <c r="C79" s="77" t="s">
        <v>141</v>
      </c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E9</f>
        <v xml:space="preserve">CITY067-11 - SO 302 - Nová kanalizace </v>
      </c>
      <c r="F80" s="75"/>
      <c r="G80" s="75"/>
      <c r="H80" s="75"/>
      <c r="I80" s="204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06" t="str">
        <f>F12</f>
        <v>Karlovy Vary</v>
      </c>
      <c r="G82" s="75"/>
      <c r="H82" s="75"/>
      <c r="I82" s="207" t="s">
        <v>25</v>
      </c>
      <c r="J82" s="86" t="str">
        <f>IF(J12="","",J12)</f>
        <v>11. 6. 2018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06" t="str">
        <f>E15</f>
        <v>Statutární město Karlovy Vary,Moskevská 21, K.Vary</v>
      </c>
      <c r="G84" s="75"/>
      <c r="H84" s="75"/>
      <c r="I84" s="207" t="s">
        <v>34</v>
      </c>
      <c r="J84" s="206" t="str">
        <f>E21</f>
        <v xml:space="preserve">AF-CITYPLAN sro.,Magistrů 1275/13,140 00 Praha 4 </v>
      </c>
      <c r="K84" s="75"/>
      <c r="L84" s="73"/>
    </row>
    <row r="85" spans="2:12" s="1" customFormat="1" ht="14.4" customHeight="1">
      <c r="B85" s="47"/>
      <c r="C85" s="77" t="s">
        <v>32</v>
      </c>
      <c r="D85" s="75"/>
      <c r="E85" s="75"/>
      <c r="F85" s="206" t="str">
        <f>IF(E18="","",E18)</f>
        <v/>
      </c>
      <c r="G85" s="75"/>
      <c r="H85" s="75"/>
      <c r="I85" s="204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pans="2:20" s="10" customFormat="1" ht="29.25" customHeight="1">
      <c r="B87" s="208"/>
      <c r="C87" s="209" t="s">
        <v>154</v>
      </c>
      <c r="D87" s="210" t="s">
        <v>59</v>
      </c>
      <c r="E87" s="210" t="s">
        <v>55</v>
      </c>
      <c r="F87" s="210" t="s">
        <v>155</v>
      </c>
      <c r="G87" s="210" t="s">
        <v>156</v>
      </c>
      <c r="H87" s="210" t="s">
        <v>157</v>
      </c>
      <c r="I87" s="211" t="s">
        <v>158</v>
      </c>
      <c r="J87" s="210" t="s">
        <v>145</v>
      </c>
      <c r="K87" s="212" t="s">
        <v>159</v>
      </c>
      <c r="L87" s="213"/>
      <c r="M87" s="103" t="s">
        <v>160</v>
      </c>
      <c r="N87" s="104" t="s">
        <v>44</v>
      </c>
      <c r="O87" s="104" t="s">
        <v>161</v>
      </c>
      <c r="P87" s="104" t="s">
        <v>162</v>
      </c>
      <c r="Q87" s="104" t="s">
        <v>163</v>
      </c>
      <c r="R87" s="104" t="s">
        <v>164</v>
      </c>
      <c r="S87" s="104" t="s">
        <v>165</v>
      </c>
      <c r="T87" s="105" t="s">
        <v>166</v>
      </c>
    </row>
    <row r="88" spans="2:63" s="1" customFormat="1" ht="29.25" customHeight="1">
      <c r="B88" s="47"/>
      <c r="C88" s="109" t="s">
        <v>146</v>
      </c>
      <c r="D88" s="75"/>
      <c r="E88" s="75"/>
      <c r="F88" s="75"/>
      <c r="G88" s="75"/>
      <c r="H88" s="75"/>
      <c r="I88" s="204"/>
      <c r="J88" s="214">
        <f>BK88</f>
        <v>0</v>
      </c>
      <c r="K88" s="75"/>
      <c r="L88" s="73"/>
      <c r="M88" s="106"/>
      <c r="N88" s="107"/>
      <c r="O88" s="107"/>
      <c r="P88" s="215">
        <f>P89+P634</f>
        <v>0</v>
      </c>
      <c r="Q88" s="107"/>
      <c r="R88" s="215">
        <f>R89+R634</f>
        <v>216.07147221702002</v>
      </c>
      <c r="S88" s="107"/>
      <c r="T88" s="216">
        <f>T89+T634</f>
        <v>16.39272</v>
      </c>
      <c r="AT88" s="25" t="s">
        <v>73</v>
      </c>
      <c r="AU88" s="25" t="s">
        <v>147</v>
      </c>
      <c r="BK88" s="217">
        <f>BK89+BK634</f>
        <v>0</v>
      </c>
    </row>
    <row r="89" spans="2:63" s="11" customFormat="1" ht="37.4" customHeight="1">
      <c r="B89" s="218"/>
      <c r="C89" s="219"/>
      <c r="D89" s="220" t="s">
        <v>73</v>
      </c>
      <c r="E89" s="221" t="s">
        <v>167</v>
      </c>
      <c r="F89" s="221" t="s">
        <v>168</v>
      </c>
      <c r="G89" s="219"/>
      <c r="H89" s="219"/>
      <c r="I89" s="222"/>
      <c r="J89" s="223">
        <f>BK89</f>
        <v>0</v>
      </c>
      <c r="K89" s="219"/>
      <c r="L89" s="224"/>
      <c r="M89" s="225"/>
      <c r="N89" s="226"/>
      <c r="O89" s="226"/>
      <c r="P89" s="227">
        <f>P90+P337+P340+P414+P426+P433+P591+P610+P632</f>
        <v>0</v>
      </c>
      <c r="Q89" s="226"/>
      <c r="R89" s="227">
        <f>R90+R337+R340+R414+R426+R433+R591+R610+R632</f>
        <v>215.86988982877003</v>
      </c>
      <c r="S89" s="226"/>
      <c r="T89" s="228">
        <f>T90+T337+T340+T414+T426+T433+T591+T610+T632</f>
        <v>16.39272</v>
      </c>
      <c r="AR89" s="229" t="s">
        <v>82</v>
      </c>
      <c r="AT89" s="230" t="s">
        <v>73</v>
      </c>
      <c r="AU89" s="230" t="s">
        <v>74</v>
      </c>
      <c r="AY89" s="229" t="s">
        <v>169</v>
      </c>
      <c r="BK89" s="231">
        <f>BK90+BK337+BK340+BK414+BK426+BK433+BK591+BK610+BK632</f>
        <v>0</v>
      </c>
    </row>
    <row r="90" spans="2:63" s="11" customFormat="1" ht="19.9" customHeight="1">
      <c r="B90" s="218"/>
      <c r="C90" s="219"/>
      <c r="D90" s="220" t="s">
        <v>73</v>
      </c>
      <c r="E90" s="232" t="s">
        <v>82</v>
      </c>
      <c r="F90" s="232" t="s">
        <v>170</v>
      </c>
      <c r="G90" s="219"/>
      <c r="H90" s="219"/>
      <c r="I90" s="222"/>
      <c r="J90" s="233">
        <f>BK90</f>
        <v>0</v>
      </c>
      <c r="K90" s="219"/>
      <c r="L90" s="224"/>
      <c r="M90" s="225"/>
      <c r="N90" s="226"/>
      <c r="O90" s="226"/>
      <c r="P90" s="227">
        <f>SUM(P91:P336)</f>
        <v>0</v>
      </c>
      <c r="Q90" s="226"/>
      <c r="R90" s="227">
        <f>SUM(R91:R336)</f>
        <v>98.30035032052</v>
      </c>
      <c r="S90" s="226"/>
      <c r="T90" s="228">
        <f>SUM(T91:T336)</f>
        <v>12.19272</v>
      </c>
      <c r="AR90" s="229" t="s">
        <v>82</v>
      </c>
      <c r="AT90" s="230" t="s">
        <v>73</v>
      </c>
      <c r="AU90" s="230" t="s">
        <v>82</v>
      </c>
      <c r="AY90" s="229" t="s">
        <v>169</v>
      </c>
      <c r="BK90" s="231">
        <f>SUM(BK91:BK336)</f>
        <v>0</v>
      </c>
    </row>
    <row r="91" spans="2:65" s="1" customFormat="1" ht="38.25" customHeight="1">
      <c r="B91" s="47"/>
      <c r="C91" s="234" t="s">
        <v>82</v>
      </c>
      <c r="D91" s="234" t="s">
        <v>171</v>
      </c>
      <c r="E91" s="235" t="s">
        <v>1301</v>
      </c>
      <c r="F91" s="236" t="s">
        <v>1302</v>
      </c>
      <c r="G91" s="237" t="s">
        <v>194</v>
      </c>
      <c r="H91" s="238">
        <v>20.12</v>
      </c>
      <c r="I91" s="239"/>
      <c r="J91" s="240">
        <f>ROUND(I91*H91,2)</f>
        <v>0</v>
      </c>
      <c r="K91" s="236" t="s">
        <v>175</v>
      </c>
      <c r="L91" s="73"/>
      <c r="M91" s="241" t="s">
        <v>21</v>
      </c>
      <c r="N91" s="242" t="s">
        <v>45</v>
      </c>
      <c r="O91" s="48"/>
      <c r="P91" s="243">
        <f>O91*H91</f>
        <v>0</v>
      </c>
      <c r="Q91" s="243">
        <v>0</v>
      </c>
      <c r="R91" s="243">
        <f>Q91*H91</f>
        <v>0</v>
      </c>
      <c r="S91" s="243">
        <v>0.29</v>
      </c>
      <c r="T91" s="244">
        <f>S91*H91</f>
        <v>5.8347999999999995</v>
      </c>
      <c r="AR91" s="25" t="s">
        <v>176</v>
      </c>
      <c r="AT91" s="25" t="s">
        <v>171</v>
      </c>
      <c r="AU91" s="25" t="s">
        <v>85</v>
      </c>
      <c r="AY91" s="25" t="s">
        <v>169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176</v>
      </c>
      <c r="BM91" s="25" t="s">
        <v>2141</v>
      </c>
    </row>
    <row r="92" spans="2:51" s="14" customFormat="1" ht="13.5">
      <c r="B92" s="269"/>
      <c r="C92" s="270"/>
      <c r="D92" s="248" t="s">
        <v>185</v>
      </c>
      <c r="E92" s="271" t="s">
        <v>21</v>
      </c>
      <c r="F92" s="272" t="s">
        <v>2142</v>
      </c>
      <c r="G92" s="270"/>
      <c r="H92" s="271" t="s">
        <v>21</v>
      </c>
      <c r="I92" s="273"/>
      <c r="J92" s="270"/>
      <c r="K92" s="270"/>
      <c r="L92" s="274"/>
      <c r="M92" s="275"/>
      <c r="N92" s="276"/>
      <c r="O92" s="276"/>
      <c r="P92" s="276"/>
      <c r="Q92" s="276"/>
      <c r="R92" s="276"/>
      <c r="S92" s="276"/>
      <c r="T92" s="277"/>
      <c r="AT92" s="278" t="s">
        <v>185</v>
      </c>
      <c r="AU92" s="278" t="s">
        <v>85</v>
      </c>
      <c r="AV92" s="14" t="s">
        <v>82</v>
      </c>
      <c r="AW92" s="14" t="s">
        <v>37</v>
      </c>
      <c r="AX92" s="14" t="s">
        <v>74</v>
      </c>
      <c r="AY92" s="278" t="s">
        <v>169</v>
      </c>
    </row>
    <row r="93" spans="2:51" s="12" customFormat="1" ht="13.5">
      <c r="B93" s="246"/>
      <c r="C93" s="247"/>
      <c r="D93" s="248" t="s">
        <v>185</v>
      </c>
      <c r="E93" s="249" t="s">
        <v>21</v>
      </c>
      <c r="F93" s="250" t="s">
        <v>2143</v>
      </c>
      <c r="G93" s="247"/>
      <c r="H93" s="251">
        <v>3.28</v>
      </c>
      <c r="I93" s="252"/>
      <c r="J93" s="247"/>
      <c r="K93" s="247"/>
      <c r="L93" s="253"/>
      <c r="M93" s="254"/>
      <c r="N93" s="255"/>
      <c r="O93" s="255"/>
      <c r="P93" s="255"/>
      <c r="Q93" s="255"/>
      <c r="R93" s="255"/>
      <c r="S93" s="255"/>
      <c r="T93" s="256"/>
      <c r="AT93" s="257" t="s">
        <v>185</v>
      </c>
      <c r="AU93" s="257" t="s">
        <v>85</v>
      </c>
      <c r="AV93" s="12" t="s">
        <v>85</v>
      </c>
      <c r="AW93" s="12" t="s">
        <v>37</v>
      </c>
      <c r="AX93" s="12" t="s">
        <v>74</v>
      </c>
      <c r="AY93" s="257" t="s">
        <v>169</v>
      </c>
    </row>
    <row r="94" spans="2:51" s="12" customFormat="1" ht="13.5">
      <c r="B94" s="246"/>
      <c r="C94" s="247"/>
      <c r="D94" s="248" t="s">
        <v>185</v>
      </c>
      <c r="E94" s="249" t="s">
        <v>21</v>
      </c>
      <c r="F94" s="250" t="s">
        <v>2144</v>
      </c>
      <c r="G94" s="247"/>
      <c r="H94" s="251">
        <v>3.92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pans="2:51" s="12" customFormat="1" ht="13.5">
      <c r="B95" s="246"/>
      <c r="C95" s="247"/>
      <c r="D95" s="248" t="s">
        <v>185</v>
      </c>
      <c r="E95" s="249" t="s">
        <v>21</v>
      </c>
      <c r="F95" s="250" t="s">
        <v>2145</v>
      </c>
      <c r="G95" s="247"/>
      <c r="H95" s="251">
        <v>1.76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pans="2:51" s="12" customFormat="1" ht="13.5">
      <c r="B96" s="246"/>
      <c r="C96" s="247"/>
      <c r="D96" s="248" t="s">
        <v>185</v>
      </c>
      <c r="E96" s="249" t="s">
        <v>21</v>
      </c>
      <c r="F96" s="250" t="s">
        <v>2146</v>
      </c>
      <c r="G96" s="247"/>
      <c r="H96" s="251">
        <v>0.8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pans="2:51" s="12" customFormat="1" ht="13.5">
      <c r="B97" s="246"/>
      <c r="C97" s="247"/>
      <c r="D97" s="248" t="s">
        <v>185</v>
      </c>
      <c r="E97" s="249" t="s">
        <v>21</v>
      </c>
      <c r="F97" s="250" t="s">
        <v>2147</v>
      </c>
      <c r="G97" s="247"/>
      <c r="H97" s="251">
        <v>3.76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pans="2:51" s="12" customFormat="1" ht="13.5">
      <c r="B98" s="246"/>
      <c r="C98" s="247"/>
      <c r="D98" s="248" t="s">
        <v>185</v>
      </c>
      <c r="E98" s="249" t="s">
        <v>21</v>
      </c>
      <c r="F98" s="250" t="s">
        <v>2148</v>
      </c>
      <c r="G98" s="247"/>
      <c r="H98" s="251">
        <v>6.6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pans="2:51" s="13" customFormat="1" ht="13.5">
      <c r="B99" s="258"/>
      <c r="C99" s="259"/>
      <c r="D99" s="248" t="s">
        <v>185</v>
      </c>
      <c r="E99" s="260" t="s">
        <v>21</v>
      </c>
      <c r="F99" s="261" t="s">
        <v>187</v>
      </c>
      <c r="G99" s="259"/>
      <c r="H99" s="262">
        <v>20.12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185</v>
      </c>
      <c r="AU99" s="268" t="s">
        <v>85</v>
      </c>
      <c r="AV99" s="13" t="s">
        <v>176</v>
      </c>
      <c r="AW99" s="13" t="s">
        <v>37</v>
      </c>
      <c r="AX99" s="13" t="s">
        <v>82</v>
      </c>
      <c r="AY99" s="268" t="s">
        <v>169</v>
      </c>
    </row>
    <row r="100" spans="2:65" s="1" customFormat="1" ht="38.25" customHeight="1">
      <c r="B100" s="47"/>
      <c r="C100" s="234" t="s">
        <v>85</v>
      </c>
      <c r="D100" s="234" t="s">
        <v>171</v>
      </c>
      <c r="E100" s="235" t="s">
        <v>1307</v>
      </c>
      <c r="F100" s="236" t="s">
        <v>1308</v>
      </c>
      <c r="G100" s="237" t="s">
        <v>194</v>
      </c>
      <c r="H100" s="238">
        <v>20.12</v>
      </c>
      <c r="I100" s="239"/>
      <c r="J100" s="240">
        <f>ROUND(I100*H100,2)</f>
        <v>0</v>
      </c>
      <c r="K100" s="236" t="s">
        <v>175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0.316</v>
      </c>
      <c r="T100" s="244">
        <f>S100*H100</f>
        <v>6.35792</v>
      </c>
      <c r="AR100" s="25" t="s">
        <v>176</v>
      </c>
      <c r="AT100" s="25" t="s">
        <v>171</v>
      </c>
      <c r="AU100" s="25" t="s">
        <v>85</v>
      </c>
      <c r="AY100" s="25" t="s">
        <v>169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176</v>
      </c>
      <c r="BM100" s="25" t="s">
        <v>2149</v>
      </c>
    </row>
    <row r="101" spans="2:65" s="1" customFormat="1" ht="63.75" customHeight="1">
      <c r="B101" s="47"/>
      <c r="C101" s="234" t="s">
        <v>181</v>
      </c>
      <c r="D101" s="234" t="s">
        <v>171</v>
      </c>
      <c r="E101" s="235" t="s">
        <v>407</v>
      </c>
      <c r="F101" s="236" t="s">
        <v>408</v>
      </c>
      <c r="G101" s="237" t="s">
        <v>205</v>
      </c>
      <c r="H101" s="238">
        <v>17.6</v>
      </c>
      <c r="I101" s="239"/>
      <c r="J101" s="240">
        <f>ROUND(I101*H101,2)</f>
        <v>0</v>
      </c>
      <c r="K101" s="236" t="s">
        <v>175</v>
      </c>
      <c r="L101" s="73"/>
      <c r="M101" s="241" t="s">
        <v>21</v>
      </c>
      <c r="N101" s="242" t="s">
        <v>45</v>
      </c>
      <c r="O101" s="48"/>
      <c r="P101" s="243">
        <f>O101*H101</f>
        <v>0</v>
      </c>
      <c r="Q101" s="243">
        <v>0.0086767</v>
      </c>
      <c r="R101" s="243">
        <f>Q101*H101</f>
        <v>0.15270992000000003</v>
      </c>
      <c r="S101" s="243">
        <v>0</v>
      </c>
      <c r="T101" s="244">
        <f>S101*H101</f>
        <v>0</v>
      </c>
      <c r="AR101" s="25" t="s">
        <v>176</v>
      </c>
      <c r="AT101" s="25" t="s">
        <v>171</v>
      </c>
      <c r="AU101" s="25" t="s">
        <v>85</v>
      </c>
      <c r="AY101" s="25" t="s">
        <v>169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25" t="s">
        <v>82</v>
      </c>
      <c r="BK101" s="245">
        <f>ROUND(I101*H101,2)</f>
        <v>0</v>
      </c>
      <c r="BL101" s="25" t="s">
        <v>176</v>
      </c>
      <c r="BM101" s="25" t="s">
        <v>2150</v>
      </c>
    </row>
    <row r="102" spans="2:51" s="12" customFormat="1" ht="13.5">
      <c r="B102" s="246"/>
      <c r="C102" s="247"/>
      <c r="D102" s="248" t="s">
        <v>185</v>
      </c>
      <c r="E102" s="249" t="s">
        <v>21</v>
      </c>
      <c r="F102" s="250" t="s">
        <v>2151</v>
      </c>
      <c r="G102" s="247"/>
      <c r="H102" s="251">
        <v>17.6</v>
      </c>
      <c r="I102" s="252"/>
      <c r="J102" s="247"/>
      <c r="K102" s="247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185</v>
      </c>
      <c r="AU102" s="257" t="s">
        <v>85</v>
      </c>
      <c r="AV102" s="12" t="s">
        <v>85</v>
      </c>
      <c r="AW102" s="12" t="s">
        <v>37</v>
      </c>
      <c r="AX102" s="12" t="s">
        <v>74</v>
      </c>
      <c r="AY102" s="257" t="s">
        <v>169</v>
      </c>
    </row>
    <row r="103" spans="2:51" s="13" customFormat="1" ht="13.5">
      <c r="B103" s="258"/>
      <c r="C103" s="259"/>
      <c r="D103" s="248" t="s">
        <v>185</v>
      </c>
      <c r="E103" s="260" t="s">
        <v>21</v>
      </c>
      <c r="F103" s="261" t="s">
        <v>187</v>
      </c>
      <c r="G103" s="259"/>
      <c r="H103" s="262">
        <v>17.6</v>
      </c>
      <c r="I103" s="263"/>
      <c r="J103" s="259"/>
      <c r="K103" s="259"/>
      <c r="L103" s="264"/>
      <c r="M103" s="265"/>
      <c r="N103" s="266"/>
      <c r="O103" s="266"/>
      <c r="P103" s="266"/>
      <c r="Q103" s="266"/>
      <c r="R103" s="266"/>
      <c r="S103" s="266"/>
      <c r="T103" s="267"/>
      <c r="AT103" s="268" t="s">
        <v>185</v>
      </c>
      <c r="AU103" s="268" t="s">
        <v>85</v>
      </c>
      <c r="AV103" s="13" t="s">
        <v>176</v>
      </c>
      <c r="AW103" s="13" t="s">
        <v>37</v>
      </c>
      <c r="AX103" s="13" t="s">
        <v>82</v>
      </c>
      <c r="AY103" s="268" t="s">
        <v>169</v>
      </c>
    </row>
    <row r="104" spans="2:65" s="1" customFormat="1" ht="63.75" customHeight="1">
      <c r="B104" s="47"/>
      <c r="C104" s="234" t="s">
        <v>176</v>
      </c>
      <c r="D104" s="234" t="s">
        <v>171</v>
      </c>
      <c r="E104" s="235" t="s">
        <v>413</v>
      </c>
      <c r="F104" s="236" t="s">
        <v>414</v>
      </c>
      <c r="G104" s="237" t="s">
        <v>205</v>
      </c>
      <c r="H104" s="238">
        <v>8.8</v>
      </c>
      <c r="I104" s="239"/>
      <c r="J104" s="240">
        <f>ROUND(I104*H104,2)</f>
        <v>0</v>
      </c>
      <c r="K104" s="236" t="s">
        <v>175</v>
      </c>
      <c r="L104" s="73"/>
      <c r="M104" s="241" t="s">
        <v>21</v>
      </c>
      <c r="N104" s="242" t="s">
        <v>45</v>
      </c>
      <c r="O104" s="48"/>
      <c r="P104" s="243">
        <f>O104*H104</f>
        <v>0</v>
      </c>
      <c r="Q104" s="243">
        <v>0.0106826</v>
      </c>
      <c r="R104" s="243">
        <f>Q104*H104</f>
        <v>0.09400688000000001</v>
      </c>
      <c r="S104" s="243">
        <v>0</v>
      </c>
      <c r="T104" s="244">
        <f>S104*H104</f>
        <v>0</v>
      </c>
      <c r="AR104" s="25" t="s">
        <v>176</v>
      </c>
      <c r="AT104" s="25" t="s">
        <v>171</v>
      </c>
      <c r="AU104" s="25" t="s">
        <v>85</v>
      </c>
      <c r="AY104" s="25" t="s">
        <v>169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176</v>
      </c>
      <c r="BM104" s="25" t="s">
        <v>2152</v>
      </c>
    </row>
    <row r="105" spans="2:51" s="12" customFormat="1" ht="13.5">
      <c r="B105" s="246"/>
      <c r="C105" s="247"/>
      <c r="D105" s="248" t="s">
        <v>185</v>
      </c>
      <c r="E105" s="249" t="s">
        <v>21</v>
      </c>
      <c r="F105" s="250" t="s">
        <v>2153</v>
      </c>
      <c r="G105" s="247"/>
      <c r="H105" s="251">
        <v>8.8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pans="2:51" s="13" customFormat="1" ht="13.5">
      <c r="B106" s="258"/>
      <c r="C106" s="259"/>
      <c r="D106" s="248" t="s">
        <v>185</v>
      </c>
      <c r="E106" s="260" t="s">
        <v>21</v>
      </c>
      <c r="F106" s="261" t="s">
        <v>187</v>
      </c>
      <c r="G106" s="259"/>
      <c r="H106" s="262">
        <v>8.8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185</v>
      </c>
      <c r="AU106" s="268" t="s">
        <v>85</v>
      </c>
      <c r="AV106" s="13" t="s">
        <v>176</v>
      </c>
      <c r="AW106" s="13" t="s">
        <v>37</v>
      </c>
      <c r="AX106" s="13" t="s">
        <v>82</v>
      </c>
      <c r="AY106" s="268" t="s">
        <v>169</v>
      </c>
    </row>
    <row r="107" spans="2:65" s="1" customFormat="1" ht="63.75" customHeight="1">
      <c r="B107" s="47"/>
      <c r="C107" s="234" t="s">
        <v>191</v>
      </c>
      <c r="D107" s="234" t="s">
        <v>171</v>
      </c>
      <c r="E107" s="235" t="s">
        <v>417</v>
      </c>
      <c r="F107" s="236" t="s">
        <v>418</v>
      </c>
      <c r="G107" s="237" t="s">
        <v>205</v>
      </c>
      <c r="H107" s="238">
        <v>8.8</v>
      </c>
      <c r="I107" s="239"/>
      <c r="J107" s="240">
        <f>ROUND(I107*H107,2)</f>
        <v>0</v>
      </c>
      <c r="K107" s="236" t="s">
        <v>175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0.0369043</v>
      </c>
      <c r="R107" s="243">
        <f>Q107*H107</f>
        <v>0.32475784</v>
      </c>
      <c r="S107" s="243">
        <v>0</v>
      </c>
      <c r="T107" s="244">
        <f>S107*H107</f>
        <v>0</v>
      </c>
      <c r="AR107" s="25" t="s">
        <v>176</v>
      </c>
      <c r="AT107" s="25" t="s">
        <v>171</v>
      </c>
      <c r="AU107" s="25" t="s">
        <v>85</v>
      </c>
      <c r="AY107" s="25" t="s">
        <v>169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176</v>
      </c>
      <c r="BM107" s="25" t="s">
        <v>2154</v>
      </c>
    </row>
    <row r="108" spans="2:51" s="12" customFormat="1" ht="13.5">
      <c r="B108" s="246"/>
      <c r="C108" s="247"/>
      <c r="D108" s="248" t="s">
        <v>185</v>
      </c>
      <c r="E108" s="249" t="s">
        <v>21</v>
      </c>
      <c r="F108" s="250" t="s">
        <v>2153</v>
      </c>
      <c r="G108" s="247"/>
      <c r="H108" s="251">
        <v>8.8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pans="2:51" s="13" customFormat="1" ht="13.5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8.8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pans="2:65" s="1" customFormat="1" ht="25.5" customHeight="1">
      <c r="B110" s="47"/>
      <c r="C110" s="234" t="s">
        <v>198</v>
      </c>
      <c r="D110" s="234" t="s">
        <v>171</v>
      </c>
      <c r="E110" s="235" t="s">
        <v>440</v>
      </c>
      <c r="F110" s="236" t="s">
        <v>441</v>
      </c>
      <c r="G110" s="237" t="s">
        <v>422</v>
      </c>
      <c r="H110" s="238">
        <v>282.508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2155</v>
      </c>
    </row>
    <row r="111" spans="2:51" s="12" customFormat="1" ht="13.5">
      <c r="B111" s="246"/>
      <c r="C111" s="247"/>
      <c r="D111" s="248" t="s">
        <v>185</v>
      </c>
      <c r="E111" s="249" t="s">
        <v>21</v>
      </c>
      <c r="F111" s="250" t="s">
        <v>2156</v>
      </c>
      <c r="G111" s="247"/>
      <c r="H111" s="251">
        <v>282.508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pans="2:51" s="13" customFormat="1" ht="13.5">
      <c r="B112" s="258"/>
      <c r="C112" s="259"/>
      <c r="D112" s="248" t="s">
        <v>185</v>
      </c>
      <c r="E112" s="260" t="s">
        <v>21</v>
      </c>
      <c r="F112" s="261" t="s">
        <v>187</v>
      </c>
      <c r="G112" s="259"/>
      <c r="H112" s="262">
        <v>282.508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AT112" s="268" t="s">
        <v>185</v>
      </c>
      <c r="AU112" s="268" t="s">
        <v>85</v>
      </c>
      <c r="AV112" s="13" t="s">
        <v>176</v>
      </c>
      <c r="AW112" s="13" t="s">
        <v>37</v>
      </c>
      <c r="AX112" s="13" t="s">
        <v>82</v>
      </c>
      <c r="AY112" s="268" t="s">
        <v>169</v>
      </c>
    </row>
    <row r="113" spans="2:65" s="1" customFormat="1" ht="38.25" customHeight="1">
      <c r="B113" s="47"/>
      <c r="C113" s="234" t="s">
        <v>202</v>
      </c>
      <c r="D113" s="234" t="s">
        <v>171</v>
      </c>
      <c r="E113" s="235" t="s">
        <v>2157</v>
      </c>
      <c r="F113" s="236" t="s">
        <v>2158</v>
      </c>
      <c r="G113" s="237" t="s">
        <v>422</v>
      </c>
      <c r="H113" s="238">
        <v>282.508</v>
      </c>
      <c r="I113" s="239"/>
      <c r="J113" s="240">
        <f>ROUND(I113*H113,2)</f>
        <v>0</v>
      </c>
      <c r="K113" s="236" t="s">
        <v>175</v>
      </c>
      <c r="L113" s="73"/>
      <c r="M113" s="241" t="s">
        <v>21</v>
      </c>
      <c r="N113" s="242" t="s">
        <v>45</v>
      </c>
      <c r="O113" s="48"/>
      <c r="P113" s="243">
        <f>O113*H113</f>
        <v>0</v>
      </c>
      <c r="Q113" s="243">
        <v>0</v>
      </c>
      <c r="R113" s="243">
        <f>Q113*H113</f>
        <v>0</v>
      </c>
      <c r="S113" s="243">
        <v>0</v>
      </c>
      <c r="T113" s="244">
        <f>S113*H113</f>
        <v>0</v>
      </c>
      <c r="AR113" s="25" t="s">
        <v>176</v>
      </c>
      <c r="AT113" s="25" t="s">
        <v>171</v>
      </c>
      <c r="AU113" s="25" t="s">
        <v>85</v>
      </c>
      <c r="AY113" s="25" t="s">
        <v>169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176</v>
      </c>
      <c r="BM113" s="25" t="s">
        <v>2159</v>
      </c>
    </row>
    <row r="114" spans="2:51" s="14" customFormat="1" ht="13.5">
      <c r="B114" s="269"/>
      <c r="C114" s="270"/>
      <c r="D114" s="248" t="s">
        <v>185</v>
      </c>
      <c r="E114" s="271" t="s">
        <v>21</v>
      </c>
      <c r="F114" s="272" t="s">
        <v>2160</v>
      </c>
      <c r="G114" s="270"/>
      <c r="H114" s="271" t="s">
        <v>21</v>
      </c>
      <c r="I114" s="273"/>
      <c r="J114" s="270"/>
      <c r="K114" s="270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185</v>
      </c>
      <c r="AU114" s="278" t="s">
        <v>85</v>
      </c>
      <c r="AV114" s="14" t="s">
        <v>82</v>
      </c>
      <c r="AW114" s="14" t="s">
        <v>37</v>
      </c>
      <c r="AX114" s="14" t="s">
        <v>74</v>
      </c>
      <c r="AY114" s="278" t="s">
        <v>169</v>
      </c>
    </row>
    <row r="115" spans="2:51" s="12" customFormat="1" ht="13.5">
      <c r="B115" s="246"/>
      <c r="C115" s="247"/>
      <c r="D115" s="248" t="s">
        <v>185</v>
      </c>
      <c r="E115" s="249" t="s">
        <v>21</v>
      </c>
      <c r="F115" s="250" t="s">
        <v>2161</v>
      </c>
      <c r="G115" s="247"/>
      <c r="H115" s="251">
        <v>32.972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pans="2:51" s="12" customFormat="1" ht="13.5">
      <c r="B116" s="246"/>
      <c r="C116" s="247"/>
      <c r="D116" s="248" t="s">
        <v>185</v>
      </c>
      <c r="E116" s="249" t="s">
        <v>21</v>
      </c>
      <c r="F116" s="250" t="s">
        <v>2162</v>
      </c>
      <c r="G116" s="247"/>
      <c r="H116" s="251">
        <v>29.532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pans="2:51" s="12" customFormat="1" ht="13.5">
      <c r="B117" s="246"/>
      <c r="C117" s="247"/>
      <c r="D117" s="248" t="s">
        <v>185</v>
      </c>
      <c r="E117" s="249" t="s">
        <v>21</v>
      </c>
      <c r="F117" s="250" t="s">
        <v>2163</v>
      </c>
      <c r="G117" s="247"/>
      <c r="H117" s="251">
        <v>16.065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pans="2:51" s="12" customFormat="1" ht="13.5">
      <c r="B118" s="246"/>
      <c r="C118" s="247"/>
      <c r="D118" s="248" t="s">
        <v>185</v>
      </c>
      <c r="E118" s="249" t="s">
        <v>21</v>
      </c>
      <c r="F118" s="250" t="s">
        <v>2164</v>
      </c>
      <c r="G118" s="247"/>
      <c r="H118" s="251">
        <v>6.35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pans="2:51" s="12" customFormat="1" ht="13.5">
      <c r="B119" s="246"/>
      <c r="C119" s="247"/>
      <c r="D119" s="248" t="s">
        <v>185</v>
      </c>
      <c r="E119" s="249" t="s">
        <v>21</v>
      </c>
      <c r="F119" s="250" t="s">
        <v>2165</v>
      </c>
      <c r="G119" s="247"/>
      <c r="H119" s="251">
        <v>10.686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pans="2:51" s="12" customFormat="1" ht="13.5">
      <c r="B120" s="246"/>
      <c r="C120" s="247"/>
      <c r="D120" s="248" t="s">
        <v>185</v>
      </c>
      <c r="E120" s="249" t="s">
        <v>21</v>
      </c>
      <c r="F120" s="250" t="s">
        <v>2166</v>
      </c>
      <c r="G120" s="247"/>
      <c r="H120" s="251">
        <v>15.505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pans="2:51" s="12" customFormat="1" ht="13.5">
      <c r="B121" s="246"/>
      <c r="C121" s="247"/>
      <c r="D121" s="248" t="s">
        <v>185</v>
      </c>
      <c r="E121" s="249" t="s">
        <v>21</v>
      </c>
      <c r="F121" s="250" t="s">
        <v>2167</v>
      </c>
      <c r="G121" s="247"/>
      <c r="H121" s="251">
        <v>20.64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pans="2:51" s="12" customFormat="1" ht="13.5">
      <c r="B122" s="246"/>
      <c r="C122" s="247"/>
      <c r="D122" s="248" t="s">
        <v>185</v>
      </c>
      <c r="E122" s="249" t="s">
        <v>21</v>
      </c>
      <c r="F122" s="250" t="s">
        <v>2168</v>
      </c>
      <c r="G122" s="247"/>
      <c r="H122" s="251">
        <v>5.424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pans="2:51" s="12" customFormat="1" ht="13.5">
      <c r="B123" s="246"/>
      <c r="C123" s="247"/>
      <c r="D123" s="248" t="s">
        <v>185</v>
      </c>
      <c r="E123" s="249" t="s">
        <v>21</v>
      </c>
      <c r="F123" s="250" t="s">
        <v>2169</v>
      </c>
      <c r="G123" s="247"/>
      <c r="H123" s="251">
        <v>6.96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pans="2:51" s="12" customFormat="1" ht="13.5">
      <c r="B124" s="246"/>
      <c r="C124" s="247"/>
      <c r="D124" s="248" t="s">
        <v>185</v>
      </c>
      <c r="E124" s="249" t="s">
        <v>21</v>
      </c>
      <c r="F124" s="250" t="s">
        <v>2170</v>
      </c>
      <c r="G124" s="247"/>
      <c r="H124" s="251">
        <v>21.78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pans="2:51" s="14" customFormat="1" ht="13.5">
      <c r="B125" s="269"/>
      <c r="C125" s="270"/>
      <c r="D125" s="248" t="s">
        <v>185</v>
      </c>
      <c r="E125" s="271" t="s">
        <v>21</v>
      </c>
      <c r="F125" s="272" t="s">
        <v>2171</v>
      </c>
      <c r="G125" s="270"/>
      <c r="H125" s="271" t="s">
        <v>21</v>
      </c>
      <c r="I125" s="273"/>
      <c r="J125" s="270"/>
      <c r="K125" s="270"/>
      <c r="L125" s="274"/>
      <c r="M125" s="275"/>
      <c r="N125" s="276"/>
      <c r="O125" s="276"/>
      <c r="P125" s="276"/>
      <c r="Q125" s="276"/>
      <c r="R125" s="276"/>
      <c r="S125" s="276"/>
      <c r="T125" s="277"/>
      <c r="AT125" s="278" t="s">
        <v>185</v>
      </c>
      <c r="AU125" s="278" t="s">
        <v>85</v>
      </c>
      <c r="AV125" s="14" t="s">
        <v>82</v>
      </c>
      <c r="AW125" s="14" t="s">
        <v>37</v>
      </c>
      <c r="AX125" s="14" t="s">
        <v>74</v>
      </c>
      <c r="AY125" s="278" t="s">
        <v>169</v>
      </c>
    </row>
    <row r="126" spans="2:51" s="12" customFormat="1" ht="13.5">
      <c r="B126" s="246"/>
      <c r="C126" s="247"/>
      <c r="D126" s="248" t="s">
        <v>185</v>
      </c>
      <c r="E126" s="249" t="s">
        <v>21</v>
      </c>
      <c r="F126" s="250" t="s">
        <v>2172</v>
      </c>
      <c r="G126" s="247"/>
      <c r="H126" s="251">
        <v>4.32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pans="2:51" s="12" customFormat="1" ht="13.5">
      <c r="B127" s="246"/>
      <c r="C127" s="247"/>
      <c r="D127" s="248" t="s">
        <v>185</v>
      </c>
      <c r="E127" s="249" t="s">
        <v>21</v>
      </c>
      <c r="F127" s="250" t="s">
        <v>2173</v>
      </c>
      <c r="G127" s="247"/>
      <c r="H127" s="251">
        <v>3.84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pans="2:51" s="12" customFormat="1" ht="13.5">
      <c r="B128" s="246"/>
      <c r="C128" s="247"/>
      <c r="D128" s="248" t="s">
        <v>185</v>
      </c>
      <c r="E128" s="249" t="s">
        <v>21</v>
      </c>
      <c r="F128" s="250" t="s">
        <v>2174</v>
      </c>
      <c r="G128" s="247"/>
      <c r="H128" s="251">
        <v>6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pans="2:51" s="15" customFormat="1" ht="13.5">
      <c r="B129" s="283"/>
      <c r="C129" s="284"/>
      <c r="D129" s="248" t="s">
        <v>185</v>
      </c>
      <c r="E129" s="285" t="s">
        <v>21</v>
      </c>
      <c r="F129" s="286" t="s">
        <v>345</v>
      </c>
      <c r="G129" s="284"/>
      <c r="H129" s="287">
        <v>180.074</v>
      </c>
      <c r="I129" s="288"/>
      <c r="J129" s="284"/>
      <c r="K129" s="284"/>
      <c r="L129" s="289"/>
      <c r="M129" s="290"/>
      <c r="N129" s="291"/>
      <c r="O129" s="291"/>
      <c r="P129" s="291"/>
      <c r="Q129" s="291"/>
      <c r="R129" s="291"/>
      <c r="S129" s="291"/>
      <c r="T129" s="292"/>
      <c r="AT129" s="293" t="s">
        <v>185</v>
      </c>
      <c r="AU129" s="293" t="s">
        <v>85</v>
      </c>
      <c r="AV129" s="15" t="s">
        <v>181</v>
      </c>
      <c r="AW129" s="15" t="s">
        <v>37</v>
      </c>
      <c r="AX129" s="15" t="s">
        <v>74</v>
      </c>
      <c r="AY129" s="293" t="s">
        <v>169</v>
      </c>
    </row>
    <row r="130" spans="2:51" s="14" customFormat="1" ht="13.5">
      <c r="B130" s="269"/>
      <c r="C130" s="270"/>
      <c r="D130" s="248" t="s">
        <v>185</v>
      </c>
      <c r="E130" s="271" t="s">
        <v>21</v>
      </c>
      <c r="F130" s="272" t="s">
        <v>2175</v>
      </c>
      <c r="G130" s="270"/>
      <c r="H130" s="271" t="s">
        <v>21</v>
      </c>
      <c r="I130" s="273"/>
      <c r="J130" s="270"/>
      <c r="K130" s="270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185</v>
      </c>
      <c r="AU130" s="278" t="s">
        <v>85</v>
      </c>
      <c r="AV130" s="14" t="s">
        <v>82</v>
      </c>
      <c r="AW130" s="14" t="s">
        <v>37</v>
      </c>
      <c r="AX130" s="14" t="s">
        <v>74</v>
      </c>
      <c r="AY130" s="278" t="s">
        <v>169</v>
      </c>
    </row>
    <row r="131" spans="2:51" s="12" customFormat="1" ht="13.5">
      <c r="B131" s="246"/>
      <c r="C131" s="247"/>
      <c r="D131" s="248" t="s">
        <v>185</v>
      </c>
      <c r="E131" s="249" t="s">
        <v>21</v>
      </c>
      <c r="F131" s="250" t="s">
        <v>2176</v>
      </c>
      <c r="G131" s="247"/>
      <c r="H131" s="251">
        <v>2.584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pans="2:51" s="12" customFormat="1" ht="13.5">
      <c r="B132" s="246"/>
      <c r="C132" s="247"/>
      <c r="D132" s="248" t="s">
        <v>185</v>
      </c>
      <c r="E132" s="249" t="s">
        <v>21</v>
      </c>
      <c r="F132" s="250" t="s">
        <v>2177</v>
      </c>
      <c r="G132" s="247"/>
      <c r="H132" s="251">
        <v>8.676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pans="2:51" s="12" customFormat="1" ht="13.5">
      <c r="B133" s="246"/>
      <c r="C133" s="247"/>
      <c r="D133" s="248" t="s">
        <v>185</v>
      </c>
      <c r="E133" s="249" t="s">
        <v>21</v>
      </c>
      <c r="F133" s="250" t="s">
        <v>2178</v>
      </c>
      <c r="G133" s="247"/>
      <c r="H133" s="251">
        <v>0.68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pans="2:51" s="12" customFormat="1" ht="13.5">
      <c r="B134" s="246"/>
      <c r="C134" s="247"/>
      <c r="D134" s="248" t="s">
        <v>185</v>
      </c>
      <c r="E134" s="249" t="s">
        <v>21</v>
      </c>
      <c r="F134" s="250" t="s">
        <v>2179</v>
      </c>
      <c r="G134" s="247"/>
      <c r="H134" s="251">
        <v>5.328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pans="2:51" s="12" customFormat="1" ht="13.5">
      <c r="B135" s="246"/>
      <c r="C135" s="247"/>
      <c r="D135" s="248" t="s">
        <v>185</v>
      </c>
      <c r="E135" s="249" t="s">
        <v>21</v>
      </c>
      <c r="F135" s="250" t="s">
        <v>2180</v>
      </c>
      <c r="G135" s="247"/>
      <c r="H135" s="251">
        <v>14.19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pans="2:51" s="15" customFormat="1" ht="13.5">
      <c r="B136" s="283"/>
      <c r="C136" s="284"/>
      <c r="D136" s="248" t="s">
        <v>185</v>
      </c>
      <c r="E136" s="285" t="s">
        <v>21</v>
      </c>
      <c r="F136" s="286" t="s">
        <v>345</v>
      </c>
      <c r="G136" s="284"/>
      <c r="H136" s="287">
        <v>31.458</v>
      </c>
      <c r="I136" s="288"/>
      <c r="J136" s="284"/>
      <c r="K136" s="284"/>
      <c r="L136" s="289"/>
      <c r="M136" s="290"/>
      <c r="N136" s="291"/>
      <c r="O136" s="291"/>
      <c r="P136" s="291"/>
      <c r="Q136" s="291"/>
      <c r="R136" s="291"/>
      <c r="S136" s="291"/>
      <c r="T136" s="292"/>
      <c r="AT136" s="293" t="s">
        <v>185</v>
      </c>
      <c r="AU136" s="293" t="s">
        <v>85</v>
      </c>
      <c r="AV136" s="15" t="s">
        <v>181</v>
      </c>
      <c r="AW136" s="15" t="s">
        <v>37</v>
      </c>
      <c r="AX136" s="15" t="s">
        <v>74</v>
      </c>
      <c r="AY136" s="293" t="s">
        <v>169</v>
      </c>
    </row>
    <row r="137" spans="2:51" s="14" customFormat="1" ht="13.5">
      <c r="B137" s="269"/>
      <c r="C137" s="270"/>
      <c r="D137" s="248" t="s">
        <v>185</v>
      </c>
      <c r="E137" s="271" t="s">
        <v>21</v>
      </c>
      <c r="F137" s="272" t="s">
        <v>2142</v>
      </c>
      <c r="G137" s="270"/>
      <c r="H137" s="271" t="s">
        <v>21</v>
      </c>
      <c r="I137" s="273"/>
      <c r="J137" s="270"/>
      <c r="K137" s="270"/>
      <c r="L137" s="274"/>
      <c r="M137" s="275"/>
      <c r="N137" s="276"/>
      <c r="O137" s="276"/>
      <c r="P137" s="276"/>
      <c r="Q137" s="276"/>
      <c r="R137" s="276"/>
      <c r="S137" s="276"/>
      <c r="T137" s="277"/>
      <c r="AT137" s="278" t="s">
        <v>185</v>
      </c>
      <c r="AU137" s="278" t="s">
        <v>85</v>
      </c>
      <c r="AV137" s="14" t="s">
        <v>82</v>
      </c>
      <c r="AW137" s="14" t="s">
        <v>37</v>
      </c>
      <c r="AX137" s="14" t="s">
        <v>74</v>
      </c>
      <c r="AY137" s="278" t="s">
        <v>169</v>
      </c>
    </row>
    <row r="138" spans="2:51" s="12" customFormat="1" ht="13.5">
      <c r="B138" s="246"/>
      <c r="C138" s="247"/>
      <c r="D138" s="248" t="s">
        <v>185</v>
      </c>
      <c r="E138" s="249" t="s">
        <v>21</v>
      </c>
      <c r="F138" s="250" t="s">
        <v>2181</v>
      </c>
      <c r="G138" s="247"/>
      <c r="H138" s="251">
        <v>3.444</v>
      </c>
      <c r="I138" s="252"/>
      <c r="J138" s="247"/>
      <c r="K138" s="247"/>
      <c r="L138" s="253"/>
      <c r="M138" s="254"/>
      <c r="N138" s="255"/>
      <c r="O138" s="255"/>
      <c r="P138" s="255"/>
      <c r="Q138" s="255"/>
      <c r="R138" s="255"/>
      <c r="S138" s="255"/>
      <c r="T138" s="256"/>
      <c r="AT138" s="257" t="s">
        <v>185</v>
      </c>
      <c r="AU138" s="257" t="s">
        <v>85</v>
      </c>
      <c r="AV138" s="12" t="s">
        <v>85</v>
      </c>
      <c r="AW138" s="12" t="s">
        <v>37</v>
      </c>
      <c r="AX138" s="12" t="s">
        <v>74</v>
      </c>
      <c r="AY138" s="257" t="s">
        <v>169</v>
      </c>
    </row>
    <row r="139" spans="2:51" s="12" customFormat="1" ht="13.5">
      <c r="B139" s="246"/>
      <c r="C139" s="247"/>
      <c r="D139" s="248" t="s">
        <v>185</v>
      </c>
      <c r="E139" s="249" t="s">
        <v>21</v>
      </c>
      <c r="F139" s="250" t="s">
        <v>2182</v>
      </c>
      <c r="G139" s="247"/>
      <c r="H139" s="251">
        <v>5.684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pans="2:51" s="12" customFormat="1" ht="13.5">
      <c r="B140" s="246"/>
      <c r="C140" s="247"/>
      <c r="D140" s="248" t="s">
        <v>185</v>
      </c>
      <c r="E140" s="249" t="s">
        <v>21</v>
      </c>
      <c r="F140" s="250" t="s">
        <v>2183</v>
      </c>
      <c r="G140" s="247"/>
      <c r="H140" s="251">
        <v>4.048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pans="2:51" s="12" customFormat="1" ht="13.5">
      <c r="B141" s="246"/>
      <c r="C141" s="247"/>
      <c r="D141" s="248" t="s">
        <v>185</v>
      </c>
      <c r="E141" s="249" t="s">
        <v>21</v>
      </c>
      <c r="F141" s="250" t="s">
        <v>2178</v>
      </c>
      <c r="G141" s="247"/>
      <c r="H141" s="251">
        <v>0.68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pans="2:51" s="12" customFormat="1" ht="13.5">
      <c r="B142" s="246"/>
      <c r="C142" s="247"/>
      <c r="D142" s="248" t="s">
        <v>185</v>
      </c>
      <c r="E142" s="249" t="s">
        <v>21</v>
      </c>
      <c r="F142" s="250" t="s">
        <v>2184</v>
      </c>
      <c r="G142" s="247"/>
      <c r="H142" s="251">
        <v>3.948</v>
      </c>
      <c r="I142" s="252"/>
      <c r="J142" s="247"/>
      <c r="K142" s="247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185</v>
      </c>
      <c r="AU142" s="257" t="s">
        <v>85</v>
      </c>
      <c r="AV142" s="12" t="s">
        <v>85</v>
      </c>
      <c r="AW142" s="12" t="s">
        <v>37</v>
      </c>
      <c r="AX142" s="12" t="s">
        <v>74</v>
      </c>
      <c r="AY142" s="257" t="s">
        <v>169</v>
      </c>
    </row>
    <row r="143" spans="2:51" s="12" customFormat="1" ht="13.5">
      <c r="B143" s="246"/>
      <c r="C143" s="247"/>
      <c r="D143" s="248" t="s">
        <v>185</v>
      </c>
      <c r="E143" s="249" t="s">
        <v>21</v>
      </c>
      <c r="F143" s="250" t="s">
        <v>2185</v>
      </c>
      <c r="G143" s="247"/>
      <c r="H143" s="251">
        <v>18.48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pans="2:51" s="15" customFormat="1" ht="13.5">
      <c r="B144" s="283"/>
      <c r="C144" s="284"/>
      <c r="D144" s="248" t="s">
        <v>185</v>
      </c>
      <c r="E144" s="285" t="s">
        <v>21</v>
      </c>
      <c r="F144" s="286" t="s">
        <v>345</v>
      </c>
      <c r="G144" s="284"/>
      <c r="H144" s="287">
        <v>36.284</v>
      </c>
      <c r="I144" s="288"/>
      <c r="J144" s="284"/>
      <c r="K144" s="284"/>
      <c r="L144" s="289"/>
      <c r="M144" s="290"/>
      <c r="N144" s="291"/>
      <c r="O144" s="291"/>
      <c r="P144" s="291"/>
      <c r="Q144" s="291"/>
      <c r="R144" s="291"/>
      <c r="S144" s="291"/>
      <c r="T144" s="292"/>
      <c r="AT144" s="293" t="s">
        <v>185</v>
      </c>
      <c r="AU144" s="293" t="s">
        <v>85</v>
      </c>
      <c r="AV144" s="15" t="s">
        <v>181</v>
      </c>
      <c r="AW144" s="15" t="s">
        <v>37</v>
      </c>
      <c r="AX144" s="15" t="s">
        <v>74</v>
      </c>
      <c r="AY144" s="293" t="s">
        <v>169</v>
      </c>
    </row>
    <row r="145" spans="2:51" s="14" customFormat="1" ht="13.5">
      <c r="B145" s="269"/>
      <c r="C145" s="270"/>
      <c r="D145" s="248" t="s">
        <v>185</v>
      </c>
      <c r="E145" s="271" t="s">
        <v>21</v>
      </c>
      <c r="F145" s="272" t="s">
        <v>2186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pans="2:51" s="12" customFormat="1" ht="13.5">
      <c r="B146" s="246"/>
      <c r="C146" s="247"/>
      <c r="D146" s="248" t="s">
        <v>185</v>
      </c>
      <c r="E146" s="249" t="s">
        <v>21</v>
      </c>
      <c r="F146" s="250" t="s">
        <v>2187</v>
      </c>
      <c r="G146" s="247"/>
      <c r="H146" s="251">
        <v>13.104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pans="2:51" s="12" customFormat="1" ht="13.5">
      <c r="B147" s="246"/>
      <c r="C147" s="247"/>
      <c r="D147" s="248" t="s">
        <v>185</v>
      </c>
      <c r="E147" s="249" t="s">
        <v>21</v>
      </c>
      <c r="F147" s="250" t="s">
        <v>2188</v>
      </c>
      <c r="G147" s="247"/>
      <c r="H147" s="251">
        <v>5.46</v>
      </c>
      <c r="I147" s="252"/>
      <c r="J147" s="247"/>
      <c r="K147" s="247"/>
      <c r="L147" s="253"/>
      <c r="M147" s="254"/>
      <c r="N147" s="255"/>
      <c r="O147" s="255"/>
      <c r="P147" s="255"/>
      <c r="Q147" s="255"/>
      <c r="R147" s="255"/>
      <c r="S147" s="255"/>
      <c r="T147" s="256"/>
      <c r="AT147" s="257" t="s">
        <v>185</v>
      </c>
      <c r="AU147" s="257" t="s">
        <v>85</v>
      </c>
      <c r="AV147" s="12" t="s">
        <v>85</v>
      </c>
      <c r="AW147" s="12" t="s">
        <v>37</v>
      </c>
      <c r="AX147" s="12" t="s">
        <v>74</v>
      </c>
      <c r="AY147" s="257" t="s">
        <v>169</v>
      </c>
    </row>
    <row r="148" spans="2:51" s="12" customFormat="1" ht="13.5">
      <c r="B148" s="246"/>
      <c r="C148" s="247"/>
      <c r="D148" s="248" t="s">
        <v>185</v>
      </c>
      <c r="E148" s="249" t="s">
        <v>21</v>
      </c>
      <c r="F148" s="250" t="s">
        <v>2189</v>
      </c>
      <c r="G148" s="247"/>
      <c r="H148" s="251">
        <v>7.308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pans="2:51" s="12" customFormat="1" ht="13.5">
      <c r="B149" s="246"/>
      <c r="C149" s="247"/>
      <c r="D149" s="248" t="s">
        <v>185</v>
      </c>
      <c r="E149" s="249" t="s">
        <v>21</v>
      </c>
      <c r="F149" s="250" t="s">
        <v>2190</v>
      </c>
      <c r="G149" s="247"/>
      <c r="H149" s="251">
        <v>4.2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pans="2:51" s="12" customFormat="1" ht="13.5">
      <c r="B150" s="246"/>
      <c r="C150" s="247"/>
      <c r="D150" s="248" t="s">
        <v>185</v>
      </c>
      <c r="E150" s="249" t="s">
        <v>21</v>
      </c>
      <c r="F150" s="250" t="s">
        <v>2191</v>
      </c>
      <c r="G150" s="247"/>
      <c r="H150" s="251">
        <v>4.62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pans="2:51" s="15" customFormat="1" ht="13.5">
      <c r="B151" s="283"/>
      <c r="C151" s="284"/>
      <c r="D151" s="248" t="s">
        <v>185</v>
      </c>
      <c r="E151" s="285" t="s">
        <v>21</v>
      </c>
      <c r="F151" s="286" t="s">
        <v>345</v>
      </c>
      <c r="G151" s="284"/>
      <c r="H151" s="287">
        <v>34.692</v>
      </c>
      <c r="I151" s="288"/>
      <c r="J151" s="284"/>
      <c r="K151" s="284"/>
      <c r="L151" s="289"/>
      <c r="M151" s="290"/>
      <c r="N151" s="291"/>
      <c r="O151" s="291"/>
      <c r="P151" s="291"/>
      <c r="Q151" s="291"/>
      <c r="R151" s="291"/>
      <c r="S151" s="291"/>
      <c r="T151" s="292"/>
      <c r="AT151" s="293" t="s">
        <v>185</v>
      </c>
      <c r="AU151" s="293" t="s">
        <v>85</v>
      </c>
      <c r="AV151" s="15" t="s">
        <v>181</v>
      </c>
      <c r="AW151" s="15" t="s">
        <v>37</v>
      </c>
      <c r="AX151" s="15" t="s">
        <v>74</v>
      </c>
      <c r="AY151" s="293" t="s">
        <v>169</v>
      </c>
    </row>
    <row r="152" spans="2:51" s="13" customFormat="1" ht="13.5">
      <c r="B152" s="258"/>
      <c r="C152" s="259"/>
      <c r="D152" s="248" t="s">
        <v>185</v>
      </c>
      <c r="E152" s="260" t="s">
        <v>21</v>
      </c>
      <c r="F152" s="261" t="s">
        <v>187</v>
      </c>
      <c r="G152" s="259"/>
      <c r="H152" s="262">
        <v>282.508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185</v>
      </c>
      <c r="AU152" s="268" t="s">
        <v>85</v>
      </c>
      <c r="AV152" s="13" t="s">
        <v>176</v>
      </c>
      <c r="AW152" s="13" t="s">
        <v>37</v>
      </c>
      <c r="AX152" s="13" t="s">
        <v>82</v>
      </c>
      <c r="AY152" s="268" t="s">
        <v>169</v>
      </c>
    </row>
    <row r="153" spans="2:65" s="1" customFormat="1" ht="38.25" customHeight="1">
      <c r="B153" s="47"/>
      <c r="C153" s="234" t="s">
        <v>215</v>
      </c>
      <c r="D153" s="234" t="s">
        <v>171</v>
      </c>
      <c r="E153" s="235" t="s">
        <v>469</v>
      </c>
      <c r="F153" s="236" t="s">
        <v>470</v>
      </c>
      <c r="G153" s="237" t="s">
        <v>422</v>
      </c>
      <c r="H153" s="238">
        <v>84.752</v>
      </c>
      <c r="I153" s="239"/>
      <c r="J153" s="240">
        <f>ROUND(I153*H153,2)</f>
        <v>0</v>
      </c>
      <c r="K153" s="236" t="s">
        <v>175</v>
      </c>
      <c r="L153" s="73"/>
      <c r="M153" s="241" t="s">
        <v>21</v>
      </c>
      <c r="N153" s="242" t="s">
        <v>45</v>
      </c>
      <c r="O153" s="4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AR153" s="25" t="s">
        <v>176</v>
      </c>
      <c r="AT153" s="25" t="s">
        <v>171</v>
      </c>
      <c r="AU153" s="25" t="s">
        <v>85</v>
      </c>
      <c r="AY153" s="25" t="s">
        <v>169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176</v>
      </c>
      <c r="BM153" s="25" t="s">
        <v>2192</v>
      </c>
    </row>
    <row r="154" spans="2:51" s="12" customFormat="1" ht="13.5">
      <c r="B154" s="246"/>
      <c r="C154" s="247"/>
      <c r="D154" s="248" t="s">
        <v>185</v>
      </c>
      <c r="E154" s="249" t="s">
        <v>21</v>
      </c>
      <c r="F154" s="250" t="s">
        <v>2193</v>
      </c>
      <c r="G154" s="247"/>
      <c r="H154" s="251">
        <v>84.752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pans="2:51" s="13" customFormat="1" ht="13.5">
      <c r="B155" s="258"/>
      <c r="C155" s="259"/>
      <c r="D155" s="248" t="s">
        <v>185</v>
      </c>
      <c r="E155" s="260" t="s">
        <v>21</v>
      </c>
      <c r="F155" s="261" t="s">
        <v>187</v>
      </c>
      <c r="G155" s="259"/>
      <c r="H155" s="262">
        <v>84.752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185</v>
      </c>
      <c r="AU155" s="268" t="s">
        <v>85</v>
      </c>
      <c r="AV155" s="13" t="s">
        <v>176</v>
      </c>
      <c r="AW155" s="13" t="s">
        <v>37</v>
      </c>
      <c r="AX155" s="13" t="s">
        <v>82</v>
      </c>
      <c r="AY155" s="268" t="s">
        <v>169</v>
      </c>
    </row>
    <row r="156" spans="2:65" s="1" customFormat="1" ht="25.5" customHeight="1">
      <c r="B156" s="47"/>
      <c r="C156" s="234" t="s">
        <v>219</v>
      </c>
      <c r="D156" s="234" t="s">
        <v>171</v>
      </c>
      <c r="E156" s="235" t="s">
        <v>473</v>
      </c>
      <c r="F156" s="236" t="s">
        <v>474</v>
      </c>
      <c r="G156" s="237" t="s">
        <v>194</v>
      </c>
      <c r="H156" s="238">
        <v>176.48</v>
      </c>
      <c r="I156" s="239"/>
      <c r="J156" s="240">
        <f>ROUND(I156*H156,2)</f>
        <v>0</v>
      </c>
      <c r="K156" s="236" t="s">
        <v>175</v>
      </c>
      <c r="L156" s="73"/>
      <c r="M156" s="241" t="s">
        <v>21</v>
      </c>
      <c r="N156" s="242" t="s">
        <v>45</v>
      </c>
      <c r="O156" s="48"/>
      <c r="P156" s="243">
        <f>O156*H156</f>
        <v>0</v>
      </c>
      <c r="Q156" s="243">
        <v>0.00083851</v>
      </c>
      <c r="R156" s="243">
        <f>Q156*H156</f>
        <v>0.1479802448</v>
      </c>
      <c r="S156" s="243">
        <v>0</v>
      </c>
      <c r="T156" s="244">
        <f>S156*H156</f>
        <v>0</v>
      </c>
      <c r="AR156" s="25" t="s">
        <v>176</v>
      </c>
      <c r="AT156" s="25" t="s">
        <v>171</v>
      </c>
      <c r="AU156" s="25" t="s">
        <v>85</v>
      </c>
      <c r="AY156" s="25" t="s">
        <v>169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176</v>
      </c>
      <c r="BM156" s="25" t="s">
        <v>2194</v>
      </c>
    </row>
    <row r="157" spans="2:51" s="14" customFormat="1" ht="13.5">
      <c r="B157" s="269"/>
      <c r="C157" s="270"/>
      <c r="D157" s="248" t="s">
        <v>185</v>
      </c>
      <c r="E157" s="271" t="s">
        <v>21</v>
      </c>
      <c r="F157" s="272" t="s">
        <v>2171</v>
      </c>
      <c r="G157" s="270"/>
      <c r="H157" s="271" t="s">
        <v>21</v>
      </c>
      <c r="I157" s="273"/>
      <c r="J157" s="270"/>
      <c r="K157" s="270"/>
      <c r="L157" s="274"/>
      <c r="M157" s="275"/>
      <c r="N157" s="276"/>
      <c r="O157" s="276"/>
      <c r="P157" s="276"/>
      <c r="Q157" s="276"/>
      <c r="R157" s="276"/>
      <c r="S157" s="276"/>
      <c r="T157" s="277"/>
      <c r="AT157" s="278" t="s">
        <v>185</v>
      </c>
      <c r="AU157" s="278" t="s">
        <v>85</v>
      </c>
      <c r="AV157" s="14" t="s">
        <v>82</v>
      </c>
      <c r="AW157" s="14" t="s">
        <v>37</v>
      </c>
      <c r="AX157" s="14" t="s">
        <v>74</v>
      </c>
      <c r="AY157" s="278" t="s">
        <v>169</v>
      </c>
    </row>
    <row r="158" spans="2:51" s="12" customFormat="1" ht="13.5">
      <c r="B158" s="246"/>
      <c r="C158" s="247"/>
      <c r="D158" s="248" t="s">
        <v>185</v>
      </c>
      <c r="E158" s="249" t="s">
        <v>21</v>
      </c>
      <c r="F158" s="250" t="s">
        <v>2195</v>
      </c>
      <c r="G158" s="247"/>
      <c r="H158" s="251">
        <v>10.8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pans="2:51" s="12" customFormat="1" ht="13.5">
      <c r="B159" s="246"/>
      <c r="C159" s="247"/>
      <c r="D159" s="248" t="s">
        <v>185</v>
      </c>
      <c r="E159" s="249" t="s">
        <v>21</v>
      </c>
      <c r="F159" s="250" t="s">
        <v>2196</v>
      </c>
      <c r="G159" s="247"/>
      <c r="H159" s="251">
        <v>9.6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pans="2:51" s="12" customFormat="1" ht="13.5">
      <c r="B160" s="246"/>
      <c r="C160" s="247"/>
      <c r="D160" s="248" t="s">
        <v>185</v>
      </c>
      <c r="E160" s="249" t="s">
        <v>21</v>
      </c>
      <c r="F160" s="250" t="s">
        <v>2197</v>
      </c>
      <c r="G160" s="247"/>
      <c r="H160" s="251">
        <v>15</v>
      </c>
      <c r="I160" s="252"/>
      <c r="J160" s="247"/>
      <c r="K160" s="247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185</v>
      </c>
      <c r="AU160" s="257" t="s">
        <v>85</v>
      </c>
      <c r="AV160" s="12" t="s">
        <v>85</v>
      </c>
      <c r="AW160" s="12" t="s">
        <v>37</v>
      </c>
      <c r="AX160" s="12" t="s">
        <v>74</v>
      </c>
      <c r="AY160" s="257" t="s">
        <v>169</v>
      </c>
    </row>
    <row r="161" spans="2:51" s="15" customFormat="1" ht="13.5">
      <c r="B161" s="283"/>
      <c r="C161" s="284"/>
      <c r="D161" s="248" t="s">
        <v>185</v>
      </c>
      <c r="E161" s="285" t="s">
        <v>21</v>
      </c>
      <c r="F161" s="286" t="s">
        <v>345</v>
      </c>
      <c r="G161" s="284"/>
      <c r="H161" s="287">
        <v>35.4</v>
      </c>
      <c r="I161" s="288"/>
      <c r="J161" s="284"/>
      <c r="K161" s="284"/>
      <c r="L161" s="289"/>
      <c r="M161" s="290"/>
      <c r="N161" s="291"/>
      <c r="O161" s="291"/>
      <c r="P161" s="291"/>
      <c r="Q161" s="291"/>
      <c r="R161" s="291"/>
      <c r="S161" s="291"/>
      <c r="T161" s="292"/>
      <c r="AT161" s="293" t="s">
        <v>185</v>
      </c>
      <c r="AU161" s="293" t="s">
        <v>85</v>
      </c>
      <c r="AV161" s="15" t="s">
        <v>181</v>
      </c>
      <c r="AW161" s="15" t="s">
        <v>37</v>
      </c>
      <c r="AX161" s="15" t="s">
        <v>74</v>
      </c>
      <c r="AY161" s="293" t="s">
        <v>169</v>
      </c>
    </row>
    <row r="162" spans="2:51" s="14" customFormat="1" ht="13.5">
      <c r="B162" s="269"/>
      <c r="C162" s="270"/>
      <c r="D162" s="248" t="s">
        <v>185</v>
      </c>
      <c r="E162" s="271" t="s">
        <v>21</v>
      </c>
      <c r="F162" s="272" t="s">
        <v>2175</v>
      </c>
      <c r="G162" s="270"/>
      <c r="H162" s="271" t="s">
        <v>21</v>
      </c>
      <c r="I162" s="273"/>
      <c r="J162" s="270"/>
      <c r="K162" s="270"/>
      <c r="L162" s="274"/>
      <c r="M162" s="275"/>
      <c r="N162" s="276"/>
      <c r="O162" s="276"/>
      <c r="P162" s="276"/>
      <c r="Q162" s="276"/>
      <c r="R162" s="276"/>
      <c r="S162" s="276"/>
      <c r="T162" s="277"/>
      <c r="AT162" s="278" t="s">
        <v>185</v>
      </c>
      <c r="AU162" s="278" t="s">
        <v>85</v>
      </c>
      <c r="AV162" s="14" t="s">
        <v>82</v>
      </c>
      <c r="AW162" s="14" t="s">
        <v>37</v>
      </c>
      <c r="AX162" s="14" t="s">
        <v>74</v>
      </c>
      <c r="AY162" s="278" t="s">
        <v>169</v>
      </c>
    </row>
    <row r="163" spans="2:51" s="12" customFormat="1" ht="13.5">
      <c r="B163" s="246"/>
      <c r="C163" s="247"/>
      <c r="D163" s="248" t="s">
        <v>185</v>
      </c>
      <c r="E163" s="249" t="s">
        <v>21</v>
      </c>
      <c r="F163" s="250" t="s">
        <v>2198</v>
      </c>
      <c r="G163" s="247"/>
      <c r="H163" s="251">
        <v>6.46</v>
      </c>
      <c r="I163" s="252"/>
      <c r="J163" s="247"/>
      <c r="K163" s="247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185</v>
      </c>
      <c r="AU163" s="257" t="s">
        <v>85</v>
      </c>
      <c r="AV163" s="12" t="s">
        <v>85</v>
      </c>
      <c r="AW163" s="12" t="s">
        <v>37</v>
      </c>
      <c r="AX163" s="12" t="s">
        <v>74</v>
      </c>
      <c r="AY163" s="257" t="s">
        <v>169</v>
      </c>
    </row>
    <row r="164" spans="2:51" s="12" customFormat="1" ht="13.5">
      <c r="B164" s="246"/>
      <c r="C164" s="247"/>
      <c r="D164" s="248" t="s">
        <v>185</v>
      </c>
      <c r="E164" s="249" t="s">
        <v>21</v>
      </c>
      <c r="F164" s="250" t="s">
        <v>2199</v>
      </c>
      <c r="G164" s="247"/>
      <c r="H164" s="251">
        <v>1.7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pans="2:51" s="12" customFormat="1" ht="13.5">
      <c r="B165" s="246"/>
      <c r="C165" s="247"/>
      <c r="D165" s="248" t="s">
        <v>185</v>
      </c>
      <c r="E165" s="249" t="s">
        <v>21</v>
      </c>
      <c r="F165" s="250" t="s">
        <v>2200</v>
      </c>
      <c r="G165" s="247"/>
      <c r="H165" s="251">
        <v>1.36</v>
      </c>
      <c r="I165" s="252"/>
      <c r="J165" s="247"/>
      <c r="K165" s="247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185</v>
      </c>
      <c r="AU165" s="257" t="s">
        <v>85</v>
      </c>
      <c r="AV165" s="12" t="s">
        <v>85</v>
      </c>
      <c r="AW165" s="12" t="s">
        <v>37</v>
      </c>
      <c r="AX165" s="12" t="s">
        <v>74</v>
      </c>
      <c r="AY165" s="257" t="s">
        <v>169</v>
      </c>
    </row>
    <row r="166" spans="2:51" s="15" customFormat="1" ht="13.5">
      <c r="B166" s="283"/>
      <c r="C166" s="284"/>
      <c r="D166" s="248" t="s">
        <v>185</v>
      </c>
      <c r="E166" s="285" t="s">
        <v>21</v>
      </c>
      <c r="F166" s="286" t="s">
        <v>345</v>
      </c>
      <c r="G166" s="284"/>
      <c r="H166" s="287">
        <v>9.52</v>
      </c>
      <c r="I166" s="288"/>
      <c r="J166" s="284"/>
      <c r="K166" s="284"/>
      <c r="L166" s="289"/>
      <c r="M166" s="290"/>
      <c r="N166" s="291"/>
      <c r="O166" s="291"/>
      <c r="P166" s="291"/>
      <c r="Q166" s="291"/>
      <c r="R166" s="291"/>
      <c r="S166" s="291"/>
      <c r="T166" s="292"/>
      <c r="AT166" s="293" t="s">
        <v>185</v>
      </c>
      <c r="AU166" s="293" t="s">
        <v>85</v>
      </c>
      <c r="AV166" s="15" t="s">
        <v>181</v>
      </c>
      <c r="AW166" s="15" t="s">
        <v>37</v>
      </c>
      <c r="AX166" s="15" t="s">
        <v>74</v>
      </c>
      <c r="AY166" s="293" t="s">
        <v>169</v>
      </c>
    </row>
    <row r="167" spans="2:51" s="14" customFormat="1" ht="13.5">
      <c r="B167" s="269"/>
      <c r="C167" s="270"/>
      <c r="D167" s="248" t="s">
        <v>185</v>
      </c>
      <c r="E167" s="271" t="s">
        <v>21</v>
      </c>
      <c r="F167" s="272" t="s">
        <v>2142</v>
      </c>
      <c r="G167" s="270"/>
      <c r="H167" s="271" t="s">
        <v>21</v>
      </c>
      <c r="I167" s="273"/>
      <c r="J167" s="270"/>
      <c r="K167" s="270"/>
      <c r="L167" s="274"/>
      <c r="M167" s="275"/>
      <c r="N167" s="276"/>
      <c r="O167" s="276"/>
      <c r="P167" s="276"/>
      <c r="Q167" s="276"/>
      <c r="R167" s="276"/>
      <c r="S167" s="276"/>
      <c r="T167" s="277"/>
      <c r="AT167" s="278" t="s">
        <v>185</v>
      </c>
      <c r="AU167" s="278" t="s">
        <v>85</v>
      </c>
      <c r="AV167" s="14" t="s">
        <v>82</v>
      </c>
      <c r="AW167" s="14" t="s">
        <v>37</v>
      </c>
      <c r="AX167" s="14" t="s">
        <v>74</v>
      </c>
      <c r="AY167" s="278" t="s">
        <v>169</v>
      </c>
    </row>
    <row r="168" spans="2:51" s="12" customFormat="1" ht="13.5">
      <c r="B168" s="246"/>
      <c r="C168" s="247"/>
      <c r="D168" s="248" t="s">
        <v>185</v>
      </c>
      <c r="E168" s="249" t="s">
        <v>21</v>
      </c>
      <c r="F168" s="250" t="s">
        <v>2201</v>
      </c>
      <c r="G168" s="247"/>
      <c r="H168" s="251">
        <v>8.61</v>
      </c>
      <c r="I168" s="252"/>
      <c r="J168" s="247"/>
      <c r="K168" s="247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185</v>
      </c>
      <c r="AU168" s="257" t="s">
        <v>85</v>
      </c>
      <c r="AV168" s="12" t="s">
        <v>85</v>
      </c>
      <c r="AW168" s="12" t="s">
        <v>37</v>
      </c>
      <c r="AX168" s="12" t="s">
        <v>74</v>
      </c>
      <c r="AY168" s="257" t="s">
        <v>169</v>
      </c>
    </row>
    <row r="169" spans="2:51" s="12" customFormat="1" ht="13.5">
      <c r="B169" s="246"/>
      <c r="C169" s="247"/>
      <c r="D169" s="248" t="s">
        <v>185</v>
      </c>
      <c r="E169" s="249" t="s">
        <v>21</v>
      </c>
      <c r="F169" s="250" t="s">
        <v>2202</v>
      </c>
      <c r="G169" s="247"/>
      <c r="H169" s="251">
        <v>14.21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pans="2:51" s="12" customFormat="1" ht="13.5">
      <c r="B170" s="246"/>
      <c r="C170" s="247"/>
      <c r="D170" s="248" t="s">
        <v>185</v>
      </c>
      <c r="E170" s="249" t="s">
        <v>21</v>
      </c>
      <c r="F170" s="250" t="s">
        <v>2199</v>
      </c>
      <c r="G170" s="247"/>
      <c r="H170" s="251">
        <v>1.7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pans="2:51" s="12" customFormat="1" ht="13.5">
      <c r="B171" s="246"/>
      <c r="C171" s="247"/>
      <c r="D171" s="248" t="s">
        <v>185</v>
      </c>
      <c r="E171" s="249" t="s">
        <v>21</v>
      </c>
      <c r="F171" s="250" t="s">
        <v>2203</v>
      </c>
      <c r="G171" s="247"/>
      <c r="H171" s="251">
        <v>9.87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pans="2:51" s="12" customFormat="1" ht="13.5">
      <c r="B172" s="246"/>
      <c r="C172" s="247"/>
      <c r="D172" s="248" t="s">
        <v>185</v>
      </c>
      <c r="E172" s="249" t="s">
        <v>21</v>
      </c>
      <c r="F172" s="250" t="s">
        <v>2204</v>
      </c>
      <c r="G172" s="247"/>
      <c r="H172" s="251">
        <v>2.04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pans="2:51" s="15" customFormat="1" ht="13.5">
      <c r="B173" s="283"/>
      <c r="C173" s="284"/>
      <c r="D173" s="248" t="s">
        <v>185</v>
      </c>
      <c r="E173" s="285" t="s">
        <v>21</v>
      </c>
      <c r="F173" s="286" t="s">
        <v>345</v>
      </c>
      <c r="G173" s="284"/>
      <c r="H173" s="287">
        <v>36.43</v>
      </c>
      <c r="I173" s="288"/>
      <c r="J173" s="284"/>
      <c r="K173" s="284"/>
      <c r="L173" s="289"/>
      <c r="M173" s="290"/>
      <c r="N173" s="291"/>
      <c r="O173" s="291"/>
      <c r="P173" s="291"/>
      <c r="Q173" s="291"/>
      <c r="R173" s="291"/>
      <c r="S173" s="291"/>
      <c r="T173" s="292"/>
      <c r="AT173" s="293" t="s">
        <v>185</v>
      </c>
      <c r="AU173" s="293" t="s">
        <v>85</v>
      </c>
      <c r="AV173" s="15" t="s">
        <v>181</v>
      </c>
      <c r="AW173" s="15" t="s">
        <v>37</v>
      </c>
      <c r="AX173" s="15" t="s">
        <v>74</v>
      </c>
      <c r="AY173" s="293" t="s">
        <v>169</v>
      </c>
    </row>
    <row r="174" spans="2:51" s="14" customFormat="1" ht="13.5">
      <c r="B174" s="269"/>
      <c r="C174" s="270"/>
      <c r="D174" s="248" t="s">
        <v>185</v>
      </c>
      <c r="E174" s="271" t="s">
        <v>21</v>
      </c>
      <c r="F174" s="272" t="s">
        <v>2186</v>
      </c>
      <c r="G174" s="270"/>
      <c r="H174" s="271" t="s">
        <v>21</v>
      </c>
      <c r="I174" s="273"/>
      <c r="J174" s="270"/>
      <c r="K174" s="270"/>
      <c r="L174" s="274"/>
      <c r="M174" s="275"/>
      <c r="N174" s="276"/>
      <c r="O174" s="276"/>
      <c r="P174" s="276"/>
      <c r="Q174" s="276"/>
      <c r="R174" s="276"/>
      <c r="S174" s="276"/>
      <c r="T174" s="277"/>
      <c r="AT174" s="278" t="s">
        <v>185</v>
      </c>
      <c r="AU174" s="278" t="s">
        <v>85</v>
      </c>
      <c r="AV174" s="14" t="s">
        <v>82</v>
      </c>
      <c r="AW174" s="14" t="s">
        <v>37</v>
      </c>
      <c r="AX174" s="14" t="s">
        <v>74</v>
      </c>
      <c r="AY174" s="278" t="s">
        <v>169</v>
      </c>
    </row>
    <row r="175" spans="2:51" s="12" customFormat="1" ht="13.5">
      <c r="B175" s="246"/>
      <c r="C175" s="247"/>
      <c r="D175" s="248" t="s">
        <v>185</v>
      </c>
      <c r="E175" s="249" t="s">
        <v>21</v>
      </c>
      <c r="F175" s="250" t="s">
        <v>2205</v>
      </c>
      <c r="G175" s="247"/>
      <c r="H175" s="251">
        <v>32.76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pans="2:51" s="12" customFormat="1" ht="13.5">
      <c r="B176" s="246"/>
      <c r="C176" s="247"/>
      <c r="D176" s="248" t="s">
        <v>185</v>
      </c>
      <c r="E176" s="249" t="s">
        <v>21</v>
      </c>
      <c r="F176" s="250" t="s">
        <v>2206</v>
      </c>
      <c r="G176" s="247"/>
      <c r="H176" s="251">
        <v>13.65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pans="2:51" s="12" customFormat="1" ht="13.5">
      <c r="B177" s="246"/>
      <c r="C177" s="247"/>
      <c r="D177" s="248" t="s">
        <v>185</v>
      </c>
      <c r="E177" s="249" t="s">
        <v>21</v>
      </c>
      <c r="F177" s="250" t="s">
        <v>2207</v>
      </c>
      <c r="G177" s="247"/>
      <c r="H177" s="251">
        <v>18.27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pans="2:51" s="12" customFormat="1" ht="13.5">
      <c r="B178" s="246"/>
      <c r="C178" s="247"/>
      <c r="D178" s="248" t="s">
        <v>185</v>
      </c>
      <c r="E178" s="249" t="s">
        <v>21</v>
      </c>
      <c r="F178" s="250" t="s">
        <v>2208</v>
      </c>
      <c r="G178" s="247"/>
      <c r="H178" s="251">
        <v>10.5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pans="2:51" s="12" customFormat="1" ht="13.5">
      <c r="B179" s="246"/>
      <c r="C179" s="247"/>
      <c r="D179" s="248" t="s">
        <v>185</v>
      </c>
      <c r="E179" s="249" t="s">
        <v>21</v>
      </c>
      <c r="F179" s="250" t="s">
        <v>2209</v>
      </c>
      <c r="G179" s="247"/>
      <c r="H179" s="251">
        <v>11.55</v>
      </c>
      <c r="I179" s="252"/>
      <c r="J179" s="247"/>
      <c r="K179" s="247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185</v>
      </c>
      <c r="AU179" s="257" t="s">
        <v>85</v>
      </c>
      <c r="AV179" s="12" t="s">
        <v>85</v>
      </c>
      <c r="AW179" s="12" t="s">
        <v>37</v>
      </c>
      <c r="AX179" s="12" t="s">
        <v>74</v>
      </c>
      <c r="AY179" s="257" t="s">
        <v>169</v>
      </c>
    </row>
    <row r="180" spans="2:51" s="12" customFormat="1" ht="13.5">
      <c r="B180" s="246"/>
      <c r="C180" s="247"/>
      <c r="D180" s="248" t="s">
        <v>185</v>
      </c>
      <c r="E180" s="249" t="s">
        <v>21</v>
      </c>
      <c r="F180" s="250" t="s">
        <v>2210</v>
      </c>
      <c r="G180" s="247"/>
      <c r="H180" s="251">
        <v>3.4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pans="2:51" s="12" customFormat="1" ht="13.5">
      <c r="B181" s="246"/>
      <c r="C181" s="247"/>
      <c r="D181" s="248" t="s">
        <v>185</v>
      </c>
      <c r="E181" s="249" t="s">
        <v>21</v>
      </c>
      <c r="F181" s="250" t="s">
        <v>2211</v>
      </c>
      <c r="G181" s="247"/>
      <c r="H181" s="251">
        <v>5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pans="2:51" s="15" customFormat="1" ht="13.5">
      <c r="B182" s="283"/>
      <c r="C182" s="284"/>
      <c r="D182" s="248" t="s">
        <v>185</v>
      </c>
      <c r="E182" s="285" t="s">
        <v>21</v>
      </c>
      <c r="F182" s="286" t="s">
        <v>345</v>
      </c>
      <c r="G182" s="284"/>
      <c r="H182" s="287">
        <v>95.13</v>
      </c>
      <c r="I182" s="288"/>
      <c r="J182" s="284"/>
      <c r="K182" s="284"/>
      <c r="L182" s="289"/>
      <c r="M182" s="290"/>
      <c r="N182" s="291"/>
      <c r="O182" s="291"/>
      <c r="P182" s="291"/>
      <c r="Q182" s="291"/>
      <c r="R182" s="291"/>
      <c r="S182" s="291"/>
      <c r="T182" s="292"/>
      <c r="AT182" s="293" t="s">
        <v>185</v>
      </c>
      <c r="AU182" s="293" t="s">
        <v>85</v>
      </c>
      <c r="AV182" s="15" t="s">
        <v>181</v>
      </c>
      <c r="AW182" s="15" t="s">
        <v>37</v>
      </c>
      <c r="AX182" s="15" t="s">
        <v>74</v>
      </c>
      <c r="AY182" s="293" t="s">
        <v>169</v>
      </c>
    </row>
    <row r="183" spans="2:51" s="13" customFormat="1" ht="13.5">
      <c r="B183" s="258"/>
      <c r="C183" s="259"/>
      <c r="D183" s="248" t="s">
        <v>185</v>
      </c>
      <c r="E183" s="260" t="s">
        <v>21</v>
      </c>
      <c r="F183" s="261" t="s">
        <v>187</v>
      </c>
      <c r="G183" s="259"/>
      <c r="H183" s="262">
        <v>176.48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185</v>
      </c>
      <c r="AU183" s="268" t="s">
        <v>85</v>
      </c>
      <c r="AV183" s="13" t="s">
        <v>176</v>
      </c>
      <c r="AW183" s="13" t="s">
        <v>37</v>
      </c>
      <c r="AX183" s="13" t="s">
        <v>82</v>
      </c>
      <c r="AY183" s="268" t="s">
        <v>169</v>
      </c>
    </row>
    <row r="184" spans="2:65" s="1" customFormat="1" ht="25.5" customHeight="1">
      <c r="B184" s="47"/>
      <c r="C184" s="234" t="s">
        <v>223</v>
      </c>
      <c r="D184" s="234" t="s">
        <v>171</v>
      </c>
      <c r="E184" s="235" t="s">
        <v>2212</v>
      </c>
      <c r="F184" s="236" t="s">
        <v>2213</v>
      </c>
      <c r="G184" s="237" t="s">
        <v>194</v>
      </c>
      <c r="H184" s="238">
        <v>435.671</v>
      </c>
      <c r="I184" s="239"/>
      <c r="J184" s="240">
        <f>ROUND(I184*H184,2)</f>
        <v>0</v>
      </c>
      <c r="K184" s="236" t="s">
        <v>175</v>
      </c>
      <c r="L184" s="73"/>
      <c r="M184" s="241" t="s">
        <v>21</v>
      </c>
      <c r="N184" s="242" t="s">
        <v>45</v>
      </c>
      <c r="O184" s="48"/>
      <c r="P184" s="243">
        <f>O184*H184</f>
        <v>0</v>
      </c>
      <c r="Q184" s="243">
        <v>0.00085132</v>
      </c>
      <c r="R184" s="243">
        <f>Q184*H184</f>
        <v>0.37089543572</v>
      </c>
      <c r="S184" s="243">
        <v>0</v>
      </c>
      <c r="T184" s="244">
        <f>S184*H184</f>
        <v>0</v>
      </c>
      <c r="AR184" s="25" t="s">
        <v>176</v>
      </c>
      <c r="AT184" s="25" t="s">
        <v>171</v>
      </c>
      <c r="AU184" s="25" t="s">
        <v>85</v>
      </c>
      <c r="AY184" s="25" t="s">
        <v>169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25" t="s">
        <v>82</v>
      </c>
      <c r="BK184" s="245">
        <f>ROUND(I184*H184,2)</f>
        <v>0</v>
      </c>
      <c r="BL184" s="25" t="s">
        <v>176</v>
      </c>
      <c r="BM184" s="25" t="s">
        <v>2214</v>
      </c>
    </row>
    <row r="185" spans="2:51" s="14" customFormat="1" ht="13.5">
      <c r="B185" s="269"/>
      <c r="C185" s="270"/>
      <c r="D185" s="248" t="s">
        <v>185</v>
      </c>
      <c r="E185" s="271" t="s">
        <v>21</v>
      </c>
      <c r="F185" s="272" t="s">
        <v>2160</v>
      </c>
      <c r="G185" s="270"/>
      <c r="H185" s="271" t="s">
        <v>21</v>
      </c>
      <c r="I185" s="273"/>
      <c r="J185" s="270"/>
      <c r="K185" s="270"/>
      <c r="L185" s="274"/>
      <c r="M185" s="275"/>
      <c r="N185" s="276"/>
      <c r="O185" s="276"/>
      <c r="P185" s="276"/>
      <c r="Q185" s="276"/>
      <c r="R185" s="276"/>
      <c r="S185" s="276"/>
      <c r="T185" s="277"/>
      <c r="AT185" s="278" t="s">
        <v>185</v>
      </c>
      <c r="AU185" s="278" t="s">
        <v>85</v>
      </c>
      <c r="AV185" s="14" t="s">
        <v>82</v>
      </c>
      <c r="AW185" s="14" t="s">
        <v>37</v>
      </c>
      <c r="AX185" s="14" t="s">
        <v>74</v>
      </c>
      <c r="AY185" s="278" t="s">
        <v>169</v>
      </c>
    </row>
    <row r="186" spans="2:51" s="12" customFormat="1" ht="13.5">
      <c r="B186" s="246"/>
      <c r="C186" s="247"/>
      <c r="D186" s="248" t="s">
        <v>185</v>
      </c>
      <c r="E186" s="249" t="s">
        <v>21</v>
      </c>
      <c r="F186" s="250" t="s">
        <v>2215</v>
      </c>
      <c r="G186" s="247"/>
      <c r="H186" s="251">
        <v>82.431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pans="2:51" s="12" customFormat="1" ht="13.5">
      <c r="B187" s="246"/>
      <c r="C187" s="247"/>
      <c r="D187" s="248" t="s">
        <v>185</v>
      </c>
      <c r="E187" s="249" t="s">
        <v>21</v>
      </c>
      <c r="F187" s="250" t="s">
        <v>2216</v>
      </c>
      <c r="G187" s="247"/>
      <c r="H187" s="251">
        <v>73.831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2217</v>
      </c>
      <c r="G188" s="247"/>
      <c r="H188" s="251">
        <v>40.162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2" customFormat="1" ht="13.5">
      <c r="B189" s="246"/>
      <c r="C189" s="247"/>
      <c r="D189" s="248" t="s">
        <v>185</v>
      </c>
      <c r="E189" s="249" t="s">
        <v>21</v>
      </c>
      <c r="F189" s="250" t="s">
        <v>2218</v>
      </c>
      <c r="G189" s="247"/>
      <c r="H189" s="251">
        <v>15.876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2219</v>
      </c>
      <c r="G190" s="247"/>
      <c r="H190" s="251">
        <v>26.716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2" customFormat="1" ht="13.5">
      <c r="B191" s="246"/>
      <c r="C191" s="247"/>
      <c r="D191" s="248" t="s">
        <v>185</v>
      </c>
      <c r="E191" s="249" t="s">
        <v>21</v>
      </c>
      <c r="F191" s="250" t="s">
        <v>2220</v>
      </c>
      <c r="G191" s="247"/>
      <c r="H191" s="251">
        <v>38.763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pans="2:51" s="12" customFormat="1" ht="13.5">
      <c r="B192" s="246"/>
      <c r="C192" s="247"/>
      <c r="D192" s="248" t="s">
        <v>185</v>
      </c>
      <c r="E192" s="249" t="s">
        <v>21</v>
      </c>
      <c r="F192" s="250" t="s">
        <v>2221</v>
      </c>
      <c r="G192" s="247"/>
      <c r="H192" s="251">
        <v>20.64</v>
      </c>
      <c r="I192" s="252"/>
      <c r="J192" s="247"/>
      <c r="K192" s="247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185</v>
      </c>
      <c r="AU192" s="257" t="s">
        <v>85</v>
      </c>
      <c r="AV192" s="12" t="s">
        <v>85</v>
      </c>
      <c r="AW192" s="12" t="s">
        <v>37</v>
      </c>
      <c r="AX192" s="12" t="s">
        <v>74</v>
      </c>
      <c r="AY192" s="257" t="s">
        <v>169</v>
      </c>
    </row>
    <row r="193" spans="2:51" s="12" customFormat="1" ht="13.5">
      <c r="B193" s="246"/>
      <c r="C193" s="247"/>
      <c r="D193" s="248" t="s">
        <v>185</v>
      </c>
      <c r="E193" s="249" t="s">
        <v>21</v>
      </c>
      <c r="F193" s="250" t="s">
        <v>2222</v>
      </c>
      <c r="G193" s="247"/>
      <c r="H193" s="251">
        <v>5.424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pans="2:51" s="12" customFormat="1" ht="13.5">
      <c r="B194" s="246"/>
      <c r="C194" s="247"/>
      <c r="D194" s="248" t="s">
        <v>185</v>
      </c>
      <c r="E194" s="249" t="s">
        <v>21</v>
      </c>
      <c r="F194" s="250" t="s">
        <v>2223</v>
      </c>
      <c r="G194" s="247"/>
      <c r="H194" s="251">
        <v>6.96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pans="2:51" s="12" customFormat="1" ht="13.5">
      <c r="B195" s="246"/>
      <c r="C195" s="247"/>
      <c r="D195" s="248" t="s">
        <v>185</v>
      </c>
      <c r="E195" s="249" t="s">
        <v>21</v>
      </c>
      <c r="F195" s="250" t="s">
        <v>2224</v>
      </c>
      <c r="G195" s="247"/>
      <c r="H195" s="251">
        <v>21.78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pans="2:51" s="12" customFormat="1" ht="13.5">
      <c r="B196" s="246"/>
      <c r="C196" s="247"/>
      <c r="D196" s="248" t="s">
        <v>185</v>
      </c>
      <c r="E196" s="249" t="s">
        <v>21</v>
      </c>
      <c r="F196" s="250" t="s">
        <v>2225</v>
      </c>
      <c r="G196" s="247"/>
      <c r="H196" s="251">
        <v>13.2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pans="2:51" s="12" customFormat="1" ht="13.5">
      <c r="B197" s="246"/>
      <c r="C197" s="247"/>
      <c r="D197" s="248" t="s">
        <v>185</v>
      </c>
      <c r="E197" s="249" t="s">
        <v>21</v>
      </c>
      <c r="F197" s="250" t="s">
        <v>2226</v>
      </c>
      <c r="G197" s="247"/>
      <c r="H197" s="251">
        <v>-3.52</v>
      </c>
      <c r="I197" s="252"/>
      <c r="J197" s="247"/>
      <c r="K197" s="247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185</v>
      </c>
      <c r="AU197" s="257" t="s">
        <v>85</v>
      </c>
      <c r="AV197" s="12" t="s">
        <v>85</v>
      </c>
      <c r="AW197" s="12" t="s">
        <v>37</v>
      </c>
      <c r="AX197" s="12" t="s">
        <v>74</v>
      </c>
      <c r="AY197" s="257" t="s">
        <v>169</v>
      </c>
    </row>
    <row r="198" spans="2:51" s="12" customFormat="1" ht="13.5">
      <c r="B198" s="246"/>
      <c r="C198" s="247"/>
      <c r="D198" s="248" t="s">
        <v>185</v>
      </c>
      <c r="E198" s="249" t="s">
        <v>21</v>
      </c>
      <c r="F198" s="250" t="s">
        <v>2227</v>
      </c>
      <c r="G198" s="247"/>
      <c r="H198" s="251">
        <v>1.72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pans="2:51" s="12" customFormat="1" ht="13.5">
      <c r="B199" s="246"/>
      <c r="C199" s="247"/>
      <c r="D199" s="248" t="s">
        <v>185</v>
      </c>
      <c r="E199" s="249" t="s">
        <v>21</v>
      </c>
      <c r="F199" s="250" t="s">
        <v>2228</v>
      </c>
      <c r="G199" s="247"/>
      <c r="H199" s="251">
        <v>2.4</v>
      </c>
      <c r="I199" s="252"/>
      <c r="J199" s="247"/>
      <c r="K199" s="247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185</v>
      </c>
      <c r="AU199" s="257" t="s">
        <v>85</v>
      </c>
      <c r="AV199" s="12" t="s">
        <v>85</v>
      </c>
      <c r="AW199" s="12" t="s">
        <v>37</v>
      </c>
      <c r="AX199" s="12" t="s">
        <v>74</v>
      </c>
      <c r="AY199" s="257" t="s">
        <v>169</v>
      </c>
    </row>
    <row r="200" spans="2:51" s="15" customFormat="1" ht="13.5">
      <c r="B200" s="283"/>
      <c r="C200" s="284"/>
      <c r="D200" s="248" t="s">
        <v>185</v>
      </c>
      <c r="E200" s="285" t="s">
        <v>21</v>
      </c>
      <c r="F200" s="286" t="s">
        <v>345</v>
      </c>
      <c r="G200" s="284"/>
      <c r="H200" s="287">
        <v>346.383</v>
      </c>
      <c r="I200" s="288"/>
      <c r="J200" s="284"/>
      <c r="K200" s="284"/>
      <c r="L200" s="289"/>
      <c r="M200" s="290"/>
      <c r="N200" s="291"/>
      <c r="O200" s="291"/>
      <c r="P200" s="291"/>
      <c r="Q200" s="291"/>
      <c r="R200" s="291"/>
      <c r="S200" s="291"/>
      <c r="T200" s="292"/>
      <c r="AT200" s="293" t="s">
        <v>185</v>
      </c>
      <c r="AU200" s="293" t="s">
        <v>85</v>
      </c>
      <c r="AV200" s="15" t="s">
        <v>181</v>
      </c>
      <c r="AW200" s="15" t="s">
        <v>37</v>
      </c>
      <c r="AX200" s="15" t="s">
        <v>74</v>
      </c>
      <c r="AY200" s="293" t="s">
        <v>169</v>
      </c>
    </row>
    <row r="201" spans="2:51" s="14" customFormat="1" ht="13.5">
      <c r="B201" s="269"/>
      <c r="C201" s="270"/>
      <c r="D201" s="248" t="s">
        <v>185</v>
      </c>
      <c r="E201" s="271" t="s">
        <v>21</v>
      </c>
      <c r="F201" s="272" t="s">
        <v>2175</v>
      </c>
      <c r="G201" s="270"/>
      <c r="H201" s="271" t="s">
        <v>21</v>
      </c>
      <c r="I201" s="273"/>
      <c r="J201" s="270"/>
      <c r="K201" s="270"/>
      <c r="L201" s="274"/>
      <c r="M201" s="275"/>
      <c r="N201" s="276"/>
      <c r="O201" s="276"/>
      <c r="P201" s="276"/>
      <c r="Q201" s="276"/>
      <c r="R201" s="276"/>
      <c r="S201" s="276"/>
      <c r="T201" s="277"/>
      <c r="AT201" s="278" t="s">
        <v>185</v>
      </c>
      <c r="AU201" s="278" t="s">
        <v>85</v>
      </c>
      <c r="AV201" s="14" t="s">
        <v>82</v>
      </c>
      <c r="AW201" s="14" t="s">
        <v>37</v>
      </c>
      <c r="AX201" s="14" t="s">
        <v>74</v>
      </c>
      <c r="AY201" s="278" t="s">
        <v>169</v>
      </c>
    </row>
    <row r="202" spans="2:51" s="12" customFormat="1" ht="13.5">
      <c r="B202" s="246"/>
      <c r="C202" s="247"/>
      <c r="D202" s="248" t="s">
        <v>185</v>
      </c>
      <c r="E202" s="249" t="s">
        <v>21</v>
      </c>
      <c r="F202" s="250" t="s">
        <v>2229</v>
      </c>
      <c r="G202" s="247"/>
      <c r="H202" s="251">
        <v>21.69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pans="2:51" s="12" customFormat="1" ht="13.5">
      <c r="B203" s="246"/>
      <c r="C203" s="247"/>
      <c r="D203" s="248" t="s">
        <v>185</v>
      </c>
      <c r="E203" s="249" t="s">
        <v>21</v>
      </c>
      <c r="F203" s="250" t="s">
        <v>2230</v>
      </c>
      <c r="G203" s="247"/>
      <c r="H203" s="251">
        <v>5.328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pans="2:51" s="12" customFormat="1" ht="13.5">
      <c r="B204" s="246"/>
      <c r="C204" s="247"/>
      <c r="D204" s="248" t="s">
        <v>185</v>
      </c>
      <c r="E204" s="249" t="s">
        <v>21</v>
      </c>
      <c r="F204" s="250" t="s">
        <v>2231</v>
      </c>
      <c r="G204" s="247"/>
      <c r="H204" s="251">
        <v>14.19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pans="2:51" s="12" customFormat="1" ht="13.5">
      <c r="B205" s="246"/>
      <c r="C205" s="247"/>
      <c r="D205" s="248" t="s">
        <v>185</v>
      </c>
      <c r="E205" s="249" t="s">
        <v>21</v>
      </c>
      <c r="F205" s="250" t="s">
        <v>2232</v>
      </c>
      <c r="G205" s="247"/>
      <c r="H205" s="251">
        <v>8.6</v>
      </c>
      <c r="I205" s="252"/>
      <c r="J205" s="247"/>
      <c r="K205" s="247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185</v>
      </c>
      <c r="AU205" s="257" t="s">
        <v>85</v>
      </c>
      <c r="AV205" s="12" t="s">
        <v>85</v>
      </c>
      <c r="AW205" s="12" t="s">
        <v>37</v>
      </c>
      <c r="AX205" s="12" t="s">
        <v>74</v>
      </c>
      <c r="AY205" s="257" t="s">
        <v>169</v>
      </c>
    </row>
    <row r="206" spans="2:51" s="12" customFormat="1" ht="13.5">
      <c r="B206" s="246"/>
      <c r="C206" s="247"/>
      <c r="D206" s="248" t="s">
        <v>185</v>
      </c>
      <c r="E206" s="249" t="s">
        <v>21</v>
      </c>
      <c r="F206" s="250" t="s">
        <v>2233</v>
      </c>
      <c r="G206" s="247"/>
      <c r="H206" s="251">
        <v>-1.68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pans="2:51" s="12" customFormat="1" ht="13.5">
      <c r="B207" s="246"/>
      <c r="C207" s="247"/>
      <c r="D207" s="248" t="s">
        <v>185</v>
      </c>
      <c r="E207" s="249" t="s">
        <v>21</v>
      </c>
      <c r="F207" s="250" t="s">
        <v>2234</v>
      </c>
      <c r="G207" s="247"/>
      <c r="H207" s="251">
        <v>2.08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pans="2:51" s="15" customFormat="1" ht="13.5">
      <c r="B208" s="283"/>
      <c r="C208" s="284"/>
      <c r="D208" s="248" t="s">
        <v>185</v>
      </c>
      <c r="E208" s="285" t="s">
        <v>21</v>
      </c>
      <c r="F208" s="286" t="s">
        <v>345</v>
      </c>
      <c r="G208" s="284"/>
      <c r="H208" s="287">
        <v>50.208</v>
      </c>
      <c r="I208" s="288"/>
      <c r="J208" s="284"/>
      <c r="K208" s="284"/>
      <c r="L208" s="289"/>
      <c r="M208" s="290"/>
      <c r="N208" s="291"/>
      <c r="O208" s="291"/>
      <c r="P208" s="291"/>
      <c r="Q208" s="291"/>
      <c r="R208" s="291"/>
      <c r="S208" s="291"/>
      <c r="T208" s="292"/>
      <c r="AT208" s="293" t="s">
        <v>185</v>
      </c>
      <c r="AU208" s="293" t="s">
        <v>85</v>
      </c>
      <c r="AV208" s="15" t="s">
        <v>181</v>
      </c>
      <c r="AW208" s="15" t="s">
        <v>37</v>
      </c>
      <c r="AX208" s="15" t="s">
        <v>74</v>
      </c>
      <c r="AY208" s="293" t="s">
        <v>169</v>
      </c>
    </row>
    <row r="209" spans="2:51" s="14" customFormat="1" ht="13.5">
      <c r="B209" s="269"/>
      <c r="C209" s="270"/>
      <c r="D209" s="248" t="s">
        <v>185</v>
      </c>
      <c r="E209" s="271" t="s">
        <v>21</v>
      </c>
      <c r="F209" s="272" t="s">
        <v>2142</v>
      </c>
      <c r="G209" s="270"/>
      <c r="H209" s="271" t="s">
        <v>21</v>
      </c>
      <c r="I209" s="273"/>
      <c r="J209" s="270"/>
      <c r="K209" s="270"/>
      <c r="L209" s="274"/>
      <c r="M209" s="275"/>
      <c r="N209" s="276"/>
      <c r="O209" s="276"/>
      <c r="P209" s="276"/>
      <c r="Q209" s="276"/>
      <c r="R209" s="276"/>
      <c r="S209" s="276"/>
      <c r="T209" s="277"/>
      <c r="AT209" s="278" t="s">
        <v>185</v>
      </c>
      <c r="AU209" s="278" t="s">
        <v>85</v>
      </c>
      <c r="AV209" s="14" t="s">
        <v>82</v>
      </c>
      <c r="AW209" s="14" t="s">
        <v>37</v>
      </c>
      <c r="AX209" s="14" t="s">
        <v>74</v>
      </c>
      <c r="AY209" s="278" t="s">
        <v>169</v>
      </c>
    </row>
    <row r="210" spans="2:51" s="12" customFormat="1" ht="13.5">
      <c r="B210" s="246"/>
      <c r="C210" s="247"/>
      <c r="D210" s="248" t="s">
        <v>185</v>
      </c>
      <c r="E210" s="249" t="s">
        <v>21</v>
      </c>
      <c r="F210" s="250" t="s">
        <v>2235</v>
      </c>
      <c r="G210" s="247"/>
      <c r="H210" s="251">
        <v>10.12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pans="2:51" s="12" customFormat="1" ht="13.5">
      <c r="B211" s="246"/>
      <c r="C211" s="247"/>
      <c r="D211" s="248" t="s">
        <v>185</v>
      </c>
      <c r="E211" s="249" t="s">
        <v>21</v>
      </c>
      <c r="F211" s="250" t="s">
        <v>2236</v>
      </c>
      <c r="G211" s="247"/>
      <c r="H211" s="251">
        <v>18.48</v>
      </c>
      <c r="I211" s="252"/>
      <c r="J211" s="247"/>
      <c r="K211" s="247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185</v>
      </c>
      <c r="AU211" s="257" t="s">
        <v>85</v>
      </c>
      <c r="AV211" s="12" t="s">
        <v>85</v>
      </c>
      <c r="AW211" s="12" t="s">
        <v>37</v>
      </c>
      <c r="AX211" s="12" t="s">
        <v>74</v>
      </c>
      <c r="AY211" s="257" t="s">
        <v>169</v>
      </c>
    </row>
    <row r="212" spans="2:51" s="12" customFormat="1" ht="13.5">
      <c r="B212" s="246"/>
      <c r="C212" s="247"/>
      <c r="D212" s="248" t="s">
        <v>185</v>
      </c>
      <c r="E212" s="249" t="s">
        <v>21</v>
      </c>
      <c r="F212" s="250" t="s">
        <v>2237</v>
      </c>
      <c r="G212" s="247"/>
      <c r="H212" s="251">
        <v>11.2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pans="2:51" s="12" customFormat="1" ht="13.5">
      <c r="B213" s="246"/>
      <c r="C213" s="247"/>
      <c r="D213" s="248" t="s">
        <v>185</v>
      </c>
      <c r="E213" s="249" t="s">
        <v>21</v>
      </c>
      <c r="F213" s="250" t="s">
        <v>2238</v>
      </c>
      <c r="G213" s="247"/>
      <c r="H213" s="251">
        <v>-2.72</v>
      </c>
      <c r="I213" s="252"/>
      <c r="J213" s="247"/>
      <c r="K213" s="247"/>
      <c r="L213" s="253"/>
      <c r="M213" s="254"/>
      <c r="N213" s="255"/>
      <c r="O213" s="255"/>
      <c r="P213" s="255"/>
      <c r="Q213" s="255"/>
      <c r="R213" s="255"/>
      <c r="S213" s="255"/>
      <c r="T213" s="256"/>
      <c r="AT213" s="257" t="s">
        <v>185</v>
      </c>
      <c r="AU213" s="257" t="s">
        <v>85</v>
      </c>
      <c r="AV213" s="12" t="s">
        <v>85</v>
      </c>
      <c r="AW213" s="12" t="s">
        <v>37</v>
      </c>
      <c r="AX213" s="12" t="s">
        <v>74</v>
      </c>
      <c r="AY213" s="257" t="s">
        <v>169</v>
      </c>
    </row>
    <row r="214" spans="2:51" s="12" customFormat="1" ht="13.5">
      <c r="B214" s="246"/>
      <c r="C214" s="247"/>
      <c r="D214" s="248" t="s">
        <v>185</v>
      </c>
      <c r="E214" s="249" t="s">
        <v>21</v>
      </c>
      <c r="F214" s="250" t="s">
        <v>2239</v>
      </c>
      <c r="G214" s="247"/>
      <c r="H214" s="251">
        <v>2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pans="2:51" s="15" customFormat="1" ht="13.5">
      <c r="B215" s="283"/>
      <c r="C215" s="284"/>
      <c r="D215" s="248" t="s">
        <v>185</v>
      </c>
      <c r="E215" s="285" t="s">
        <v>21</v>
      </c>
      <c r="F215" s="286" t="s">
        <v>345</v>
      </c>
      <c r="G215" s="284"/>
      <c r="H215" s="287">
        <v>39.08</v>
      </c>
      <c r="I215" s="288"/>
      <c r="J215" s="284"/>
      <c r="K215" s="284"/>
      <c r="L215" s="289"/>
      <c r="M215" s="290"/>
      <c r="N215" s="291"/>
      <c r="O215" s="291"/>
      <c r="P215" s="291"/>
      <c r="Q215" s="291"/>
      <c r="R215" s="291"/>
      <c r="S215" s="291"/>
      <c r="T215" s="292"/>
      <c r="AT215" s="293" t="s">
        <v>185</v>
      </c>
      <c r="AU215" s="293" t="s">
        <v>85</v>
      </c>
      <c r="AV215" s="15" t="s">
        <v>181</v>
      </c>
      <c r="AW215" s="15" t="s">
        <v>37</v>
      </c>
      <c r="AX215" s="15" t="s">
        <v>74</v>
      </c>
      <c r="AY215" s="293" t="s">
        <v>169</v>
      </c>
    </row>
    <row r="216" spans="2:51" s="13" customFormat="1" ht="13.5">
      <c r="B216" s="258"/>
      <c r="C216" s="259"/>
      <c r="D216" s="248" t="s">
        <v>185</v>
      </c>
      <c r="E216" s="260" t="s">
        <v>21</v>
      </c>
      <c r="F216" s="261" t="s">
        <v>187</v>
      </c>
      <c r="G216" s="259"/>
      <c r="H216" s="262">
        <v>435.671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AT216" s="268" t="s">
        <v>185</v>
      </c>
      <c r="AU216" s="268" t="s">
        <v>85</v>
      </c>
      <c r="AV216" s="13" t="s">
        <v>176</v>
      </c>
      <c r="AW216" s="13" t="s">
        <v>37</v>
      </c>
      <c r="AX216" s="13" t="s">
        <v>82</v>
      </c>
      <c r="AY216" s="268" t="s">
        <v>169</v>
      </c>
    </row>
    <row r="217" spans="2:65" s="1" customFormat="1" ht="25.5" customHeight="1">
      <c r="B217" s="47"/>
      <c r="C217" s="234" t="s">
        <v>227</v>
      </c>
      <c r="D217" s="234" t="s">
        <v>171</v>
      </c>
      <c r="E217" s="235" t="s">
        <v>488</v>
      </c>
      <c r="F217" s="236" t="s">
        <v>489</v>
      </c>
      <c r="G217" s="237" t="s">
        <v>194</v>
      </c>
      <c r="H217" s="238">
        <v>176.48</v>
      </c>
      <c r="I217" s="239"/>
      <c r="J217" s="240">
        <f>ROUND(I217*H217,2)</f>
        <v>0</v>
      </c>
      <c r="K217" s="236" t="s">
        <v>175</v>
      </c>
      <c r="L217" s="73"/>
      <c r="M217" s="241" t="s">
        <v>21</v>
      </c>
      <c r="N217" s="242" t="s">
        <v>45</v>
      </c>
      <c r="O217" s="48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AR217" s="25" t="s">
        <v>176</v>
      </c>
      <c r="AT217" s="25" t="s">
        <v>171</v>
      </c>
      <c r="AU217" s="25" t="s">
        <v>85</v>
      </c>
      <c r="AY217" s="25" t="s">
        <v>169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25" t="s">
        <v>82</v>
      </c>
      <c r="BK217" s="245">
        <f>ROUND(I217*H217,2)</f>
        <v>0</v>
      </c>
      <c r="BL217" s="25" t="s">
        <v>176</v>
      </c>
      <c r="BM217" s="25" t="s">
        <v>2240</v>
      </c>
    </row>
    <row r="218" spans="2:65" s="1" customFormat="1" ht="38.25" customHeight="1">
      <c r="B218" s="47"/>
      <c r="C218" s="234" t="s">
        <v>231</v>
      </c>
      <c r="D218" s="234" t="s">
        <v>171</v>
      </c>
      <c r="E218" s="235" t="s">
        <v>2241</v>
      </c>
      <c r="F218" s="236" t="s">
        <v>2242</v>
      </c>
      <c r="G218" s="237" t="s">
        <v>194</v>
      </c>
      <c r="H218" s="238">
        <v>435.671</v>
      </c>
      <c r="I218" s="239"/>
      <c r="J218" s="240">
        <f>ROUND(I218*H218,2)</f>
        <v>0</v>
      </c>
      <c r="K218" s="236" t="s">
        <v>175</v>
      </c>
      <c r="L218" s="73"/>
      <c r="M218" s="241" t="s">
        <v>21</v>
      </c>
      <c r="N218" s="242" t="s">
        <v>45</v>
      </c>
      <c r="O218" s="4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AR218" s="25" t="s">
        <v>176</v>
      </c>
      <c r="AT218" s="25" t="s">
        <v>171</v>
      </c>
      <c r="AU218" s="25" t="s">
        <v>85</v>
      </c>
      <c r="AY218" s="25" t="s">
        <v>169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25" t="s">
        <v>82</v>
      </c>
      <c r="BK218" s="245">
        <f>ROUND(I218*H218,2)</f>
        <v>0</v>
      </c>
      <c r="BL218" s="25" t="s">
        <v>176</v>
      </c>
      <c r="BM218" s="25" t="s">
        <v>2243</v>
      </c>
    </row>
    <row r="219" spans="2:65" s="1" customFormat="1" ht="38.25" customHeight="1">
      <c r="B219" s="47"/>
      <c r="C219" s="234" t="s">
        <v>235</v>
      </c>
      <c r="D219" s="234" t="s">
        <v>171</v>
      </c>
      <c r="E219" s="235" t="s">
        <v>491</v>
      </c>
      <c r="F219" s="236" t="s">
        <v>492</v>
      </c>
      <c r="G219" s="237" t="s">
        <v>422</v>
      </c>
      <c r="H219" s="238">
        <v>192.235</v>
      </c>
      <c r="I219" s="239"/>
      <c r="J219" s="240">
        <f>ROUND(I219*H219,2)</f>
        <v>0</v>
      </c>
      <c r="K219" s="236" t="s">
        <v>175</v>
      </c>
      <c r="L219" s="73"/>
      <c r="M219" s="241" t="s">
        <v>21</v>
      </c>
      <c r="N219" s="242" t="s">
        <v>45</v>
      </c>
      <c r="O219" s="48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AR219" s="25" t="s">
        <v>176</v>
      </c>
      <c r="AT219" s="25" t="s">
        <v>171</v>
      </c>
      <c r="AU219" s="25" t="s">
        <v>85</v>
      </c>
      <c r="AY219" s="25" t="s">
        <v>169</v>
      </c>
      <c r="BE219" s="245">
        <f>IF(N219="základní",J219,0)</f>
        <v>0</v>
      </c>
      <c r="BF219" s="245">
        <f>IF(N219="snížená",J219,0)</f>
        <v>0</v>
      </c>
      <c r="BG219" s="245">
        <f>IF(N219="zákl. přenesená",J219,0)</f>
        <v>0</v>
      </c>
      <c r="BH219" s="245">
        <f>IF(N219="sníž. přenesená",J219,0)</f>
        <v>0</v>
      </c>
      <c r="BI219" s="245">
        <f>IF(N219="nulová",J219,0)</f>
        <v>0</v>
      </c>
      <c r="BJ219" s="25" t="s">
        <v>82</v>
      </c>
      <c r="BK219" s="245">
        <f>ROUND(I219*H219,2)</f>
        <v>0</v>
      </c>
      <c r="BL219" s="25" t="s">
        <v>176</v>
      </c>
      <c r="BM219" s="25" t="s">
        <v>2244</v>
      </c>
    </row>
    <row r="220" spans="2:51" s="14" customFormat="1" ht="13.5">
      <c r="B220" s="269"/>
      <c r="C220" s="270"/>
      <c r="D220" s="248" t="s">
        <v>185</v>
      </c>
      <c r="E220" s="271" t="s">
        <v>21</v>
      </c>
      <c r="F220" s="272" t="s">
        <v>2160</v>
      </c>
      <c r="G220" s="270"/>
      <c r="H220" s="271" t="s">
        <v>21</v>
      </c>
      <c r="I220" s="273"/>
      <c r="J220" s="270"/>
      <c r="K220" s="270"/>
      <c r="L220" s="274"/>
      <c r="M220" s="275"/>
      <c r="N220" s="276"/>
      <c r="O220" s="276"/>
      <c r="P220" s="276"/>
      <c r="Q220" s="276"/>
      <c r="R220" s="276"/>
      <c r="S220" s="276"/>
      <c r="T220" s="277"/>
      <c r="AT220" s="278" t="s">
        <v>185</v>
      </c>
      <c r="AU220" s="278" t="s">
        <v>85</v>
      </c>
      <c r="AV220" s="14" t="s">
        <v>82</v>
      </c>
      <c r="AW220" s="14" t="s">
        <v>37</v>
      </c>
      <c r="AX220" s="14" t="s">
        <v>74</v>
      </c>
      <c r="AY220" s="278" t="s">
        <v>169</v>
      </c>
    </row>
    <row r="221" spans="2:51" s="12" customFormat="1" ht="13.5">
      <c r="B221" s="246"/>
      <c r="C221" s="247"/>
      <c r="D221" s="248" t="s">
        <v>185</v>
      </c>
      <c r="E221" s="249" t="s">
        <v>21</v>
      </c>
      <c r="F221" s="250" t="s">
        <v>2161</v>
      </c>
      <c r="G221" s="247"/>
      <c r="H221" s="251">
        <v>32.972</v>
      </c>
      <c r="I221" s="252"/>
      <c r="J221" s="247"/>
      <c r="K221" s="247"/>
      <c r="L221" s="253"/>
      <c r="M221" s="254"/>
      <c r="N221" s="255"/>
      <c r="O221" s="255"/>
      <c r="P221" s="255"/>
      <c r="Q221" s="255"/>
      <c r="R221" s="255"/>
      <c r="S221" s="255"/>
      <c r="T221" s="256"/>
      <c r="AT221" s="257" t="s">
        <v>185</v>
      </c>
      <c r="AU221" s="257" t="s">
        <v>85</v>
      </c>
      <c r="AV221" s="12" t="s">
        <v>85</v>
      </c>
      <c r="AW221" s="12" t="s">
        <v>37</v>
      </c>
      <c r="AX221" s="12" t="s">
        <v>74</v>
      </c>
      <c r="AY221" s="257" t="s">
        <v>169</v>
      </c>
    </row>
    <row r="222" spans="2:51" s="12" customFormat="1" ht="13.5">
      <c r="B222" s="246"/>
      <c r="C222" s="247"/>
      <c r="D222" s="248" t="s">
        <v>185</v>
      </c>
      <c r="E222" s="249" t="s">
        <v>21</v>
      </c>
      <c r="F222" s="250" t="s">
        <v>2162</v>
      </c>
      <c r="G222" s="247"/>
      <c r="H222" s="251">
        <v>29.532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pans="2:51" s="12" customFormat="1" ht="13.5">
      <c r="B223" s="246"/>
      <c r="C223" s="247"/>
      <c r="D223" s="248" t="s">
        <v>185</v>
      </c>
      <c r="E223" s="249" t="s">
        <v>21</v>
      </c>
      <c r="F223" s="250" t="s">
        <v>2163</v>
      </c>
      <c r="G223" s="247"/>
      <c r="H223" s="251">
        <v>16.065</v>
      </c>
      <c r="I223" s="252"/>
      <c r="J223" s="247"/>
      <c r="K223" s="247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185</v>
      </c>
      <c r="AU223" s="257" t="s">
        <v>85</v>
      </c>
      <c r="AV223" s="12" t="s">
        <v>85</v>
      </c>
      <c r="AW223" s="12" t="s">
        <v>37</v>
      </c>
      <c r="AX223" s="12" t="s">
        <v>74</v>
      </c>
      <c r="AY223" s="257" t="s">
        <v>169</v>
      </c>
    </row>
    <row r="224" spans="2:51" s="12" customFormat="1" ht="13.5">
      <c r="B224" s="246"/>
      <c r="C224" s="247"/>
      <c r="D224" s="248" t="s">
        <v>185</v>
      </c>
      <c r="E224" s="249" t="s">
        <v>21</v>
      </c>
      <c r="F224" s="250" t="s">
        <v>2164</v>
      </c>
      <c r="G224" s="247"/>
      <c r="H224" s="251">
        <v>6.35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pans="2:51" s="12" customFormat="1" ht="13.5">
      <c r="B225" s="246"/>
      <c r="C225" s="247"/>
      <c r="D225" s="248" t="s">
        <v>185</v>
      </c>
      <c r="E225" s="249" t="s">
        <v>21</v>
      </c>
      <c r="F225" s="250" t="s">
        <v>2165</v>
      </c>
      <c r="G225" s="247"/>
      <c r="H225" s="251">
        <v>10.686</v>
      </c>
      <c r="I225" s="252"/>
      <c r="J225" s="247"/>
      <c r="K225" s="247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185</v>
      </c>
      <c r="AU225" s="257" t="s">
        <v>85</v>
      </c>
      <c r="AV225" s="12" t="s">
        <v>85</v>
      </c>
      <c r="AW225" s="12" t="s">
        <v>37</v>
      </c>
      <c r="AX225" s="12" t="s">
        <v>74</v>
      </c>
      <c r="AY225" s="257" t="s">
        <v>169</v>
      </c>
    </row>
    <row r="226" spans="2:51" s="12" customFormat="1" ht="13.5">
      <c r="B226" s="246"/>
      <c r="C226" s="247"/>
      <c r="D226" s="248" t="s">
        <v>185</v>
      </c>
      <c r="E226" s="249" t="s">
        <v>21</v>
      </c>
      <c r="F226" s="250" t="s">
        <v>2167</v>
      </c>
      <c r="G226" s="247"/>
      <c r="H226" s="251">
        <v>20.64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pans="2:51" s="12" customFormat="1" ht="13.5">
      <c r="B227" s="246"/>
      <c r="C227" s="247"/>
      <c r="D227" s="248" t="s">
        <v>185</v>
      </c>
      <c r="E227" s="249" t="s">
        <v>21</v>
      </c>
      <c r="F227" s="250" t="s">
        <v>2168</v>
      </c>
      <c r="G227" s="247"/>
      <c r="H227" s="251">
        <v>5.424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pans="2:51" s="14" customFormat="1" ht="13.5">
      <c r="B228" s="269"/>
      <c r="C228" s="270"/>
      <c r="D228" s="248" t="s">
        <v>185</v>
      </c>
      <c r="E228" s="271" t="s">
        <v>21</v>
      </c>
      <c r="F228" s="272" t="s">
        <v>2171</v>
      </c>
      <c r="G228" s="270"/>
      <c r="H228" s="271" t="s">
        <v>21</v>
      </c>
      <c r="I228" s="273"/>
      <c r="J228" s="270"/>
      <c r="K228" s="270"/>
      <c r="L228" s="274"/>
      <c r="M228" s="275"/>
      <c r="N228" s="276"/>
      <c r="O228" s="276"/>
      <c r="P228" s="276"/>
      <c r="Q228" s="276"/>
      <c r="R228" s="276"/>
      <c r="S228" s="276"/>
      <c r="T228" s="277"/>
      <c r="AT228" s="278" t="s">
        <v>185</v>
      </c>
      <c r="AU228" s="278" t="s">
        <v>85</v>
      </c>
      <c r="AV228" s="14" t="s">
        <v>82</v>
      </c>
      <c r="AW228" s="14" t="s">
        <v>37</v>
      </c>
      <c r="AX228" s="14" t="s">
        <v>74</v>
      </c>
      <c r="AY228" s="278" t="s">
        <v>169</v>
      </c>
    </row>
    <row r="229" spans="2:51" s="12" customFormat="1" ht="13.5">
      <c r="B229" s="246"/>
      <c r="C229" s="247"/>
      <c r="D229" s="248" t="s">
        <v>185</v>
      </c>
      <c r="E229" s="249" t="s">
        <v>21</v>
      </c>
      <c r="F229" s="250" t="s">
        <v>2172</v>
      </c>
      <c r="G229" s="247"/>
      <c r="H229" s="251">
        <v>4.32</v>
      </c>
      <c r="I229" s="252"/>
      <c r="J229" s="247"/>
      <c r="K229" s="247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185</v>
      </c>
      <c r="AU229" s="257" t="s">
        <v>85</v>
      </c>
      <c r="AV229" s="12" t="s">
        <v>85</v>
      </c>
      <c r="AW229" s="12" t="s">
        <v>37</v>
      </c>
      <c r="AX229" s="12" t="s">
        <v>74</v>
      </c>
      <c r="AY229" s="257" t="s">
        <v>169</v>
      </c>
    </row>
    <row r="230" spans="2:51" s="12" customFormat="1" ht="13.5">
      <c r="B230" s="246"/>
      <c r="C230" s="247"/>
      <c r="D230" s="248" t="s">
        <v>185</v>
      </c>
      <c r="E230" s="249" t="s">
        <v>21</v>
      </c>
      <c r="F230" s="250" t="s">
        <v>2173</v>
      </c>
      <c r="G230" s="247"/>
      <c r="H230" s="251">
        <v>3.84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pans="2:51" s="12" customFormat="1" ht="13.5">
      <c r="B231" s="246"/>
      <c r="C231" s="247"/>
      <c r="D231" s="248" t="s">
        <v>185</v>
      </c>
      <c r="E231" s="249" t="s">
        <v>21</v>
      </c>
      <c r="F231" s="250" t="s">
        <v>2174</v>
      </c>
      <c r="G231" s="247"/>
      <c r="H231" s="251">
        <v>6</v>
      </c>
      <c r="I231" s="252"/>
      <c r="J231" s="247"/>
      <c r="K231" s="247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185</v>
      </c>
      <c r="AU231" s="257" t="s">
        <v>85</v>
      </c>
      <c r="AV231" s="12" t="s">
        <v>85</v>
      </c>
      <c r="AW231" s="12" t="s">
        <v>37</v>
      </c>
      <c r="AX231" s="12" t="s">
        <v>74</v>
      </c>
      <c r="AY231" s="257" t="s">
        <v>169</v>
      </c>
    </row>
    <row r="232" spans="2:51" s="15" customFormat="1" ht="13.5">
      <c r="B232" s="283"/>
      <c r="C232" s="284"/>
      <c r="D232" s="248" t="s">
        <v>185</v>
      </c>
      <c r="E232" s="285" t="s">
        <v>21</v>
      </c>
      <c r="F232" s="286" t="s">
        <v>345</v>
      </c>
      <c r="G232" s="284"/>
      <c r="H232" s="287">
        <v>135.829</v>
      </c>
      <c r="I232" s="288"/>
      <c r="J232" s="284"/>
      <c r="K232" s="284"/>
      <c r="L232" s="289"/>
      <c r="M232" s="290"/>
      <c r="N232" s="291"/>
      <c r="O232" s="291"/>
      <c r="P232" s="291"/>
      <c r="Q232" s="291"/>
      <c r="R232" s="291"/>
      <c r="S232" s="291"/>
      <c r="T232" s="292"/>
      <c r="AT232" s="293" t="s">
        <v>185</v>
      </c>
      <c r="AU232" s="293" t="s">
        <v>85</v>
      </c>
      <c r="AV232" s="15" t="s">
        <v>181</v>
      </c>
      <c r="AW232" s="15" t="s">
        <v>37</v>
      </c>
      <c r="AX232" s="15" t="s">
        <v>74</v>
      </c>
      <c r="AY232" s="293" t="s">
        <v>169</v>
      </c>
    </row>
    <row r="233" spans="2:51" s="14" customFormat="1" ht="13.5">
      <c r="B233" s="269"/>
      <c r="C233" s="270"/>
      <c r="D233" s="248" t="s">
        <v>185</v>
      </c>
      <c r="E233" s="271" t="s">
        <v>21</v>
      </c>
      <c r="F233" s="272" t="s">
        <v>2175</v>
      </c>
      <c r="G233" s="270"/>
      <c r="H233" s="271" t="s">
        <v>21</v>
      </c>
      <c r="I233" s="273"/>
      <c r="J233" s="270"/>
      <c r="K233" s="270"/>
      <c r="L233" s="274"/>
      <c r="M233" s="275"/>
      <c r="N233" s="276"/>
      <c r="O233" s="276"/>
      <c r="P233" s="276"/>
      <c r="Q233" s="276"/>
      <c r="R233" s="276"/>
      <c r="S233" s="276"/>
      <c r="T233" s="277"/>
      <c r="AT233" s="278" t="s">
        <v>185</v>
      </c>
      <c r="AU233" s="278" t="s">
        <v>85</v>
      </c>
      <c r="AV233" s="14" t="s">
        <v>82</v>
      </c>
      <c r="AW233" s="14" t="s">
        <v>37</v>
      </c>
      <c r="AX233" s="14" t="s">
        <v>74</v>
      </c>
      <c r="AY233" s="278" t="s">
        <v>169</v>
      </c>
    </row>
    <row r="234" spans="2:51" s="12" customFormat="1" ht="13.5">
      <c r="B234" s="246"/>
      <c r="C234" s="247"/>
      <c r="D234" s="248" t="s">
        <v>185</v>
      </c>
      <c r="E234" s="249" t="s">
        <v>21</v>
      </c>
      <c r="F234" s="250" t="s">
        <v>2177</v>
      </c>
      <c r="G234" s="247"/>
      <c r="H234" s="251">
        <v>8.676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pans="2:51" s="12" customFormat="1" ht="13.5">
      <c r="B235" s="246"/>
      <c r="C235" s="247"/>
      <c r="D235" s="248" t="s">
        <v>185</v>
      </c>
      <c r="E235" s="249" t="s">
        <v>21</v>
      </c>
      <c r="F235" s="250" t="s">
        <v>2179</v>
      </c>
      <c r="G235" s="247"/>
      <c r="H235" s="251">
        <v>5.328</v>
      </c>
      <c r="I235" s="252"/>
      <c r="J235" s="247"/>
      <c r="K235" s="247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185</v>
      </c>
      <c r="AU235" s="257" t="s">
        <v>85</v>
      </c>
      <c r="AV235" s="12" t="s">
        <v>85</v>
      </c>
      <c r="AW235" s="12" t="s">
        <v>37</v>
      </c>
      <c r="AX235" s="12" t="s">
        <v>74</v>
      </c>
      <c r="AY235" s="257" t="s">
        <v>169</v>
      </c>
    </row>
    <row r="236" spans="2:51" s="12" customFormat="1" ht="13.5">
      <c r="B236" s="246"/>
      <c r="C236" s="247"/>
      <c r="D236" s="248" t="s">
        <v>185</v>
      </c>
      <c r="E236" s="249" t="s">
        <v>21</v>
      </c>
      <c r="F236" s="250" t="s">
        <v>2180</v>
      </c>
      <c r="G236" s="247"/>
      <c r="H236" s="251">
        <v>14.19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pans="2:51" s="15" customFormat="1" ht="13.5">
      <c r="B237" s="283"/>
      <c r="C237" s="284"/>
      <c r="D237" s="248" t="s">
        <v>185</v>
      </c>
      <c r="E237" s="285" t="s">
        <v>21</v>
      </c>
      <c r="F237" s="286" t="s">
        <v>345</v>
      </c>
      <c r="G237" s="284"/>
      <c r="H237" s="287">
        <v>28.194</v>
      </c>
      <c r="I237" s="288"/>
      <c r="J237" s="284"/>
      <c r="K237" s="284"/>
      <c r="L237" s="289"/>
      <c r="M237" s="290"/>
      <c r="N237" s="291"/>
      <c r="O237" s="291"/>
      <c r="P237" s="291"/>
      <c r="Q237" s="291"/>
      <c r="R237" s="291"/>
      <c r="S237" s="291"/>
      <c r="T237" s="292"/>
      <c r="AT237" s="293" t="s">
        <v>185</v>
      </c>
      <c r="AU237" s="293" t="s">
        <v>85</v>
      </c>
      <c r="AV237" s="15" t="s">
        <v>181</v>
      </c>
      <c r="AW237" s="15" t="s">
        <v>37</v>
      </c>
      <c r="AX237" s="15" t="s">
        <v>74</v>
      </c>
      <c r="AY237" s="293" t="s">
        <v>169</v>
      </c>
    </row>
    <row r="238" spans="2:51" s="14" customFormat="1" ht="13.5">
      <c r="B238" s="269"/>
      <c r="C238" s="270"/>
      <c r="D238" s="248" t="s">
        <v>185</v>
      </c>
      <c r="E238" s="271" t="s">
        <v>21</v>
      </c>
      <c r="F238" s="272" t="s">
        <v>2142</v>
      </c>
      <c r="G238" s="270"/>
      <c r="H238" s="271" t="s">
        <v>21</v>
      </c>
      <c r="I238" s="273"/>
      <c r="J238" s="270"/>
      <c r="K238" s="270"/>
      <c r="L238" s="274"/>
      <c r="M238" s="275"/>
      <c r="N238" s="276"/>
      <c r="O238" s="276"/>
      <c r="P238" s="276"/>
      <c r="Q238" s="276"/>
      <c r="R238" s="276"/>
      <c r="S238" s="276"/>
      <c r="T238" s="277"/>
      <c r="AT238" s="278" t="s">
        <v>185</v>
      </c>
      <c r="AU238" s="278" t="s">
        <v>85</v>
      </c>
      <c r="AV238" s="14" t="s">
        <v>82</v>
      </c>
      <c r="AW238" s="14" t="s">
        <v>37</v>
      </c>
      <c r="AX238" s="14" t="s">
        <v>74</v>
      </c>
      <c r="AY238" s="278" t="s">
        <v>169</v>
      </c>
    </row>
    <row r="239" spans="2:51" s="12" customFormat="1" ht="13.5">
      <c r="B239" s="246"/>
      <c r="C239" s="247"/>
      <c r="D239" s="248" t="s">
        <v>185</v>
      </c>
      <c r="E239" s="249" t="s">
        <v>21</v>
      </c>
      <c r="F239" s="250" t="s">
        <v>2182</v>
      </c>
      <c r="G239" s="247"/>
      <c r="H239" s="251">
        <v>5.684</v>
      </c>
      <c r="I239" s="252"/>
      <c r="J239" s="247"/>
      <c r="K239" s="247"/>
      <c r="L239" s="253"/>
      <c r="M239" s="254"/>
      <c r="N239" s="255"/>
      <c r="O239" s="255"/>
      <c r="P239" s="255"/>
      <c r="Q239" s="255"/>
      <c r="R239" s="255"/>
      <c r="S239" s="255"/>
      <c r="T239" s="256"/>
      <c r="AT239" s="257" t="s">
        <v>185</v>
      </c>
      <c r="AU239" s="257" t="s">
        <v>85</v>
      </c>
      <c r="AV239" s="12" t="s">
        <v>85</v>
      </c>
      <c r="AW239" s="12" t="s">
        <v>37</v>
      </c>
      <c r="AX239" s="12" t="s">
        <v>74</v>
      </c>
      <c r="AY239" s="257" t="s">
        <v>169</v>
      </c>
    </row>
    <row r="240" spans="2:51" s="12" customFormat="1" ht="13.5">
      <c r="B240" s="246"/>
      <c r="C240" s="247"/>
      <c r="D240" s="248" t="s">
        <v>185</v>
      </c>
      <c r="E240" s="249" t="s">
        <v>21</v>
      </c>
      <c r="F240" s="250" t="s">
        <v>2183</v>
      </c>
      <c r="G240" s="247"/>
      <c r="H240" s="251">
        <v>4.048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pans="2:51" s="12" customFormat="1" ht="13.5">
      <c r="B241" s="246"/>
      <c r="C241" s="247"/>
      <c r="D241" s="248" t="s">
        <v>185</v>
      </c>
      <c r="E241" s="249" t="s">
        <v>21</v>
      </c>
      <c r="F241" s="250" t="s">
        <v>2185</v>
      </c>
      <c r="G241" s="247"/>
      <c r="H241" s="251">
        <v>18.48</v>
      </c>
      <c r="I241" s="252"/>
      <c r="J241" s="247"/>
      <c r="K241" s="247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185</v>
      </c>
      <c r="AU241" s="257" t="s">
        <v>85</v>
      </c>
      <c r="AV241" s="12" t="s">
        <v>85</v>
      </c>
      <c r="AW241" s="12" t="s">
        <v>37</v>
      </c>
      <c r="AX241" s="12" t="s">
        <v>74</v>
      </c>
      <c r="AY241" s="257" t="s">
        <v>169</v>
      </c>
    </row>
    <row r="242" spans="2:51" s="15" customFormat="1" ht="13.5">
      <c r="B242" s="283"/>
      <c r="C242" s="284"/>
      <c r="D242" s="248" t="s">
        <v>185</v>
      </c>
      <c r="E242" s="285" t="s">
        <v>21</v>
      </c>
      <c r="F242" s="286" t="s">
        <v>345</v>
      </c>
      <c r="G242" s="284"/>
      <c r="H242" s="287">
        <v>28.212</v>
      </c>
      <c r="I242" s="288"/>
      <c r="J242" s="284"/>
      <c r="K242" s="284"/>
      <c r="L242" s="289"/>
      <c r="M242" s="290"/>
      <c r="N242" s="291"/>
      <c r="O242" s="291"/>
      <c r="P242" s="291"/>
      <c r="Q242" s="291"/>
      <c r="R242" s="291"/>
      <c r="S242" s="291"/>
      <c r="T242" s="292"/>
      <c r="AT242" s="293" t="s">
        <v>185</v>
      </c>
      <c r="AU242" s="293" t="s">
        <v>85</v>
      </c>
      <c r="AV242" s="15" t="s">
        <v>181</v>
      </c>
      <c r="AW242" s="15" t="s">
        <v>37</v>
      </c>
      <c r="AX242" s="15" t="s">
        <v>74</v>
      </c>
      <c r="AY242" s="293" t="s">
        <v>169</v>
      </c>
    </row>
    <row r="243" spans="2:51" s="13" customFormat="1" ht="13.5">
      <c r="B243" s="258"/>
      <c r="C243" s="259"/>
      <c r="D243" s="248" t="s">
        <v>185</v>
      </c>
      <c r="E243" s="260" t="s">
        <v>21</v>
      </c>
      <c r="F243" s="261" t="s">
        <v>187</v>
      </c>
      <c r="G243" s="259"/>
      <c r="H243" s="262">
        <v>192.235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AT243" s="268" t="s">
        <v>185</v>
      </c>
      <c r="AU243" s="268" t="s">
        <v>85</v>
      </c>
      <c r="AV243" s="13" t="s">
        <v>176</v>
      </c>
      <c r="AW243" s="13" t="s">
        <v>37</v>
      </c>
      <c r="AX243" s="13" t="s">
        <v>82</v>
      </c>
      <c r="AY243" s="268" t="s">
        <v>169</v>
      </c>
    </row>
    <row r="244" spans="2:65" s="1" customFormat="1" ht="38.25" customHeight="1">
      <c r="B244" s="47"/>
      <c r="C244" s="234" t="s">
        <v>239</v>
      </c>
      <c r="D244" s="234" t="s">
        <v>171</v>
      </c>
      <c r="E244" s="235" t="s">
        <v>2245</v>
      </c>
      <c r="F244" s="236" t="s">
        <v>2246</v>
      </c>
      <c r="G244" s="237" t="s">
        <v>422</v>
      </c>
      <c r="H244" s="238">
        <v>62.725</v>
      </c>
      <c r="I244" s="239"/>
      <c r="J244" s="240">
        <f>ROUND(I244*H244,2)</f>
        <v>0</v>
      </c>
      <c r="K244" s="236" t="s">
        <v>175</v>
      </c>
      <c r="L244" s="73"/>
      <c r="M244" s="241" t="s">
        <v>21</v>
      </c>
      <c r="N244" s="242" t="s">
        <v>45</v>
      </c>
      <c r="O244" s="4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AR244" s="25" t="s">
        <v>176</v>
      </c>
      <c r="AT244" s="25" t="s">
        <v>171</v>
      </c>
      <c r="AU244" s="25" t="s">
        <v>85</v>
      </c>
      <c r="AY244" s="25" t="s">
        <v>169</v>
      </c>
      <c r="BE244" s="245">
        <f>IF(N244="základní",J244,0)</f>
        <v>0</v>
      </c>
      <c r="BF244" s="245">
        <f>IF(N244="snížená",J244,0)</f>
        <v>0</v>
      </c>
      <c r="BG244" s="245">
        <f>IF(N244="zákl. přenesená",J244,0)</f>
        <v>0</v>
      </c>
      <c r="BH244" s="245">
        <f>IF(N244="sníž. přenesená",J244,0)</f>
        <v>0</v>
      </c>
      <c r="BI244" s="245">
        <f>IF(N244="nulová",J244,0)</f>
        <v>0</v>
      </c>
      <c r="BJ244" s="25" t="s">
        <v>82</v>
      </c>
      <c r="BK244" s="245">
        <f>ROUND(I244*H244,2)</f>
        <v>0</v>
      </c>
      <c r="BL244" s="25" t="s">
        <v>176</v>
      </c>
      <c r="BM244" s="25" t="s">
        <v>2247</v>
      </c>
    </row>
    <row r="245" spans="2:51" s="14" customFormat="1" ht="13.5">
      <c r="B245" s="269"/>
      <c r="C245" s="270"/>
      <c r="D245" s="248" t="s">
        <v>185</v>
      </c>
      <c r="E245" s="271" t="s">
        <v>21</v>
      </c>
      <c r="F245" s="272" t="s">
        <v>2160</v>
      </c>
      <c r="G245" s="270"/>
      <c r="H245" s="271" t="s">
        <v>21</v>
      </c>
      <c r="I245" s="273"/>
      <c r="J245" s="270"/>
      <c r="K245" s="270"/>
      <c r="L245" s="274"/>
      <c r="M245" s="275"/>
      <c r="N245" s="276"/>
      <c r="O245" s="276"/>
      <c r="P245" s="276"/>
      <c r="Q245" s="276"/>
      <c r="R245" s="276"/>
      <c r="S245" s="276"/>
      <c r="T245" s="277"/>
      <c r="AT245" s="278" t="s">
        <v>185</v>
      </c>
      <c r="AU245" s="278" t="s">
        <v>85</v>
      </c>
      <c r="AV245" s="14" t="s">
        <v>82</v>
      </c>
      <c r="AW245" s="14" t="s">
        <v>37</v>
      </c>
      <c r="AX245" s="14" t="s">
        <v>74</v>
      </c>
      <c r="AY245" s="278" t="s">
        <v>169</v>
      </c>
    </row>
    <row r="246" spans="2:51" s="12" customFormat="1" ht="13.5">
      <c r="B246" s="246"/>
      <c r="C246" s="247"/>
      <c r="D246" s="248" t="s">
        <v>185</v>
      </c>
      <c r="E246" s="249" t="s">
        <v>21</v>
      </c>
      <c r="F246" s="250" t="s">
        <v>2166</v>
      </c>
      <c r="G246" s="247"/>
      <c r="H246" s="251">
        <v>15.505</v>
      </c>
      <c r="I246" s="252"/>
      <c r="J246" s="247"/>
      <c r="K246" s="247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185</v>
      </c>
      <c r="AU246" s="257" t="s">
        <v>85</v>
      </c>
      <c r="AV246" s="12" t="s">
        <v>85</v>
      </c>
      <c r="AW246" s="12" t="s">
        <v>37</v>
      </c>
      <c r="AX246" s="12" t="s">
        <v>74</v>
      </c>
      <c r="AY246" s="257" t="s">
        <v>169</v>
      </c>
    </row>
    <row r="247" spans="2:51" s="12" customFormat="1" ht="13.5">
      <c r="B247" s="246"/>
      <c r="C247" s="247"/>
      <c r="D247" s="248" t="s">
        <v>185</v>
      </c>
      <c r="E247" s="249" t="s">
        <v>21</v>
      </c>
      <c r="F247" s="250" t="s">
        <v>2169</v>
      </c>
      <c r="G247" s="247"/>
      <c r="H247" s="251">
        <v>6.96</v>
      </c>
      <c r="I247" s="252"/>
      <c r="J247" s="247"/>
      <c r="K247" s="247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185</v>
      </c>
      <c r="AU247" s="257" t="s">
        <v>85</v>
      </c>
      <c r="AV247" s="12" t="s">
        <v>85</v>
      </c>
      <c r="AW247" s="12" t="s">
        <v>37</v>
      </c>
      <c r="AX247" s="12" t="s">
        <v>74</v>
      </c>
      <c r="AY247" s="257" t="s">
        <v>169</v>
      </c>
    </row>
    <row r="248" spans="2:51" s="12" customFormat="1" ht="13.5">
      <c r="B248" s="246"/>
      <c r="C248" s="247"/>
      <c r="D248" s="248" t="s">
        <v>185</v>
      </c>
      <c r="E248" s="249" t="s">
        <v>21</v>
      </c>
      <c r="F248" s="250" t="s">
        <v>2170</v>
      </c>
      <c r="G248" s="247"/>
      <c r="H248" s="251">
        <v>21.78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pans="2:51" s="15" customFormat="1" ht="13.5">
      <c r="B249" s="283"/>
      <c r="C249" s="284"/>
      <c r="D249" s="248" t="s">
        <v>185</v>
      </c>
      <c r="E249" s="285" t="s">
        <v>21</v>
      </c>
      <c r="F249" s="286" t="s">
        <v>345</v>
      </c>
      <c r="G249" s="284"/>
      <c r="H249" s="287">
        <v>44.245</v>
      </c>
      <c r="I249" s="288"/>
      <c r="J249" s="284"/>
      <c r="K249" s="284"/>
      <c r="L249" s="289"/>
      <c r="M249" s="290"/>
      <c r="N249" s="291"/>
      <c r="O249" s="291"/>
      <c r="P249" s="291"/>
      <c r="Q249" s="291"/>
      <c r="R249" s="291"/>
      <c r="S249" s="291"/>
      <c r="T249" s="292"/>
      <c r="AT249" s="293" t="s">
        <v>185</v>
      </c>
      <c r="AU249" s="293" t="s">
        <v>85</v>
      </c>
      <c r="AV249" s="15" t="s">
        <v>181</v>
      </c>
      <c r="AW249" s="15" t="s">
        <v>37</v>
      </c>
      <c r="AX249" s="15" t="s">
        <v>74</v>
      </c>
      <c r="AY249" s="293" t="s">
        <v>169</v>
      </c>
    </row>
    <row r="250" spans="2:51" s="14" customFormat="1" ht="13.5">
      <c r="B250" s="269"/>
      <c r="C250" s="270"/>
      <c r="D250" s="248" t="s">
        <v>185</v>
      </c>
      <c r="E250" s="271" t="s">
        <v>21</v>
      </c>
      <c r="F250" s="272" t="s">
        <v>2142</v>
      </c>
      <c r="G250" s="270"/>
      <c r="H250" s="271" t="s">
        <v>21</v>
      </c>
      <c r="I250" s="273"/>
      <c r="J250" s="270"/>
      <c r="K250" s="270"/>
      <c r="L250" s="274"/>
      <c r="M250" s="275"/>
      <c r="N250" s="276"/>
      <c r="O250" s="276"/>
      <c r="P250" s="276"/>
      <c r="Q250" s="276"/>
      <c r="R250" s="276"/>
      <c r="S250" s="276"/>
      <c r="T250" s="277"/>
      <c r="AT250" s="278" t="s">
        <v>185</v>
      </c>
      <c r="AU250" s="278" t="s">
        <v>85</v>
      </c>
      <c r="AV250" s="14" t="s">
        <v>82</v>
      </c>
      <c r="AW250" s="14" t="s">
        <v>37</v>
      </c>
      <c r="AX250" s="14" t="s">
        <v>74</v>
      </c>
      <c r="AY250" s="278" t="s">
        <v>169</v>
      </c>
    </row>
    <row r="251" spans="2:51" s="12" customFormat="1" ht="13.5">
      <c r="B251" s="246"/>
      <c r="C251" s="247"/>
      <c r="D251" s="248" t="s">
        <v>185</v>
      </c>
      <c r="E251" s="249" t="s">
        <v>21</v>
      </c>
      <c r="F251" s="250" t="s">
        <v>2185</v>
      </c>
      <c r="G251" s="247"/>
      <c r="H251" s="251">
        <v>18.48</v>
      </c>
      <c r="I251" s="252"/>
      <c r="J251" s="247"/>
      <c r="K251" s="247"/>
      <c r="L251" s="253"/>
      <c r="M251" s="254"/>
      <c r="N251" s="255"/>
      <c r="O251" s="255"/>
      <c r="P251" s="255"/>
      <c r="Q251" s="255"/>
      <c r="R251" s="255"/>
      <c r="S251" s="255"/>
      <c r="T251" s="256"/>
      <c r="AT251" s="257" t="s">
        <v>185</v>
      </c>
      <c r="AU251" s="257" t="s">
        <v>85</v>
      </c>
      <c r="AV251" s="12" t="s">
        <v>85</v>
      </c>
      <c r="AW251" s="12" t="s">
        <v>37</v>
      </c>
      <c r="AX251" s="12" t="s">
        <v>74</v>
      </c>
      <c r="AY251" s="257" t="s">
        <v>169</v>
      </c>
    </row>
    <row r="252" spans="2:51" s="13" customFormat="1" ht="13.5">
      <c r="B252" s="258"/>
      <c r="C252" s="259"/>
      <c r="D252" s="248" t="s">
        <v>185</v>
      </c>
      <c r="E252" s="260" t="s">
        <v>21</v>
      </c>
      <c r="F252" s="261" t="s">
        <v>187</v>
      </c>
      <c r="G252" s="259"/>
      <c r="H252" s="262">
        <v>62.725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AT252" s="268" t="s">
        <v>185</v>
      </c>
      <c r="AU252" s="268" t="s">
        <v>85</v>
      </c>
      <c r="AV252" s="13" t="s">
        <v>176</v>
      </c>
      <c r="AW252" s="13" t="s">
        <v>37</v>
      </c>
      <c r="AX252" s="13" t="s">
        <v>82</v>
      </c>
      <c r="AY252" s="268" t="s">
        <v>169</v>
      </c>
    </row>
    <row r="253" spans="2:65" s="1" customFormat="1" ht="38.25" customHeight="1">
      <c r="B253" s="47"/>
      <c r="C253" s="234" t="s">
        <v>10</v>
      </c>
      <c r="D253" s="234" t="s">
        <v>171</v>
      </c>
      <c r="E253" s="235" t="s">
        <v>494</v>
      </c>
      <c r="F253" s="236" t="s">
        <v>495</v>
      </c>
      <c r="G253" s="237" t="s">
        <v>422</v>
      </c>
      <c r="H253" s="238">
        <v>345.998</v>
      </c>
      <c r="I253" s="239"/>
      <c r="J253" s="240">
        <f>ROUND(I253*H253,2)</f>
        <v>0</v>
      </c>
      <c r="K253" s="236" t="s">
        <v>175</v>
      </c>
      <c r="L253" s="73"/>
      <c r="M253" s="241" t="s">
        <v>21</v>
      </c>
      <c r="N253" s="242" t="s">
        <v>45</v>
      </c>
      <c r="O253" s="48"/>
      <c r="P253" s="243">
        <f>O253*H253</f>
        <v>0</v>
      </c>
      <c r="Q253" s="243">
        <v>0</v>
      </c>
      <c r="R253" s="243">
        <f>Q253*H253</f>
        <v>0</v>
      </c>
      <c r="S253" s="243">
        <v>0</v>
      </c>
      <c r="T253" s="244">
        <f>S253*H253</f>
        <v>0</v>
      </c>
      <c r="AR253" s="25" t="s">
        <v>176</v>
      </c>
      <c r="AT253" s="25" t="s">
        <v>171</v>
      </c>
      <c r="AU253" s="25" t="s">
        <v>85</v>
      </c>
      <c r="AY253" s="25" t="s">
        <v>169</v>
      </c>
      <c r="BE253" s="245">
        <f>IF(N253="základní",J253,0)</f>
        <v>0</v>
      </c>
      <c r="BF253" s="245">
        <f>IF(N253="snížená",J253,0)</f>
        <v>0</v>
      </c>
      <c r="BG253" s="245">
        <f>IF(N253="zákl. přenesená",J253,0)</f>
        <v>0</v>
      </c>
      <c r="BH253" s="245">
        <f>IF(N253="sníž. přenesená",J253,0)</f>
        <v>0</v>
      </c>
      <c r="BI253" s="245">
        <f>IF(N253="nulová",J253,0)</f>
        <v>0</v>
      </c>
      <c r="BJ253" s="25" t="s">
        <v>82</v>
      </c>
      <c r="BK253" s="245">
        <f>ROUND(I253*H253,2)</f>
        <v>0</v>
      </c>
      <c r="BL253" s="25" t="s">
        <v>176</v>
      </c>
      <c r="BM253" s="25" t="s">
        <v>2248</v>
      </c>
    </row>
    <row r="254" spans="2:51" s="14" customFormat="1" ht="13.5">
      <c r="B254" s="269"/>
      <c r="C254" s="270"/>
      <c r="D254" s="248" t="s">
        <v>185</v>
      </c>
      <c r="E254" s="271" t="s">
        <v>21</v>
      </c>
      <c r="F254" s="272" t="s">
        <v>1770</v>
      </c>
      <c r="G254" s="270"/>
      <c r="H254" s="271" t="s">
        <v>21</v>
      </c>
      <c r="I254" s="273"/>
      <c r="J254" s="270"/>
      <c r="K254" s="270"/>
      <c r="L254" s="274"/>
      <c r="M254" s="275"/>
      <c r="N254" s="276"/>
      <c r="O254" s="276"/>
      <c r="P254" s="276"/>
      <c r="Q254" s="276"/>
      <c r="R254" s="276"/>
      <c r="S254" s="276"/>
      <c r="T254" s="277"/>
      <c r="AT254" s="278" t="s">
        <v>185</v>
      </c>
      <c r="AU254" s="278" t="s">
        <v>85</v>
      </c>
      <c r="AV254" s="14" t="s">
        <v>82</v>
      </c>
      <c r="AW254" s="14" t="s">
        <v>37</v>
      </c>
      <c r="AX254" s="14" t="s">
        <v>74</v>
      </c>
      <c r="AY254" s="278" t="s">
        <v>169</v>
      </c>
    </row>
    <row r="255" spans="2:51" s="12" customFormat="1" ht="13.5">
      <c r="B255" s="246"/>
      <c r="C255" s="247"/>
      <c r="D255" s="248" t="s">
        <v>185</v>
      </c>
      <c r="E255" s="249" t="s">
        <v>21</v>
      </c>
      <c r="F255" s="250" t="s">
        <v>2249</v>
      </c>
      <c r="G255" s="247"/>
      <c r="H255" s="251">
        <v>345.998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pans="2:51" s="13" customFormat="1" ht="13.5">
      <c r="B256" s="258"/>
      <c r="C256" s="259"/>
      <c r="D256" s="248" t="s">
        <v>185</v>
      </c>
      <c r="E256" s="260" t="s">
        <v>21</v>
      </c>
      <c r="F256" s="261" t="s">
        <v>187</v>
      </c>
      <c r="G256" s="259"/>
      <c r="H256" s="262">
        <v>345.998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AT256" s="268" t="s">
        <v>185</v>
      </c>
      <c r="AU256" s="268" t="s">
        <v>85</v>
      </c>
      <c r="AV256" s="13" t="s">
        <v>176</v>
      </c>
      <c r="AW256" s="13" t="s">
        <v>37</v>
      </c>
      <c r="AX256" s="13" t="s">
        <v>82</v>
      </c>
      <c r="AY256" s="268" t="s">
        <v>169</v>
      </c>
    </row>
    <row r="257" spans="2:65" s="1" customFormat="1" ht="38.25" customHeight="1">
      <c r="B257" s="47"/>
      <c r="C257" s="234" t="s">
        <v>246</v>
      </c>
      <c r="D257" s="234" t="s">
        <v>171</v>
      </c>
      <c r="E257" s="235" t="s">
        <v>499</v>
      </c>
      <c r="F257" s="236" t="s">
        <v>500</v>
      </c>
      <c r="G257" s="237" t="s">
        <v>422</v>
      </c>
      <c r="H257" s="238">
        <v>109.509</v>
      </c>
      <c r="I257" s="239"/>
      <c r="J257" s="240">
        <f>ROUND(I257*H257,2)</f>
        <v>0</v>
      </c>
      <c r="K257" s="236" t="s">
        <v>175</v>
      </c>
      <c r="L257" s="73"/>
      <c r="M257" s="241" t="s">
        <v>21</v>
      </c>
      <c r="N257" s="242" t="s">
        <v>45</v>
      </c>
      <c r="O257" s="48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AR257" s="25" t="s">
        <v>176</v>
      </c>
      <c r="AT257" s="25" t="s">
        <v>171</v>
      </c>
      <c r="AU257" s="25" t="s">
        <v>85</v>
      </c>
      <c r="AY257" s="25" t="s">
        <v>169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25" t="s">
        <v>82</v>
      </c>
      <c r="BK257" s="245">
        <f>ROUND(I257*H257,2)</f>
        <v>0</v>
      </c>
      <c r="BL257" s="25" t="s">
        <v>176</v>
      </c>
      <c r="BM257" s="25" t="s">
        <v>2250</v>
      </c>
    </row>
    <row r="258" spans="2:51" s="14" customFormat="1" ht="13.5">
      <c r="B258" s="269"/>
      <c r="C258" s="270"/>
      <c r="D258" s="248" t="s">
        <v>185</v>
      </c>
      <c r="E258" s="271" t="s">
        <v>21</v>
      </c>
      <c r="F258" s="272" t="s">
        <v>502</v>
      </c>
      <c r="G258" s="270"/>
      <c r="H258" s="271" t="s">
        <v>21</v>
      </c>
      <c r="I258" s="273"/>
      <c r="J258" s="270"/>
      <c r="K258" s="270"/>
      <c r="L258" s="274"/>
      <c r="M258" s="275"/>
      <c r="N258" s="276"/>
      <c r="O258" s="276"/>
      <c r="P258" s="276"/>
      <c r="Q258" s="276"/>
      <c r="R258" s="276"/>
      <c r="S258" s="276"/>
      <c r="T258" s="277"/>
      <c r="AT258" s="278" t="s">
        <v>185</v>
      </c>
      <c r="AU258" s="278" t="s">
        <v>85</v>
      </c>
      <c r="AV258" s="14" t="s">
        <v>82</v>
      </c>
      <c r="AW258" s="14" t="s">
        <v>37</v>
      </c>
      <c r="AX258" s="14" t="s">
        <v>74</v>
      </c>
      <c r="AY258" s="278" t="s">
        <v>169</v>
      </c>
    </row>
    <row r="259" spans="2:51" s="12" customFormat="1" ht="13.5">
      <c r="B259" s="246"/>
      <c r="C259" s="247"/>
      <c r="D259" s="248" t="s">
        <v>185</v>
      </c>
      <c r="E259" s="249" t="s">
        <v>21</v>
      </c>
      <c r="F259" s="250" t="s">
        <v>2156</v>
      </c>
      <c r="G259" s="247"/>
      <c r="H259" s="251">
        <v>282.508</v>
      </c>
      <c r="I259" s="252"/>
      <c r="J259" s="247"/>
      <c r="K259" s="247"/>
      <c r="L259" s="253"/>
      <c r="M259" s="254"/>
      <c r="N259" s="255"/>
      <c r="O259" s="255"/>
      <c r="P259" s="255"/>
      <c r="Q259" s="255"/>
      <c r="R259" s="255"/>
      <c r="S259" s="255"/>
      <c r="T259" s="256"/>
      <c r="AT259" s="257" t="s">
        <v>185</v>
      </c>
      <c r="AU259" s="257" t="s">
        <v>85</v>
      </c>
      <c r="AV259" s="12" t="s">
        <v>85</v>
      </c>
      <c r="AW259" s="12" t="s">
        <v>37</v>
      </c>
      <c r="AX259" s="12" t="s">
        <v>74</v>
      </c>
      <c r="AY259" s="257" t="s">
        <v>169</v>
      </c>
    </row>
    <row r="260" spans="2:51" s="12" customFormat="1" ht="13.5">
      <c r="B260" s="246"/>
      <c r="C260" s="247"/>
      <c r="D260" s="248" t="s">
        <v>185</v>
      </c>
      <c r="E260" s="249" t="s">
        <v>21</v>
      </c>
      <c r="F260" s="250" t="s">
        <v>2251</v>
      </c>
      <c r="G260" s="247"/>
      <c r="H260" s="251">
        <v>-172.999</v>
      </c>
      <c r="I260" s="252"/>
      <c r="J260" s="247"/>
      <c r="K260" s="247"/>
      <c r="L260" s="253"/>
      <c r="M260" s="254"/>
      <c r="N260" s="255"/>
      <c r="O260" s="255"/>
      <c r="P260" s="255"/>
      <c r="Q260" s="255"/>
      <c r="R260" s="255"/>
      <c r="S260" s="255"/>
      <c r="T260" s="256"/>
      <c r="AT260" s="257" t="s">
        <v>185</v>
      </c>
      <c r="AU260" s="257" t="s">
        <v>85</v>
      </c>
      <c r="AV260" s="12" t="s">
        <v>85</v>
      </c>
      <c r="AW260" s="12" t="s">
        <v>37</v>
      </c>
      <c r="AX260" s="12" t="s">
        <v>74</v>
      </c>
      <c r="AY260" s="257" t="s">
        <v>169</v>
      </c>
    </row>
    <row r="261" spans="2:51" s="13" customFormat="1" ht="13.5">
      <c r="B261" s="258"/>
      <c r="C261" s="259"/>
      <c r="D261" s="248" t="s">
        <v>185</v>
      </c>
      <c r="E261" s="260" t="s">
        <v>21</v>
      </c>
      <c r="F261" s="261" t="s">
        <v>187</v>
      </c>
      <c r="G261" s="259"/>
      <c r="H261" s="262">
        <v>109.509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AT261" s="268" t="s">
        <v>185</v>
      </c>
      <c r="AU261" s="268" t="s">
        <v>85</v>
      </c>
      <c r="AV261" s="13" t="s">
        <v>176</v>
      </c>
      <c r="AW261" s="13" t="s">
        <v>37</v>
      </c>
      <c r="AX261" s="13" t="s">
        <v>82</v>
      </c>
      <c r="AY261" s="268" t="s">
        <v>169</v>
      </c>
    </row>
    <row r="262" spans="2:65" s="1" customFormat="1" ht="51" customHeight="1">
      <c r="B262" s="47"/>
      <c r="C262" s="234" t="s">
        <v>250</v>
      </c>
      <c r="D262" s="234" t="s">
        <v>171</v>
      </c>
      <c r="E262" s="235" t="s">
        <v>505</v>
      </c>
      <c r="F262" s="236" t="s">
        <v>506</v>
      </c>
      <c r="G262" s="237" t="s">
        <v>422</v>
      </c>
      <c r="H262" s="238">
        <v>219.018</v>
      </c>
      <c r="I262" s="239"/>
      <c r="J262" s="240">
        <f>ROUND(I262*H262,2)</f>
        <v>0</v>
      </c>
      <c r="K262" s="236" t="s">
        <v>175</v>
      </c>
      <c r="L262" s="73"/>
      <c r="M262" s="241" t="s">
        <v>21</v>
      </c>
      <c r="N262" s="242" t="s">
        <v>45</v>
      </c>
      <c r="O262" s="48"/>
      <c r="P262" s="243">
        <f>O262*H262</f>
        <v>0</v>
      </c>
      <c r="Q262" s="243">
        <v>0</v>
      </c>
      <c r="R262" s="243">
        <f>Q262*H262</f>
        <v>0</v>
      </c>
      <c r="S262" s="243">
        <v>0</v>
      </c>
      <c r="T262" s="244">
        <f>S262*H262</f>
        <v>0</v>
      </c>
      <c r="AR262" s="25" t="s">
        <v>176</v>
      </c>
      <c r="AT262" s="25" t="s">
        <v>171</v>
      </c>
      <c r="AU262" s="25" t="s">
        <v>85</v>
      </c>
      <c r="AY262" s="25" t="s">
        <v>169</v>
      </c>
      <c r="BE262" s="245">
        <f>IF(N262="základní",J262,0)</f>
        <v>0</v>
      </c>
      <c r="BF262" s="245">
        <f>IF(N262="snížená",J262,0)</f>
        <v>0</v>
      </c>
      <c r="BG262" s="245">
        <f>IF(N262="zákl. přenesená",J262,0)</f>
        <v>0</v>
      </c>
      <c r="BH262" s="245">
        <f>IF(N262="sníž. přenesená",J262,0)</f>
        <v>0</v>
      </c>
      <c r="BI262" s="245">
        <f>IF(N262="nulová",J262,0)</f>
        <v>0</v>
      </c>
      <c r="BJ262" s="25" t="s">
        <v>82</v>
      </c>
      <c r="BK262" s="245">
        <f>ROUND(I262*H262,2)</f>
        <v>0</v>
      </c>
      <c r="BL262" s="25" t="s">
        <v>176</v>
      </c>
      <c r="BM262" s="25" t="s">
        <v>2252</v>
      </c>
    </row>
    <row r="263" spans="2:51" s="14" customFormat="1" ht="13.5">
      <c r="B263" s="269"/>
      <c r="C263" s="270"/>
      <c r="D263" s="248" t="s">
        <v>185</v>
      </c>
      <c r="E263" s="271" t="s">
        <v>21</v>
      </c>
      <c r="F263" s="272" t="s">
        <v>502</v>
      </c>
      <c r="G263" s="270"/>
      <c r="H263" s="271" t="s">
        <v>21</v>
      </c>
      <c r="I263" s="273"/>
      <c r="J263" s="270"/>
      <c r="K263" s="270"/>
      <c r="L263" s="274"/>
      <c r="M263" s="275"/>
      <c r="N263" s="276"/>
      <c r="O263" s="276"/>
      <c r="P263" s="276"/>
      <c r="Q263" s="276"/>
      <c r="R263" s="276"/>
      <c r="S263" s="276"/>
      <c r="T263" s="277"/>
      <c r="AT263" s="278" t="s">
        <v>185</v>
      </c>
      <c r="AU263" s="278" t="s">
        <v>85</v>
      </c>
      <c r="AV263" s="14" t="s">
        <v>82</v>
      </c>
      <c r="AW263" s="14" t="s">
        <v>37</v>
      </c>
      <c r="AX263" s="14" t="s">
        <v>74</v>
      </c>
      <c r="AY263" s="278" t="s">
        <v>169</v>
      </c>
    </row>
    <row r="264" spans="2:51" s="12" customFormat="1" ht="13.5">
      <c r="B264" s="246"/>
      <c r="C264" s="247"/>
      <c r="D264" s="248" t="s">
        <v>185</v>
      </c>
      <c r="E264" s="249" t="s">
        <v>21</v>
      </c>
      <c r="F264" s="250" t="s">
        <v>2253</v>
      </c>
      <c r="G264" s="247"/>
      <c r="H264" s="251">
        <v>219.018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pans="2:51" s="13" customFormat="1" ht="13.5">
      <c r="B265" s="258"/>
      <c r="C265" s="259"/>
      <c r="D265" s="248" t="s">
        <v>185</v>
      </c>
      <c r="E265" s="260" t="s">
        <v>21</v>
      </c>
      <c r="F265" s="261" t="s">
        <v>187</v>
      </c>
      <c r="G265" s="259"/>
      <c r="H265" s="262">
        <v>219.018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AT265" s="268" t="s">
        <v>185</v>
      </c>
      <c r="AU265" s="268" t="s">
        <v>85</v>
      </c>
      <c r="AV265" s="13" t="s">
        <v>176</v>
      </c>
      <c r="AW265" s="13" t="s">
        <v>37</v>
      </c>
      <c r="AX265" s="13" t="s">
        <v>82</v>
      </c>
      <c r="AY265" s="268" t="s">
        <v>169</v>
      </c>
    </row>
    <row r="266" spans="2:65" s="1" customFormat="1" ht="25.5" customHeight="1">
      <c r="B266" s="47"/>
      <c r="C266" s="234" t="s">
        <v>254</v>
      </c>
      <c r="D266" s="234" t="s">
        <v>171</v>
      </c>
      <c r="E266" s="235" t="s">
        <v>2254</v>
      </c>
      <c r="F266" s="236" t="s">
        <v>2255</v>
      </c>
      <c r="G266" s="237" t="s">
        <v>422</v>
      </c>
      <c r="H266" s="238">
        <v>172.999</v>
      </c>
      <c r="I266" s="239"/>
      <c r="J266" s="240">
        <f>ROUND(I266*H266,2)</f>
        <v>0</v>
      </c>
      <c r="K266" s="236" t="s">
        <v>175</v>
      </c>
      <c r="L266" s="73"/>
      <c r="M266" s="241" t="s">
        <v>21</v>
      </c>
      <c r="N266" s="242" t="s">
        <v>45</v>
      </c>
      <c r="O266" s="48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AR266" s="25" t="s">
        <v>176</v>
      </c>
      <c r="AT266" s="25" t="s">
        <v>171</v>
      </c>
      <c r="AU266" s="25" t="s">
        <v>85</v>
      </c>
      <c r="AY266" s="25" t="s">
        <v>169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82</v>
      </c>
      <c r="BK266" s="245">
        <f>ROUND(I266*H266,2)</f>
        <v>0</v>
      </c>
      <c r="BL266" s="25" t="s">
        <v>176</v>
      </c>
      <c r="BM266" s="25" t="s">
        <v>2256</v>
      </c>
    </row>
    <row r="267" spans="2:51" s="14" customFormat="1" ht="13.5">
      <c r="B267" s="269"/>
      <c r="C267" s="270"/>
      <c r="D267" s="248" t="s">
        <v>185</v>
      </c>
      <c r="E267" s="271" t="s">
        <v>21</v>
      </c>
      <c r="F267" s="272" t="s">
        <v>497</v>
      </c>
      <c r="G267" s="270"/>
      <c r="H267" s="271" t="s">
        <v>21</v>
      </c>
      <c r="I267" s="273"/>
      <c r="J267" s="270"/>
      <c r="K267" s="270"/>
      <c r="L267" s="274"/>
      <c r="M267" s="275"/>
      <c r="N267" s="276"/>
      <c r="O267" s="276"/>
      <c r="P267" s="276"/>
      <c r="Q267" s="276"/>
      <c r="R267" s="276"/>
      <c r="S267" s="276"/>
      <c r="T267" s="277"/>
      <c r="AT267" s="278" t="s">
        <v>185</v>
      </c>
      <c r="AU267" s="278" t="s">
        <v>85</v>
      </c>
      <c r="AV267" s="14" t="s">
        <v>82</v>
      </c>
      <c r="AW267" s="14" t="s">
        <v>37</v>
      </c>
      <c r="AX267" s="14" t="s">
        <v>74</v>
      </c>
      <c r="AY267" s="278" t="s">
        <v>169</v>
      </c>
    </row>
    <row r="268" spans="2:51" s="12" customFormat="1" ht="13.5">
      <c r="B268" s="246"/>
      <c r="C268" s="247"/>
      <c r="D268" s="248" t="s">
        <v>185</v>
      </c>
      <c r="E268" s="249" t="s">
        <v>21</v>
      </c>
      <c r="F268" s="250" t="s">
        <v>2257</v>
      </c>
      <c r="G268" s="247"/>
      <c r="H268" s="251">
        <v>172.999</v>
      </c>
      <c r="I268" s="252"/>
      <c r="J268" s="247"/>
      <c r="K268" s="247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185</v>
      </c>
      <c r="AU268" s="257" t="s">
        <v>85</v>
      </c>
      <c r="AV268" s="12" t="s">
        <v>85</v>
      </c>
      <c r="AW268" s="12" t="s">
        <v>37</v>
      </c>
      <c r="AX268" s="12" t="s">
        <v>74</v>
      </c>
      <c r="AY268" s="257" t="s">
        <v>169</v>
      </c>
    </row>
    <row r="269" spans="2:51" s="13" customFormat="1" ht="13.5">
      <c r="B269" s="258"/>
      <c r="C269" s="259"/>
      <c r="D269" s="248" t="s">
        <v>185</v>
      </c>
      <c r="E269" s="260" t="s">
        <v>21</v>
      </c>
      <c r="F269" s="261" t="s">
        <v>187</v>
      </c>
      <c r="G269" s="259"/>
      <c r="H269" s="262">
        <v>172.999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AT269" s="268" t="s">
        <v>185</v>
      </c>
      <c r="AU269" s="268" t="s">
        <v>85</v>
      </c>
      <c r="AV269" s="13" t="s">
        <v>176</v>
      </c>
      <c r="AW269" s="13" t="s">
        <v>37</v>
      </c>
      <c r="AX269" s="13" t="s">
        <v>82</v>
      </c>
      <c r="AY269" s="268" t="s">
        <v>169</v>
      </c>
    </row>
    <row r="270" spans="2:65" s="1" customFormat="1" ht="16.5" customHeight="1">
      <c r="B270" s="47"/>
      <c r="C270" s="234" t="s">
        <v>258</v>
      </c>
      <c r="D270" s="234" t="s">
        <v>171</v>
      </c>
      <c r="E270" s="235" t="s">
        <v>513</v>
      </c>
      <c r="F270" s="236" t="s">
        <v>514</v>
      </c>
      <c r="G270" s="237" t="s">
        <v>422</v>
      </c>
      <c r="H270" s="238">
        <v>172.999</v>
      </c>
      <c r="I270" s="239"/>
      <c r="J270" s="240">
        <f>ROUND(I270*H270,2)</f>
        <v>0</v>
      </c>
      <c r="K270" s="236" t="s">
        <v>175</v>
      </c>
      <c r="L270" s="73"/>
      <c r="M270" s="241" t="s">
        <v>21</v>
      </c>
      <c r="N270" s="242" t="s">
        <v>45</v>
      </c>
      <c r="O270" s="48"/>
      <c r="P270" s="243">
        <f>O270*H270</f>
        <v>0</v>
      </c>
      <c r="Q270" s="243">
        <v>0</v>
      </c>
      <c r="R270" s="243">
        <f>Q270*H270</f>
        <v>0</v>
      </c>
      <c r="S270" s="243">
        <v>0</v>
      </c>
      <c r="T270" s="244">
        <f>S270*H270</f>
        <v>0</v>
      </c>
      <c r="AR270" s="25" t="s">
        <v>176</v>
      </c>
      <c r="AT270" s="25" t="s">
        <v>171</v>
      </c>
      <c r="AU270" s="25" t="s">
        <v>85</v>
      </c>
      <c r="AY270" s="25" t="s">
        <v>169</v>
      </c>
      <c r="BE270" s="245">
        <f>IF(N270="základní",J270,0)</f>
        <v>0</v>
      </c>
      <c r="BF270" s="245">
        <f>IF(N270="snížená",J270,0)</f>
        <v>0</v>
      </c>
      <c r="BG270" s="245">
        <f>IF(N270="zákl. přenesená",J270,0)</f>
        <v>0</v>
      </c>
      <c r="BH270" s="245">
        <f>IF(N270="sníž. přenesená",J270,0)</f>
        <v>0</v>
      </c>
      <c r="BI270" s="245">
        <f>IF(N270="nulová",J270,0)</f>
        <v>0</v>
      </c>
      <c r="BJ270" s="25" t="s">
        <v>82</v>
      </c>
      <c r="BK270" s="245">
        <f>ROUND(I270*H270,2)</f>
        <v>0</v>
      </c>
      <c r="BL270" s="25" t="s">
        <v>176</v>
      </c>
      <c r="BM270" s="25" t="s">
        <v>2258</v>
      </c>
    </row>
    <row r="271" spans="2:51" s="14" customFormat="1" ht="13.5">
      <c r="B271" s="269"/>
      <c r="C271" s="270"/>
      <c r="D271" s="248" t="s">
        <v>185</v>
      </c>
      <c r="E271" s="271" t="s">
        <v>21</v>
      </c>
      <c r="F271" s="272" t="s">
        <v>497</v>
      </c>
      <c r="G271" s="270"/>
      <c r="H271" s="271" t="s">
        <v>21</v>
      </c>
      <c r="I271" s="273"/>
      <c r="J271" s="270"/>
      <c r="K271" s="270"/>
      <c r="L271" s="274"/>
      <c r="M271" s="275"/>
      <c r="N271" s="276"/>
      <c r="O271" s="276"/>
      <c r="P271" s="276"/>
      <c r="Q271" s="276"/>
      <c r="R271" s="276"/>
      <c r="S271" s="276"/>
      <c r="T271" s="277"/>
      <c r="AT271" s="278" t="s">
        <v>185</v>
      </c>
      <c r="AU271" s="278" t="s">
        <v>85</v>
      </c>
      <c r="AV271" s="14" t="s">
        <v>82</v>
      </c>
      <c r="AW271" s="14" t="s">
        <v>37</v>
      </c>
      <c r="AX271" s="14" t="s">
        <v>74</v>
      </c>
      <c r="AY271" s="278" t="s">
        <v>169</v>
      </c>
    </row>
    <row r="272" spans="2:51" s="12" customFormat="1" ht="13.5">
      <c r="B272" s="246"/>
      <c r="C272" s="247"/>
      <c r="D272" s="248" t="s">
        <v>185</v>
      </c>
      <c r="E272" s="249" t="s">
        <v>21</v>
      </c>
      <c r="F272" s="250" t="s">
        <v>2257</v>
      </c>
      <c r="G272" s="247"/>
      <c r="H272" s="251">
        <v>172.999</v>
      </c>
      <c r="I272" s="252"/>
      <c r="J272" s="247"/>
      <c r="K272" s="247"/>
      <c r="L272" s="253"/>
      <c r="M272" s="254"/>
      <c r="N272" s="255"/>
      <c r="O272" s="255"/>
      <c r="P272" s="255"/>
      <c r="Q272" s="255"/>
      <c r="R272" s="255"/>
      <c r="S272" s="255"/>
      <c r="T272" s="256"/>
      <c r="AT272" s="257" t="s">
        <v>185</v>
      </c>
      <c r="AU272" s="257" t="s">
        <v>85</v>
      </c>
      <c r="AV272" s="12" t="s">
        <v>85</v>
      </c>
      <c r="AW272" s="12" t="s">
        <v>37</v>
      </c>
      <c r="AX272" s="12" t="s">
        <v>74</v>
      </c>
      <c r="AY272" s="257" t="s">
        <v>169</v>
      </c>
    </row>
    <row r="273" spans="2:51" s="13" customFormat="1" ht="13.5">
      <c r="B273" s="258"/>
      <c r="C273" s="259"/>
      <c r="D273" s="248" t="s">
        <v>185</v>
      </c>
      <c r="E273" s="260" t="s">
        <v>21</v>
      </c>
      <c r="F273" s="261" t="s">
        <v>187</v>
      </c>
      <c r="G273" s="259"/>
      <c r="H273" s="262">
        <v>172.999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AT273" s="268" t="s">
        <v>185</v>
      </c>
      <c r="AU273" s="268" t="s">
        <v>85</v>
      </c>
      <c r="AV273" s="13" t="s">
        <v>176</v>
      </c>
      <c r="AW273" s="13" t="s">
        <v>37</v>
      </c>
      <c r="AX273" s="13" t="s">
        <v>82</v>
      </c>
      <c r="AY273" s="268" t="s">
        <v>169</v>
      </c>
    </row>
    <row r="274" spans="2:65" s="1" customFormat="1" ht="25.5" customHeight="1">
      <c r="B274" s="47"/>
      <c r="C274" s="234" t="s">
        <v>263</v>
      </c>
      <c r="D274" s="234" t="s">
        <v>171</v>
      </c>
      <c r="E274" s="235" t="s">
        <v>516</v>
      </c>
      <c r="F274" s="236" t="s">
        <v>517</v>
      </c>
      <c r="G274" s="237" t="s">
        <v>288</v>
      </c>
      <c r="H274" s="238">
        <v>197.116</v>
      </c>
      <c r="I274" s="239"/>
      <c r="J274" s="240">
        <f>ROUND(I274*H274,2)</f>
        <v>0</v>
      </c>
      <c r="K274" s="236" t="s">
        <v>175</v>
      </c>
      <c r="L274" s="73"/>
      <c r="M274" s="241" t="s">
        <v>21</v>
      </c>
      <c r="N274" s="242" t="s">
        <v>45</v>
      </c>
      <c r="O274" s="48"/>
      <c r="P274" s="243">
        <f>O274*H274</f>
        <v>0</v>
      </c>
      <c r="Q274" s="243">
        <v>0</v>
      </c>
      <c r="R274" s="243">
        <f>Q274*H274</f>
        <v>0</v>
      </c>
      <c r="S274" s="243">
        <v>0</v>
      </c>
      <c r="T274" s="244">
        <f>S274*H274</f>
        <v>0</v>
      </c>
      <c r="AR274" s="25" t="s">
        <v>176</v>
      </c>
      <c r="AT274" s="25" t="s">
        <v>171</v>
      </c>
      <c r="AU274" s="25" t="s">
        <v>85</v>
      </c>
      <c r="AY274" s="25" t="s">
        <v>169</v>
      </c>
      <c r="BE274" s="245">
        <f>IF(N274="základní",J274,0)</f>
        <v>0</v>
      </c>
      <c r="BF274" s="245">
        <f>IF(N274="snížená",J274,0)</f>
        <v>0</v>
      </c>
      <c r="BG274" s="245">
        <f>IF(N274="zákl. přenesená",J274,0)</f>
        <v>0</v>
      </c>
      <c r="BH274" s="245">
        <f>IF(N274="sníž. přenesená",J274,0)</f>
        <v>0</v>
      </c>
      <c r="BI274" s="245">
        <f>IF(N274="nulová",J274,0)</f>
        <v>0</v>
      </c>
      <c r="BJ274" s="25" t="s">
        <v>82</v>
      </c>
      <c r="BK274" s="245">
        <f>ROUND(I274*H274,2)</f>
        <v>0</v>
      </c>
      <c r="BL274" s="25" t="s">
        <v>176</v>
      </c>
      <c r="BM274" s="25" t="s">
        <v>2259</v>
      </c>
    </row>
    <row r="275" spans="2:51" s="12" customFormat="1" ht="13.5">
      <c r="B275" s="246"/>
      <c r="C275" s="247"/>
      <c r="D275" s="248" t="s">
        <v>185</v>
      </c>
      <c r="E275" s="249" t="s">
        <v>21</v>
      </c>
      <c r="F275" s="250" t="s">
        <v>2260</v>
      </c>
      <c r="G275" s="247"/>
      <c r="H275" s="251">
        <v>197.116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pans="2:51" s="13" customFormat="1" ht="13.5">
      <c r="B276" s="258"/>
      <c r="C276" s="259"/>
      <c r="D276" s="248" t="s">
        <v>185</v>
      </c>
      <c r="E276" s="260" t="s">
        <v>21</v>
      </c>
      <c r="F276" s="261" t="s">
        <v>187</v>
      </c>
      <c r="G276" s="259"/>
      <c r="H276" s="262">
        <v>197.116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AT276" s="268" t="s">
        <v>185</v>
      </c>
      <c r="AU276" s="268" t="s">
        <v>85</v>
      </c>
      <c r="AV276" s="13" t="s">
        <v>176</v>
      </c>
      <c r="AW276" s="13" t="s">
        <v>37</v>
      </c>
      <c r="AX276" s="13" t="s">
        <v>82</v>
      </c>
      <c r="AY276" s="268" t="s">
        <v>169</v>
      </c>
    </row>
    <row r="277" spans="2:65" s="1" customFormat="1" ht="25.5" customHeight="1">
      <c r="B277" s="47"/>
      <c r="C277" s="234" t="s">
        <v>9</v>
      </c>
      <c r="D277" s="234" t="s">
        <v>171</v>
      </c>
      <c r="E277" s="235" t="s">
        <v>521</v>
      </c>
      <c r="F277" s="236" t="s">
        <v>522</v>
      </c>
      <c r="G277" s="237" t="s">
        <v>422</v>
      </c>
      <c r="H277" s="238">
        <v>172.999</v>
      </c>
      <c r="I277" s="239"/>
      <c r="J277" s="240">
        <f>ROUND(I277*H277,2)</f>
        <v>0</v>
      </c>
      <c r="K277" s="236" t="s">
        <v>175</v>
      </c>
      <c r="L277" s="73"/>
      <c r="M277" s="241" t="s">
        <v>21</v>
      </c>
      <c r="N277" s="242" t="s">
        <v>45</v>
      </c>
      <c r="O277" s="48"/>
      <c r="P277" s="243">
        <f>O277*H277</f>
        <v>0</v>
      </c>
      <c r="Q277" s="243">
        <v>0</v>
      </c>
      <c r="R277" s="243">
        <f>Q277*H277</f>
        <v>0</v>
      </c>
      <c r="S277" s="243">
        <v>0</v>
      </c>
      <c r="T277" s="244">
        <f>S277*H277</f>
        <v>0</v>
      </c>
      <c r="AR277" s="25" t="s">
        <v>176</v>
      </c>
      <c r="AT277" s="25" t="s">
        <v>171</v>
      </c>
      <c r="AU277" s="25" t="s">
        <v>85</v>
      </c>
      <c r="AY277" s="25" t="s">
        <v>169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25" t="s">
        <v>82</v>
      </c>
      <c r="BK277" s="245">
        <f>ROUND(I277*H277,2)</f>
        <v>0</v>
      </c>
      <c r="BL277" s="25" t="s">
        <v>176</v>
      </c>
      <c r="BM277" s="25" t="s">
        <v>2261</v>
      </c>
    </row>
    <row r="278" spans="2:51" s="14" customFormat="1" ht="13.5">
      <c r="B278" s="269"/>
      <c r="C278" s="270"/>
      <c r="D278" s="248" t="s">
        <v>185</v>
      </c>
      <c r="E278" s="271" t="s">
        <v>21</v>
      </c>
      <c r="F278" s="272" t="s">
        <v>524</v>
      </c>
      <c r="G278" s="270"/>
      <c r="H278" s="271" t="s">
        <v>21</v>
      </c>
      <c r="I278" s="273"/>
      <c r="J278" s="270"/>
      <c r="K278" s="270"/>
      <c r="L278" s="274"/>
      <c r="M278" s="275"/>
      <c r="N278" s="276"/>
      <c r="O278" s="276"/>
      <c r="P278" s="276"/>
      <c r="Q278" s="276"/>
      <c r="R278" s="276"/>
      <c r="S278" s="276"/>
      <c r="T278" s="277"/>
      <c r="AT278" s="278" t="s">
        <v>185</v>
      </c>
      <c r="AU278" s="278" t="s">
        <v>85</v>
      </c>
      <c r="AV278" s="14" t="s">
        <v>82</v>
      </c>
      <c r="AW278" s="14" t="s">
        <v>37</v>
      </c>
      <c r="AX278" s="14" t="s">
        <v>74</v>
      </c>
      <c r="AY278" s="278" t="s">
        <v>169</v>
      </c>
    </row>
    <row r="279" spans="2:51" s="12" customFormat="1" ht="13.5">
      <c r="B279" s="246"/>
      <c r="C279" s="247"/>
      <c r="D279" s="248" t="s">
        <v>185</v>
      </c>
      <c r="E279" s="249" t="s">
        <v>21</v>
      </c>
      <c r="F279" s="250" t="s">
        <v>2156</v>
      </c>
      <c r="G279" s="247"/>
      <c r="H279" s="251">
        <v>282.508</v>
      </c>
      <c r="I279" s="252"/>
      <c r="J279" s="247"/>
      <c r="K279" s="247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185</v>
      </c>
      <c r="AU279" s="257" t="s">
        <v>85</v>
      </c>
      <c r="AV279" s="12" t="s">
        <v>85</v>
      </c>
      <c r="AW279" s="12" t="s">
        <v>37</v>
      </c>
      <c r="AX279" s="12" t="s">
        <v>74</v>
      </c>
      <c r="AY279" s="257" t="s">
        <v>169</v>
      </c>
    </row>
    <row r="280" spans="2:51" s="15" customFormat="1" ht="13.5">
      <c r="B280" s="283"/>
      <c r="C280" s="284"/>
      <c r="D280" s="248" t="s">
        <v>185</v>
      </c>
      <c r="E280" s="285" t="s">
        <v>21</v>
      </c>
      <c r="F280" s="286" t="s">
        <v>345</v>
      </c>
      <c r="G280" s="284"/>
      <c r="H280" s="287">
        <v>282.508</v>
      </c>
      <c r="I280" s="288"/>
      <c r="J280" s="284"/>
      <c r="K280" s="284"/>
      <c r="L280" s="289"/>
      <c r="M280" s="290"/>
      <c r="N280" s="291"/>
      <c r="O280" s="291"/>
      <c r="P280" s="291"/>
      <c r="Q280" s="291"/>
      <c r="R280" s="291"/>
      <c r="S280" s="291"/>
      <c r="T280" s="292"/>
      <c r="AT280" s="293" t="s">
        <v>185</v>
      </c>
      <c r="AU280" s="293" t="s">
        <v>85</v>
      </c>
      <c r="AV280" s="15" t="s">
        <v>181</v>
      </c>
      <c r="AW280" s="15" t="s">
        <v>37</v>
      </c>
      <c r="AX280" s="15" t="s">
        <v>74</v>
      </c>
      <c r="AY280" s="293" t="s">
        <v>169</v>
      </c>
    </row>
    <row r="281" spans="2:51" s="14" customFormat="1" ht="13.5">
      <c r="B281" s="269"/>
      <c r="C281" s="270"/>
      <c r="D281" s="248" t="s">
        <v>185</v>
      </c>
      <c r="E281" s="271" t="s">
        <v>21</v>
      </c>
      <c r="F281" s="272" t="s">
        <v>2262</v>
      </c>
      <c r="G281" s="270"/>
      <c r="H281" s="271" t="s">
        <v>21</v>
      </c>
      <c r="I281" s="273"/>
      <c r="J281" s="270"/>
      <c r="K281" s="270"/>
      <c r="L281" s="274"/>
      <c r="M281" s="275"/>
      <c r="N281" s="276"/>
      <c r="O281" s="276"/>
      <c r="P281" s="276"/>
      <c r="Q281" s="276"/>
      <c r="R281" s="276"/>
      <c r="S281" s="276"/>
      <c r="T281" s="277"/>
      <c r="AT281" s="278" t="s">
        <v>185</v>
      </c>
      <c r="AU281" s="278" t="s">
        <v>85</v>
      </c>
      <c r="AV281" s="14" t="s">
        <v>82</v>
      </c>
      <c r="AW281" s="14" t="s">
        <v>37</v>
      </c>
      <c r="AX281" s="14" t="s">
        <v>74</v>
      </c>
      <c r="AY281" s="278" t="s">
        <v>169</v>
      </c>
    </row>
    <row r="282" spans="2:51" s="12" customFormat="1" ht="13.5">
      <c r="B282" s="246"/>
      <c r="C282" s="247"/>
      <c r="D282" s="248" t="s">
        <v>185</v>
      </c>
      <c r="E282" s="249" t="s">
        <v>21</v>
      </c>
      <c r="F282" s="250" t="s">
        <v>2263</v>
      </c>
      <c r="G282" s="247"/>
      <c r="H282" s="251">
        <v>-11.275</v>
      </c>
      <c r="I282" s="252"/>
      <c r="J282" s="247"/>
      <c r="K282" s="247"/>
      <c r="L282" s="253"/>
      <c r="M282" s="254"/>
      <c r="N282" s="255"/>
      <c r="O282" s="255"/>
      <c r="P282" s="255"/>
      <c r="Q282" s="255"/>
      <c r="R282" s="255"/>
      <c r="S282" s="255"/>
      <c r="T282" s="256"/>
      <c r="AT282" s="257" t="s">
        <v>185</v>
      </c>
      <c r="AU282" s="257" t="s">
        <v>85</v>
      </c>
      <c r="AV282" s="12" t="s">
        <v>85</v>
      </c>
      <c r="AW282" s="12" t="s">
        <v>37</v>
      </c>
      <c r="AX282" s="12" t="s">
        <v>74</v>
      </c>
      <c r="AY282" s="257" t="s">
        <v>169</v>
      </c>
    </row>
    <row r="283" spans="2:51" s="12" customFormat="1" ht="13.5">
      <c r="B283" s="246"/>
      <c r="C283" s="247"/>
      <c r="D283" s="248" t="s">
        <v>185</v>
      </c>
      <c r="E283" s="249" t="s">
        <v>21</v>
      </c>
      <c r="F283" s="250" t="s">
        <v>2264</v>
      </c>
      <c r="G283" s="247"/>
      <c r="H283" s="251">
        <v>-56.368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pans="2:51" s="14" customFormat="1" ht="13.5">
      <c r="B284" s="269"/>
      <c r="C284" s="270"/>
      <c r="D284" s="248" t="s">
        <v>185</v>
      </c>
      <c r="E284" s="271" t="s">
        <v>21</v>
      </c>
      <c r="F284" s="272" t="s">
        <v>2265</v>
      </c>
      <c r="G284" s="270"/>
      <c r="H284" s="271" t="s">
        <v>21</v>
      </c>
      <c r="I284" s="273"/>
      <c r="J284" s="270"/>
      <c r="K284" s="270"/>
      <c r="L284" s="274"/>
      <c r="M284" s="275"/>
      <c r="N284" s="276"/>
      <c r="O284" s="276"/>
      <c r="P284" s="276"/>
      <c r="Q284" s="276"/>
      <c r="R284" s="276"/>
      <c r="S284" s="276"/>
      <c r="T284" s="277"/>
      <c r="AT284" s="278" t="s">
        <v>185</v>
      </c>
      <c r="AU284" s="278" t="s">
        <v>85</v>
      </c>
      <c r="AV284" s="14" t="s">
        <v>82</v>
      </c>
      <c r="AW284" s="14" t="s">
        <v>37</v>
      </c>
      <c r="AX284" s="14" t="s">
        <v>74</v>
      </c>
      <c r="AY284" s="278" t="s">
        <v>169</v>
      </c>
    </row>
    <row r="285" spans="2:51" s="12" customFormat="1" ht="13.5">
      <c r="B285" s="246"/>
      <c r="C285" s="247"/>
      <c r="D285" s="248" t="s">
        <v>185</v>
      </c>
      <c r="E285" s="249" t="s">
        <v>21</v>
      </c>
      <c r="F285" s="250" t="s">
        <v>2266</v>
      </c>
      <c r="G285" s="247"/>
      <c r="H285" s="251">
        <v>-16.524</v>
      </c>
      <c r="I285" s="252"/>
      <c r="J285" s="247"/>
      <c r="K285" s="247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185</v>
      </c>
      <c r="AU285" s="257" t="s">
        <v>85</v>
      </c>
      <c r="AV285" s="12" t="s">
        <v>85</v>
      </c>
      <c r="AW285" s="12" t="s">
        <v>37</v>
      </c>
      <c r="AX285" s="12" t="s">
        <v>74</v>
      </c>
      <c r="AY285" s="257" t="s">
        <v>169</v>
      </c>
    </row>
    <row r="286" spans="2:51" s="14" customFormat="1" ht="13.5">
      <c r="B286" s="269"/>
      <c r="C286" s="270"/>
      <c r="D286" s="248" t="s">
        <v>185</v>
      </c>
      <c r="E286" s="271" t="s">
        <v>21</v>
      </c>
      <c r="F286" s="272" t="s">
        <v>2267</v>
      </c>
      <c r="G286" s="270"/>
      <c r="H286" s="271" t="s">
        <v>21</v>
      </c>
      <c r="I286" s="273"/>
      <c r="J286" s="270"/>
      <c r="K286" s="270"/>
      <c r="L286" s="274"/>
      <c r="M286" s="275"/>
      <c r="N286" s="276"/>
      <c r="O286" s="276"/>
      <c r="P286" s="276"/>
      <c r="Q286" s="276"/>
      <c r="R286" s="276"/>
      <c r="S286" s="276"/>
      <c r="T286" s="277"/>
      <c r="AT286" s="278" t="s">
        <v>185</v>
      </c>
      <c r="AU286" s="278" t="s">
        <v>85</v>
      </c>
      <c r="AV286" s="14" t="s">
        <v>82</v>
      </c>
      <c r="AW286" s="14" t="s">
        <v>37</v>
      </c>
      <c r="AX286" s="14" t="s">
        <v>74</v>
      </c>
      <c r="AY286" s="278" t="s">
        <v>169</v>
      </c>
    </row>
    <row r="287" spans="2:51" s="12" customFormat="1" ht="13.5">
      <c r="B287" s="246"/>
      <c r="C287" s="247"/>
      <c r="D287" s="248" t="s">
        <v>185</v>
      </c>
      <c r="E287" s="249" t="s">
        <v>21</v>
      </c>
      <c r="F287" s="250" t="s">
        <v>2268</v>
      </c>
      <c r="G287" s="247"/>
      <c r="H287" s="251">
        <v>-2.419</v>
      </c>
      <c r="I287" s="252"/>
      <c r="J287" s="247"/>
      <c r="K287" s="247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185</v>
      </c>
      <c r="AU287" s="257" t="s">
        <v>85</v>
      </c>
      <c r="AV287" s="12" t="s">
        <v>85</v>
      </c>
      <c r="AW287" s="12" t="s">
        <v>37</v>
      </c>
      <c r="AX287" s="12" t="s">
        <v>74</v>
      </c>
      <c r="AY287" s="257" t="s">
        <v>169</v>
      </c>
    </row>
    <row r="288" spans="2:51" s="12" customFormat="1" ht="13.5">
      <c r="B288" s="246"/>
      <c r="C288" s="247"/>
      <c r="D288" s="248" t="s">
        <v>185</v>
      </c>
      <c r="E288" s="249" t="s">
        <v>21</v>
      </c>
      <c r="F288" s="250" t="s">
        <v>2269</v>
      </c>
      <c r="G288" s="247"/>
      <c r="H288" s="251">
        <v>-1.65</v>
      </c>
      <c r="I288" s="252"/>
      <c r="J288" s="247"/>
      <c r="K288" s="247"/>
      <c r="L288" s="253"/>
      <c r="M288" s="254"/>
      <c r="N288" s="255"/>
      <c r="O288" s="255"/>
      <c r="P288" s="255"/>
      <c r="Q288" s="255"/>
      <c r="R288" s="255"/>
      <c r="S288" s="255"/>
      <c r="T288" s="256"/>
      <c r="AT288" s="257" t="s">
        <v>185</v>
      </c>
      <c r="AU288" s="257" t="s">
        <v>85</v>
      </c>
      <c r="AV288" s="12" t="s">
        <v>85</v>
      </c>
      <c r="AW288" s="12" t="s">
        <v>37</v>
      </c>
      <c r="AX288" s="12" t="s">
        <v>74</v>
      </c>
      <c r="AY288" s="257" t="s">
        <v>169</v>
      </c>
    </row>
    <row r="289" spans="2:51" s="12" customFormat="1" ht="13.5">
      <c r="B289" s="246"/>
      <c r="C289" s="247"/>
      <c r="D289" s="248" t="s">
        <v>185</v>
      </c>
      <c r="E289" s="249" t="s">
        <v>21</v>
      </c>
      <c r="F289" s="250" t="s">
        <v>2270</v>
      </c>
      <c r="G289" s="247"/>
      <c r="H289" s="251">
        <v>-6.195</v>
      </c>
      <c r="I289" s="252"/>
      <c r="J289" s="247"/>
      <c r="K289" s="247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185</v>
      </c>
      <c r="AU289" s="257" t="s">
        <v>85</v>
      </c>
      <c r="AV289" s="12" t="s">
        <v>85</v>
      </c>
      <c r="AW289" s="12" t="s">
        <v>37</v>
      </c>
      <c r="AX289" s="12" t="s">
        <v>74</v>
      </c>
      <c r="AY289" s="257" t="s">
        <v>169</v>
      </c>
    </row>
    <row r="290" spans="2:51" s="12" customFormat="1" ht="13.5">
      <c r="B290" s="246"/>
      <c r="C290" s="247"/>
      <c r="D290" s="248" t="s">
        <v>185</v>
      </c>
      <c r="E290" s="249" t="s">
        <v>21</v>
      </c>
      <c r="F290" s="250" t="s">
        <v>2271</v>
      </c>
      <c r="G290" s="247"/>
      <c r="H290" s="251">
        <v>-1.696</v>
      </c>
      <c r="I290" s="252"/>
      <c r="J290" s="247"/>
      <c r="K290" s="247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185</v>
      </c>
      <c r="AU290" s="257" t="s">
        <v>85</v>
      </c>
      <c r="AV290" s="12" t="s">
        <v>85</v>
      </c>
      <c r="AW290" s="12" t="s">
        <v>37</v>
      </c>
      <c r="AX290" s="12" t="s">
        <v>74</v>
      </c>
      <c r="AY290" s="257" t="s">
        <v>169</v>
      </c>
    </row>
    <row r="291" spans="2:51" s="12" customFormat="1" ht="13.5">
      <c r="B291" s="246"/>
      <c r="C291" s="247"/>
      <c r="D291" s="248" t="s">
        <v>185</v>
      </c>
      <c r="E291" s="249" t="s">
        <v>21</v>
      </c>
      <c r="F291" s="250" t="s">
        <v>2272</v>
      </c>
      <c r="G291" s="247"/>
      <c r="H291" s="251">
        <v>-4.522</v>
      </c>
      <c r="I291" s="252"/>
      <c r="J291" s="247"/>
      <c r="K291" s="247"/>
      <c r="L291" s="253"/>
      <c r="M291" s="254"/>
      <c r="N291" s="255"/>
      <c r="O291" s="255"/>
      <c r="P291" s="255"/>
      <c r="Q291" s="255"/>
      <c r="R291" s="255"/>
      <c r="S291" s="255"/>
      <c r="T291" s="256"/>
      <c r="AT291" s="257" t="s">
        <v>185</v>
      </c>
      <c r="AU291" s="257" t="s">
        <v>85</v>
      </c>
      <c r="AV291" s="12" t="s">
        <v>85</v>
      </c>
      <c r="AW291" s="12" t="s">
        <v>37</v>
      </c>
      <c r="AX291" s="12" t="s">
        <v>74</v>
      </c>
      <c r="AY291" s="257" t="s">
        <v>169</v>
      </c>
    </row>
    <row r="292" spans="2:51" s="12" customFormat="1" ht="13.5">
      <c r="B292" s="246"/>
      <c r="C292" s="247"/>
      <c r="D292" s="248" t="s">
        <v>185</v>
      </c>
      <c r="E292" s="249" t="s">
        <v>21</v>
      </c>
      <c r="F292" s="250" t="s">
        <v>2273</v>
      </c>
      <c r="G292" s="247"/>
      <c r="H292" s="251">
        <v>-1.13</v>
      </c>
      <c r="I292" s="252"/>
      <c r="J292" s="247"/>
      <c r="K292" s="247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185</v>
      </c>
      <c r="AU292" s="257" t="s">
        <v>85</v>
      </c>
      <c r="AV292" s="12" t="s">
        <v>85</v>
      </c>
      <c r="AW292" s="12" t="s">
        <v>37</v>
      </c>
      <c r="AX292" s="12" t="s">
        <v>74</v>
      </c>
      <c r="AY292" s="257" t="s">
        <v>169</v>
      </c>
    </row>
    <row r="293" spans="2:51" s="12" customFormat="1" ht="13.5">
      <c r="B293" s="246"/>
      <c r="C293" s="247"/>
      <c r="D293" s="248" t="s">
        <v>185</v>
      </c>
      <c r="E293" s="249" t="s">
        <v>21</v>
      </c>
      <c r="F293" s="250" t="s">
        <v>2274</v>
      </c>
      <c r="G293" s="247"/>
      <c r="H293" s="251">
        <v>-5.341</v>
      </c>
      <c r="I293" s="252"/>
      <c r="J293" s="247"/>
      <c r="K293" s="247"/>
      <c r="L293" s="253"/>
      <c r="M293" s="254"/>
      <c r="N293" s="255"/>
      <c r="O293" s="255"/>
      <c r="P293" s="255"/>
      <c r="Q293" s="255"/>
      <c r="R293" s="255"/>
      <c r="S293" s="255"/>
      <c r="T293" s="256"/>
      <c r="AT293" s="257" t="s">
        <v>185</v>
      </c>
      <c r="AU293" s="257" t="s">
        <v>85</v>
      </c>
      <c r="AV293" s="12" t="s">
        <v>85</v>
      </c>
      <c r="AW293" s="12" t="s">
        <v>37</v>
      </c>
      <c r="AX293" s="12" t="s">
        <v>74</v>
      </c>
      <c r="AY293" s="257" t="s">
        <v>169</v>
      </c>
    </row>
    <row r="294" spans="2:51" s="12" customFormat="1" ht="13.5">
      <c r="B294" s="246"/>
      <c r="C294" s="247"/>
      <c r="D294" s="248" t="s">
        <v>185</v>
      </c>
      <c r="E294" s="249" t="s">
        <v>21</v>
      </c>
      <c r="F294" s="250" t="s">
        <v>2275</v>
      </c>
      <c r="G294" s="247"/>
      <c r="H294" s="251">
        <v>-0.226</v>
      </c>
      <c r="I294" s="252"/>
      <c r="J294" s="247"/>
      <c r="K294" s="247"/>
      <c r="L294" s="253"/>
      <c r="M294" s="254"/>
      <c r="N294" s="255"/>
      <c r="O294" s="255"/>
      <c r="P294" s="255"/>
      <c r="Q294" s="255"/>
      <c r="R294" s="255"/>
      <c r="S294" s="255"/>
      <c r="T294" s="256"/>
      <c r="AT294" s="257" t="s">
        <v>185</v>
      </c>
      <c r="AU294" s="257" t="s">
        <v>85</v>
      </c>
      <c r="AV294" s="12" t="s">
        <v>85</v>
      </c>
      <c r="AW294" s="12" t="s">
        <v>37</v>
      </c>
      <c r="AX294" s="12" t="s">
        <v>74</v>
      </c>
      <c r="AY294" s="257" t="s">
        <v>169</v>
      </c>
    </row>
    <row r="295" spans="2:51" s="12" customFormat="1" ht="13.5">
      <c r="B295" s="246"/>
      <c r="C295" s="247"/>
      <c r="D295" s="248" t="s">
        <v>185</v>
      </c>
      <c r="E295" s="249" t="s">
        <v>21</v>
      </c>
      <c r="F295" s="250" t="s">
        <v>2276</v>
      </c>
      <c r="G295" s="247"/>
      <c r="H295" s="251">
        <v>-0.17</v>
      </c>
      <c r="I295" s="252"/>
      <c r="J295" s="247"/>
      <c r="K295" s="247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185</v>
      </c>
      <c r="AU295" s="257" t="s">
        <v>85</v>
      </c>
      <c r="AV295" s="12" t="s">
        <v>85</v>
      </c>
      <c r="AW295" s="12" t="s">
        <v>37</v>
      </c>
      <c r="AX295" s="12" t="s">
        <v>74</v>
      </c>
      <c r="AY295" s="257" t="s">
        <v>169</v>
      </c>
    </row>
    <row r="296" spans="2:51" s="12" customFormat="1" ht="13.5">
      <c r="B296" s="246"/>
      <c r="C296" s="247"/>
      <c r="D296" s="248" t="s">
        <v>185</v>
      </c>
      <c r="E296" s="249" t="s">
        <v>21</v>
      </c>
      <c r="F296" s="250" t="s">
        <v>2277</v>
      </c>
      <c r="G296" s="247"/>
      <c r="H296" s="251">
        <v>-0.068</v>
      </c>
      <c r="I296" s="252"/>
      <c r="J296" s="247"/>
      <c r="K296" s="247"/>
      <c r="L296" s="253"/>
      <c r="M296" s="254"/>
      <c r="N296" s="255"/>
      <c r="O296" s="255"/>
      <c r="P296" s="255"/>
      <c r="Q296" s="255"/>
      <c r="R296" s="255"/>
      <c r="S296" s="255"/>
      <c r="T296" s="256"/>
      <c r="AT296" s="257" t="s">
        <v>185</v>
      </c>
      <c r="AU296" s="257" t="s">
        <v>85</v>
      </c>
      <c r="AV296" s="12" t="s">
        <v>85</v>
      </c>
      <c r="AW296" s="12" t="s">
        <v>37</v>
      </c>
      <c r="AX296" s="12" t="s">
        <v>74</v>
      </c>
      <c r="AY296" s="257" t="s">
        <v>169</v>
      </c>
    </row>
    <row r="297" spans="2:51" s="12" customFormat="1" ht="13.5">
      <c r="B297" s="246"/>
      <c r="C297" s="247"/>
      <c r="D297" s="248" t="s">
        <v>185</v>
      </c>
      <c r="E297" s="249" t="s">
        <v>21</v>
      </c>
      <c r="F297" s="250" t="s">
        <v>2278</v>
      </c>
      <c r="G297" s="247"/>
      <c r="H297" s="251">
        <v>-0.678</v>
      </c>
      <c r="I297" s="252"/>
      <c r="J297" s="247"/>
      <c r="K297" s="247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185</v>
      </c>
      <c r="AU297" s="257" t="s">
        <v>85</v>
      </c>
      <c r="AV297" s="12" t="s">
        <v>85</v>
      </c>
      <c r="AW297" s="12" t="s">
        <v>37</v>
      </c>
      <c r="AX297" s="12" t="s">
        <v>74</v>
      </c>
      <c r="AY297" s="257" t="s">
        <v>169</v>
      </c>
    </row>
    <row r="298" spans="2:51" s="14" customFormat="1" ht="13.5">
      <c r="B298" s="269"/>
      <c r="C298" s="270"/>
      <c r="D298" s="248" t="s">
        <v>185</v>
      </c>
      <c r="E298" s="271" t="s">
        <v>21</v>
      </c>
      <c r="F298" s="272" t="s">
        <v>445</v>
      </c>
      <c r="G298" s="270"/>
      <c r="H298" s="271" t="s">
        <v>21</v>
      </c>
      <c r="I298" s="273"/>
      <c r="J298" s="270"/>
      <c r="K298" s="270"/>
      <c r="L298" s="274"/>
      <c r="M298" s="275"/>
      <c r="N298" s="276"/>
      <c r="O298" s="276"/>
      <c r="P298" s="276"/>
      <c r="Q298" s="276"/>
      <c r="R298" s="276"/>
      <c r="S298" s="276"/>
      <c r="T298" s="277"/>
      <c r="AT298" s="278" t="s">
        <v>185</v>
      </c>
      <c r="AU298" s="278" t="s">
        <v>85</v>
      </c>
      <c r="AV298" s="14" t="s">
        <v>82</v>
      </c>
      <c r="AW298" s="14" t="s">
        <v>37</v>
      </c>
      <c r="AX298" s="14" t="s">
        <v>74</v>
      </c>
      <c r="AY298" s="278" t="s">
        <v>169</v>
      </c>
    </row>
    <row r="299" spans="2:51" s="12" customFormat="1" ht="13.5">
      <c r="B299" s="246"/>
      <c r="C299" s="247"/>
      <c r="D299" s="248" t="s">
        <v>185</v>
      </c>
      <c r="E299" s="249" t="s">
        <v>21</v>
      </c>
      <c r="F299" s="250" t="s">
        <v>2279</v>
      </c>
      <c r="G299" s="247"/>
      <c r="H299" s="251">
        <v>-1.247</v>
      </c>
      <c r="I299" s="252"/>
      <c r="J299" s="247"/>
      <c r="K299" s="247"/>
      <c r="L299" s="253"/>
      <c r="M299" s="254"/>
      <c r="N299" s="255"/>
      <c r="O299" s="255"/>
      <c r="P299" s="255"/>
      <c r="Q299" s="255"/>
      <c r="R299" s="255"/>
      <c r="S299" s="255"/>
      <c r="T299" s="256"/>
      <c r="AT299" s="257" t="s">
        <v>185</v>
      </c>
      <c r="AU299" s="257" t="s">
        <v>85</v>
      </c>
      <c r="AV299" s="12" t="s">
        <v>85</v>
      </c>
      <c r="AW299" s="12" t="s">
        <v>37</v>
      </c>
      <c r="AX299" s="12" t="s">
        <v>74</v>
      </c>
      <c r="AY299" s="257" t="s">
        <v>169</v>
      </c>
    </row>
    <row r="300" spans="2:51" s="15" customFormat="1" ht="13.5">
      <c r="B300" s="283"/>
      <c r="C300" s="284"/>
      <c r="D300" s="248" t="s">
        <v>185</v>
      </c>
      <c r="E300" s="285" t="s">
        <v>21</v>
      </c>
      <c r="F300" s="286" t="s">
        <v>345</v>
      </c>
      <c r="G300" s="284"/>
      <c r="H300" s="287">
        <v>-109.509</v>
      </c>
      <c r="I300" s="288"/>
      <c r="J300" s="284"/>
      <c r="K300" s="284"/>
      <c r="L300" s="289"/>
      <c r="M300" s="290"/>
      <c r="N300" s="291"/>
      <c r="O300" s="291"/>
      <c r="P300" s="291"/>
      <c r="Q300" s="291"/>
      <c r="R300" s="291"/>
      <c r="S300" s="291"/>
      <c r="T300" s="292"/>
      <c r="AT300" s="293" t="s">
        <v>185</v>
      </c>
      <c r="AU300" s="293" t="s">
        <v>85</v>
      </c>
      <c r="AV300" s="15" t="s">
        <v>181</v>
      </c>
      <c r="AW300" s="15" t="s">
        <v>37</v>
      </c>
      <c r="AX300" s="15" t="s">
        <v>74</v>
      </c>
      <c r="AY300" s="293" t="s">
        <v>169</v>
      </c>
    </row>
    <row r="301" spans="2:51" s="13" customFormat="1" ht="13.5">
      <c r="B301" s="258"/>
      <c r="C301" s="259"/>
      <c r="D301" s="248" t="s">
        <v>185</v>
      </c>
      <c r="E301" s="260" t="s">
        <v>21</v>
      </c>
      <c r="F301" s="261" t="s">
        <v>187</v>
      </c>
      <c r="G301" s="259"/>
      <c r="H301" s="262">
        <v>172.999</v>
      </c>
      <c r="I301" s="263"/>
      <c r="J301" s="259"/>
      <c r="K301" s="259"/>
      <c r="L301" s="264"/>
      <c r="M301" s="265"/>
      <c r="N301" s="266"/>
      <c r="O301" s="266"/>
      <c r="P301" s="266"/>
      <c r="Q301" s="266"/>
      <c r="R301" s="266"/>
      <c r="S301" s="266"/>
      <c r="T301" s="267"/>
      <c r="AT301" s="268" t="s">
        <v>185</v>
      </c>
      <c r="AU301" s="268" t="s">
        <v>85</v>
      </c>
      <c r="AV301" s="13" t="s">
        <v>176</v>
      </c>
      <c r="AW301" s="13" t="s">
        <v>37</v>
      </c>
      <c r="AX301" s="13" t="s">
        <v>82</v>
      </c>
      <c r="AY301" s="268" t="s">
        <v>169</v>
      </c>
    </row>
    <row r="302" spans="2:65" s="1" customFormat="1" ht="38.25" customHeight="1">
      <c r="B302" s="47"/>
      <c r="C302" s="234" t="s">
        <v>270</v>
      </c>
      <c r="D302" s="234" t="s">
        <v>171</v>
      </c>
      <c r="E302" s="235" t="s">
        <v>538</v>
      </c>
      <c r="F302" s="236" t="s">
        <v>539</v>
      </c>
      <c r="G302" s="237" t="s">
        <v>422</v>
      </c>
      <c r="H302" s="238">
        <v>51.434</v>
      </c>
      <c r="I302" s="239"/>
      <c r="J302" s="240">
        <f>ROUND(I302*H302,2)</f>
        <v>0</v>
      </c>
      <c r="K302" s="236" t="s">
        <v>175</v>
      </c>
      <c r="L302" s="73"/>
      <c r="M302" s="241" t="s">
        <v>21</v>
      </c>
      <c r="N302" s="242" t="s">
        <v>45</v>
      </c>
      <c r="O302" s="48"/>
      <c r="P302" s="243">
        <f>O302*H302</f>
        <v>0</v>
      </c>
      <c r="Q302" s="243">
        <v>0</v>
      </c>
      <c r="R302" s="243">
        <f>Q302*H302</f>
        <v>0</v>
      </c>
      <c r="S302" s="243">
        <v>0</v>
      </c>
      <c r="T302" s="244">
        <f>S302*H302</f>
        <v>0</v>
      </c>
      <c r="AR302" s="25" t="s">
        <v>176</v>
      </c>
      <c r="AT302" s="25" t="s">
        <v>171</v>
      </c>
      <c r="AU302" s="25" t="s">
        <v>85</v>
      </c>
      <c r="AY302" s="25" t="s">
        <v>169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25" t="s">
        <v>82</v>
      </c>
      <c r="BK302" s="245">
        <f>ROUND(I302*H302,2)</f>
        <v>0</v>
      </c>
      <c r="BL302" s="25" t="s">
        <v>176</v>
      </c>
      <c r="BM302" s="25" t="s">
        <v>2280</v>
      </c>
    </row>
    <row r="303" spans="2:51" s="14" customFormat="1" ht="13.5">
      <c r="B303" s="269"/>
      <c r="C303" s="270"/>
      <c r="D303" s="248" t="s">
        <v>185</v>
      </c>
      <c r="E303" s="271" t="s">
        <v>21</v>
      </c>
      <c r="F303" s="272" t="s">
        <v>2160</v>
      </c>
      <c r="G303" s="270"/>
      <c r="H303" s="271" t="s">
        <v>21</v>
      </c>
      <c r="I303" s="273"/>
      <c r="J303" s="270"/>
      <c r="K303" s="270"/>
      <c r="L303" s="274"/>
      <c r="M303" s="275"/>
      <c r="N303" s="276"/>
      <c r="O303" s="276"/>
      <c r="P303" s="276"/>
      <c r="Q303" s="276"/>
      <c r="R303" s="276"/>
      <c r="S303" s="276"/>
      <c r="T303" s="277"/>
      <c r="AT303" s="278" t="s">
        <v>185</v>
      </c>
      <c r="AU303" s="278" t="s">
        <v>85</v>
      </c>
      <c r="AV303" s="14" t="s">
        <v>82</v>
      </c>
      <c r="AW303" s="14" t="s">
        <v>37</v>
      </c>
      <c r="AX303" s="14" t="s">
        <v>74</v>
      </c>
      <c r="AY303" s="278" t="s">
        <v>169</v>
      </c>
    </row>
    <row r="304" spans="2:51" s="12" customFormat="1" ht="13.5">
      <c r="B304" s="246"/>
      <c r="C304" s="247"/>
      <c r="D304" s="248" t="s">
        <v>185</v>
      </c>
      <c r="E304" s="249" t="s">
        <v>21</v>
      </c>
      <c r="F304" s="250" t="s">
        <v>2281</v>
      </c>
      <c r="G304" s="247"/>
      <c r="H304" s="251">
        <v>7.668</v>
      </c>
      <c r="I304" s="252"/>
      <c r="J304" s="247"/>
      <c r="K304" s="247"/>
      <c r="L304" s="253"/>
      <c r="M304" s="254"/>
      <c r="N304" s="255"/>
      <c r="O304" s="255"/>
      <c r="P304" s="255"/>
      <c r="Q304" s="255"/>
      <c r="R304" s="255"/>
      <c r="S304" s="255"/>
      <c r="T304" s="256"/>
      <c r="AT304" s="257" t="s">
        <v>185</v>
      </c>
      <c r="AU304" s="257" t="s">
        <v>85</v>
      </c>
      <c r="AV304" s="12" t="s">
        <v>85</v>
      </c>
      <c r="AW304" s="12" t="s">
        <v>37</v>
      </c>
      <c r="AX304" s="12" t="s">
        <v>74</v>
      </c>
      <c r="AY304" s="257" t="s">
        <v>169</v>
      </c>
    </row>
    <row r="305" spans="2:51" s="12" customFormat="1" ht="13.5">
      <c r="B305" s="246"/>
      <c r="C305" s="247"/>
      <c r="D305" s="248" t="s">
        <v>185</v>
      </c>
      <c r="E305" s="249" t="s">
        <v>21</v>
      </c>
      <c r="F305" s="250" t="s">
        <v>2282</v>
      </c>
      <c r="G305" s="247"/>
      <c r="H305" s="251">
        <v>6.868</v>
      </c>
      <c r="I305" s="252"/>
      <c r="J305" s="247"/>
      <c r="K305" s="247"/>
      <c r="L305" s="253"/>
      <c r="M305" s="254"/>
      <c r="N305" s="255"/>
      <c r="O305" s="255"/>
      <c r="P305" s="255"/>
      <c r="Q305" s="255"/>
      <c r="R305" s="255"/>
      <c r="S305" s="255"/>
      <c r="T305" s="256"/>
      <c r="AT305" s="257" t="s">
        <v>185</v>
      </c>
      <c r="AU305" s="257" t="s">
        <v>85</v>
      </c>
      <c r="AV305" s="12" t="s">
        <v>85</v>
      </c>
      <c r="AW305" s="12" t="s">
        <v>37</v>
      </c>
      <c r="AX305" s="12" t="s">
        <v>74</v>
      </c>
      <c r="AY305" s="257" t="s">
        <v>169</v>
      </c>
    </row>
    <row r="306" spans="2:51" s="12" customFormat="1" ht="13.5">
      <c r="B306" s="246"/>
      <c r="C306" s="247"/>
      <c r="D306" s="248" t="s">
        <v>185</v>
      </c>
      <c r="E306" s="249" t="s">
        <v>21</v>
      </c>
      <c r="F306" s="250" t="s">
        <v>2283</v>
      </c>
      <c r="G306" s="247"/>
      <c r="H306" s="251">
        <v>3.736</v>
      </c>
      <c r="I306" s="252"/>
      <c r="J306" s="247"/>
      <c r="K306" s="247"/>
      <c r="L306" s="253"/>
      <c r="M306" s="254"/>
      <c r="N306" s="255"/>
      <c r="O306" s="255"/>
      <c r="P306" s="255"/>
      <c r="Q306" s="255"/>
      <c r="R306" s="255"/>
      <c r="S306" s="255"/>
      <c r="T306" s="256"/>
      <c r="AT306" s="257" t="s">
        <v>185</v>
      </c>
      <c r="AU306" s="257" t="s">
        <v>85</v>
      </c>
      <c r="AV306" s="12" t="s">
        <v>85</v>
      </c>
      <c r="AW306" s="12" t="s">
        <v>37</v>
      </c>
      <c r="AX306" s="12" t="s">
        <v>74</v>
      </c>
      <c r="AY306" s="257" t="s">
        <v>169</v>
      </c>
    </row>
    <row r="307" spans="2:51" s="12" customFormat="1" ht="13.5">
      <c r="B307" s="246"/>
      <c r="C307" s="247"/>
      <c r="D307" s="248" t="s">
        <v>185</v>
      </c>
      <c r="E307" s="249" t="s">
        <v>21</v>
      </c>
      <c r="F307" s="250" t="s">
        <v>2284</v>
      </c>
      <c r="G307" s="247"/>
      <c r="H307" s="251">
        <v>1.44</v>
      </c>
      <c r="I307" s="252"/>
      <c r="J307" s="247"/>
      <c r="K307" s="247"/>
      <c r="L307" s="253"/>
      <c r="M307" s="254"/>
      <c r="N307" s="255"/>
      <c r="O307" s="255"/>
      <c r="P307" s="255"/>
      <c r="Q307" s="255"/>
      <c r="R307" s="255"/>
      <c r="S307" s="255"/>
      <c r="T307" s="256"/>
      <c r="AT307" s="257" t="s">
        <v>185</v>
      </c>
      <c r="AU307" s="257" t="s">
        <v>85</v>
      </c>
      <c r="AV307" s="12" t="s">
        <v>85</v>
      </c>
      <c r="AW307" s="12" t="s">
        <v>37</v>
      </c>
      <c r="AX307" s="12" t="s">
        <v>74</v>
      </c>
      <c r="AY307" s="257" t="s">
        <v>169</v>
      </c>
    </row>
    <row r="308" spans="2:51" s="12" customFormat="1" ht="13.5">
      <c r="B308" s="246"/>
      <c r="C308" s="247"/>
      <c r="D308" s="248" t="s">
        <v>185</v>
      </c>
      <c r="E308" s="249" t="s">
        <v>21</v>
      </c>
      <c r="F308" s="250" t="s">
        <v>2285</v>
      </c>
      <c r="G308" s="247"/>
      <c r="H308" s="251">
        <v>2.468</v>
      </c>
      <c r="I308" s="252"/>
      <c r="J308" s="247"/>
      <c r="K308" s="247"/>
      <c r="L308" s="253"/>
      <c r="M308" s="254"/>
      <c r="N308" s="255"/>
      <c r="O308" s="255"/>
      <c r="P308" s="255"/>
      <c r="Q308" s="255"/>
      <c r="R308" s="255"/>
      <c r="S308" s="255"/>
      <c r="T308" s="256"/>
      <c r="AT308" s="257" t="s">
        <v>185</v>
      </c>
      <c r="AU308" s="257" t="s">
        <v>85</v>
      </c>
      <c r="AV308" s="12" t="s">
        <v>85</v>
      </c>
      <c r="AW308" s="12" t="s">
        <v>37</v>
      </c>
      <c r="AX308" s="12" t="s">
        <v>74</v>
      </c>
      <c r="AY308" s="257" t="s">
        <v>169</v>
      </c>
    </row>
    <row r="309" spans="2:51" s="12" customFormat="1" ht="13.5">
      <c r="B309" s="246"/>
      <c r="C309" s="247"/>
      <c r="D309" s="248" t="s">
        <v>185</v>
      </c>
      <c r="E309" s="249" t="s">
        <v>21</v>
      </c>
      <c r="F309" s="250" t="s">
        <v>2286</v>
      </c>
      <c r="G309" s="247"/>
      <c r="H309" s="251">
        <v>2.628</v>
      </c>
      <c r="I309" s="252"/>
      <c r="J309" s="247"/>
      <c r="K309" s="247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185</v>
      </c>
      <c r="AU309" s="257" t="s">
        <v>85</v>
      </c>
      <c r="AV309" s="12" t="s">
        <v>85</v>
      </c>
      <c r="AW309" s="12" t="s">
        <v>37</v>
      </c>
      <c r="AX309" s="12" t="s">
        <v>74</v>
      </c>
      <c r="AY309" s="257" t="s">
        <v>169</v>
      </c>
    </row>
    <row r="310" spans="2:51" s="14" customFormat="1" ht="13.5">
      <c r="B310" s="269"/>
      <c r="C310" s="270"/>
      <c r="D310" s="248" t="s">
        <v>185</v>
      </c>
      <c r="E310" s="271" t="s">
        <v>21</v>
      </c>
      <c r="F310" s="272" t="s">
        <v>2171</v>
      </c>
      <c r="G310" s="270"/>
      <c r="H310" s="271" t="s">
        <v>21</v>
      </c>
      <c r="I310" s="273"/>
      <c r="J310" s="270"/>
      <c r="K310" s="270"/>
      <c r="L310" s="274"/>
      <c r="M310" s="275"/>
      <c r="N310" s="276"/>
      <c r="O310" s="276"/>
      <c r="P310" s="276"/>
      <c r="Q310" s="276"/>
      <c r="R310" s="276"/>
      <c r="S310" s="276"/>
      <c r="T310" s="277"/>
      <c r="AT310" s="278" t="s">
        <v>185</v>
      </c>
      <c r="AU310" s="278" t="s">
        <v>85</v>
      </c>
      <c r="AV310" s="14" t="s">
        <v>82</v>
      </c>
      <c r="AW310" s="14" t="s">
        <v>37</v>
      </c>
      <c r="AX310" s="14" t="s">
        <v>74</v>
      </c>
      <c r="AY310" s="278" t="s">
        <v>169</v>
      </c>
    </row>
    <row r="311" spans="2:51" s="12" customFormat="1" ht="13.5">
      <c r="B311" s="246"/>
      <c r="C311" s="247"/>
      <c r="D311" s="248" t="s">
        <v>185</v>
      </c>
      <c r="E311" s="249" t="s">
        <v>21</v>
      </c>
      <c r="F311" s="250" t="s">
        <v>2284</v>
      </c>
      <c r="G311" s="247"/>
      <c r="H311" s="251">
        <v>1.44</v>
      </c>
      <c r="I311" s="252"/>
      <c r="J311" s="247"/>
      <c r="K311" s="247"/>
      <c r="L311" s="253"/>
      <c r="M311" s="254"/>
      <c r="N311" s="255"/>
      <c r="O311" s="255"/>
      <c r="P311" s="255"/>
      <c r="Q311" s="255"/>
      <c r="R311" s="255"/>
      <c r="S311" s="255"/>
      <c r="T311" s="256"/>
      <c r="AT311" s="257" t="s">
        <v>185</v>
      </c>
      <c r="AU311" s="257" t="s">
        <v>85</v>
      </c>
      <c r="AV311" s="12" t="s">
        <v>85</v>
      </c>
      <c r="AW311" s="12" t="s">
        <v>37</v>
      </c>
      <c r="AX311" s="12" t="s">
        <v>74</v>
      </c>
      <c r="AY311" s="257" t="s">
        <v>169</v>
      </c>
    </row>
    <row r="312" spans="2:51" s="12" customFormat="1" ht="13.5">
      <c r="B312" s="246"/>
      <c r="C312" s="247"/>
      <c r="D312" s="248" t="s">
        <v>185</v>
      </c>
      <c r="E312" s="249" t="s">
        <v>21</v>
      </c>
      <c r="F312" s="250" t="s">
        <v>2287</v>
      </c>
      <c r="G312" s="247"/>
      <c r="H312" s="251">
        <v>1.28</v>
      </c>
      <c r="I312" s="252"/>
      <c r="J312" s="247"/>
      <c r="K312" s="247"/>
      <c r="L312" s="253"/>
      <c r="M312" s="254"/>
      <c r="N312" s="255"/>
      <c r="O312" s="255"/>
      <c r="P312" s="255"/>
      <c r="Q312" s="255"/>
      <c r="R312" s="255"/>
      <c r="S312" s="255"/>
      <c r="T312" s="256"/>
      <c r="AT312" s="257" t="s">
        <v>185</v>
      </c>
      <c r="AU312" s="257" t="s">
        <v>85</v>
      </c>
      <c r="AV312" s="12" t="s">
        <v>85</v>
      </c>
      <c r="AW312" s="12" t="s">
        <v>37</v>
      </c>
      <c r="AX312" s="12" t="s">
        <v>74</v>
      </c>
      <c r="AY312" s="257" t="s">
        <v>169</v>
      </c>
    </row>
    <row r="313" spans="2:51" s="12" customFormat="1" ht="13.5">
      <c r="B313" s="246"/>
      <c r="C313" s="247"/>
      <c r="D313" s="248" t="s">
        <v>185</v>
      </c>
      <c r="E313" s="249" t="s">
        <v>21</v>
      </c>
      <c r="F313" s="250" t="s">
        <v>2288</v>
      </c>
      <c r="G313" s="247"/>
      <c r="H313" s="251">
        <v>2</v>
      </c>
      <c r="I313" s="252"/>
      <c r="J313" s="247"/>
      <c r="K313" s="247"/>
      <c r="L313" s="253"/>
      <c r="M313" s="254"/>
      <c r="N313" s="255"/>
      <c r="O313" s="255"/>
      <c r="P313" s="255"/>
      <c r="Q313" s="255"/>
      <c r="R313" s="255"/>
      <c r="S313" s="255"/>
      <c r="T313" s="256"/>
      <c r="AT313" s="257" t="s">
        <v>185</v>
      </c>
      <c r="AU313" s="257" t="s">
        <v>85</v>
      </c>
      <c r="AV313" s="12" t="s">
        <v>85</v>
      </c>
      <c r="AW313" s="12" t="s">
        <v>37</v>
      </c>
      <c r="AX313" s="12" t="s">
        <v>74</v>
      </c>
      <c r="AY313" s="257" t="s">
        <v>169</v>
      </c>
    </row>
    <row r="314" spans="2:51" s="14" customFormat="1" ht="13.5">
      <c r="B314" s="269"/>
      <c r="C314" s="270"/>
      <c r="D314" s="248" t="s">
        <v>185</v>
      </c>
      <c r="E314" s="271" t="s">
        <v>21</v>
      </c>
      <c r="F314" s="272" t="s">
        <v>2175</v>
      </c>
      <c r="G314" s="270"/>
      <c r="H314" s="271" t="s">
        <v>21</v>
      </c>
      <c r="I314" s="273"/>
      <c r="J314" s="270"/>
      <c r="K314" s="270"/>
      <c r="L314" s="274"/>
      <c r="M314" s="275"/>
      <c r="N314" s="276"/>
      <c r="O314" s="276"/>
      <c r="P314" s="276"/>
      <c r="Q314" s="276"/>
      <c r="R314" s="276"/>
      <c r="S314" s="276"/>
      <c r="T314" s="277"/>
      <c r="AT314" s="278" t="s">
        <v>185</v>
      </c>
      <c r="AU314" s="278" t="s">
        <v>85</v>
      </c>
      <c r="AV314" s="14" t="s">
        <v>82</v>
      </c>
      <c r="AW314" s="14" t="s">
        <v>37</v>
      </c>
      <c r="AX314" s="14" t="s">
        <v>74</v>
      </c>
      <c r="AY314" s="278" t="s">
        <v>169</v>
      </c>
    </row>
    <row r="315" spans="2:51" s="12" customFormat="1" ht="13.5">
      <c r="B315" s="246"/>
      <c r="C315" s="247"/>
      <c r="D315" s="248" t="s">
        <v>185</v>
      </c>
      <c r="E315" s="249" t="s">
        <v>21</v>
      </c>
      <c r="F315" s="250" t="s">
        <v>2289</v>
      </c>
      <c r="G315" s="247"/>
      <c r="H315" s="251">
        <v>1.36</v>
      </c>
      <c r="I315" s="252"/>
      <c r="J315" s="247"/>
      <c r="K315" s="247"/>
      <c r="L315" s="253"/>
      <c r="M315" s="254"/>
      <c r="N315" s="255"/>
      <c r="O315" s="255"/>
      <c r="P315" s="255"/>
      <c r="Q315" s="255"/>
      <c r="R315" s="255"/>
      <c r="S315" s="255"/>
      <c r="T315" s="256"/>
      <c r="AT315" s="257" t="s">
        <v>185</v>
      </c>
      <c r="AU315" s="257" t="s">
        <v>85</v>
      </c>
      <c r="AV315" s="12" t="s">
        <v>85</v>
      </c>
      <c r="AW315" s="12" t="s">
        <v>37</v>
      </c>
      <c r="AX315" s="12" t="s">
        <v>74</v>
      </c>
      <c r="AY315" s="257" t="s">
        <v>169</v>
      </c>
    </row>
    <row r="316" spans="2:51" s="12" customFormat="1" ht="13.5">
      <c r="B316" s="246"/>
      <c r="C316" s="247"/>
      <c r="D316" s="248" t="s">
        <v>185</v>
      </c>
      <c r="E316" s="249" t="s">
        <v>21</v>
      </c>
      <c r="F316" s="250" t="s">
        <v>2290</v>
      </c>
      <c r="G316" s="247"/>
      <c r="H316" s="251">
        <v>1.8</v>
      </c>
      <c r="I316" s="252"/>
      <c r="J316" s="247"/>
      <c r="K316" s="247"/>
      <c r="L316" s="253"/>
      <c r="M316" s="254"/>
      <c r="N316" s="255"/>
      <c r="O316" s="255"/>
      <c r="P316" s="255"/>
      <c r="Q316" s="255"/>
      <c r="R316" s="255"/>
      <c r="S316" s="255"/>
      <c r="T316" s="256"/>
      <c r="AT316" s="257" t="s">
        <v>185</v>
      </c>
      <c r="AU316" s="257" t="s">
        <v>85</v>
      </c>
      <c r="AV316" s="12" t="s">
        <v>85</v>
      </c>
      <c r="AW316" s="12" t="s">
        <v>37</v>
      </c>
      <c r="AX316" s="12" t="s">
        <v>74</v>
      </c>
      <c r="AY316" s="257" t="s">
        <v>169</v>
      </c>
    </row>
    <row r="317" spans="2:51" s="12" customFormat="1" ht="13.5">
      <c r="B317" s="246"/>
      <c r="C317" s="247"/>
      <c r="D317" s="248" t="s">
        <v>185</v>
      </c>
      <c r="E317" s="249" t="s">
        <v>21</v>
      </c>
      <c r="F317" s="250" t="s">
        <v>2291</v>
      </c>
      <c r="G317" s="247"/>
      <c r="H317" s="251">
        <v>0.4</v>
      </c>
      <c r="I317" s="252"/>
      <c r="J317" s="247"/>
      <c r="K317" s="247"/>
      <c r="L317" s="253"/>
      <c r="M317" s="254"/>
      <c r="N317" s="255"/>
      <c r="O317" s="255"/>
      <c r="P317" s="255"/>
      <c r="Q317" s="255"/>
      <c r="R317" s="255"/>
      <c r="S317" s="255"/>
      <c r="T317" s="256"/>
      <c r="AT317" s="257" t="s">
        <v>185</v>
      </c>
      <c r="AU317" s="257" t="s">
        <v>85</v>
      </c>
      <c r="AV317" s="12" t="s">
        <v>85</v>
      </c>
      <c r="AW317" s="12" t="s">
        <v>37</v>
      </c>
      <c r="AX317" s="12" t="s">
        <v>74</v>
      </c>
      <c r="AY317" s="257" t="s">
        <v>169</v>
      </c>
    </row>
    <row r="318" spans="2:51" s="14" customFormat="1" ht="13.5">
      <c r="B318" s="269"/>
      <c r="C318" s="270"/>
      <c r="D318" s="248" t="s">
        <v>185</v>
      </c>
      <c r="E318" s="271" t="s">
        <v>21</v>
      </c>
      <c r="F318" s="272" t="s">
        <v>2142</v>
      </c>
      <c r="G318" s="270"/>
      <c r="H318" s="271" t="s">
        <v>21</v>
      </c>
      <c r="I318" s="273"/>
      <c r="J318" s="270"/>
      <c r="K318" s="270"/>
      <c r="L318" s="274"/>
      <c r="M318" s="275"/>
      <c r="N318" s="276"/>
      <c r="O318" s="276"/>
      <c r="P318" s="276"/>
      <c r="Q318" s="276"/>
      <c r="R318" s="276"/>
      <c r="S318" s="276"/>
      <c r="T318" s="277"/>
      <c r="AT318" s="278" t="s">
        <v>185</v>
      </c>
      <c r="AU318" s="278" t="s">
        <v>85</v>
      </c>
      <c r="AV318" s="14" t="s">
        <v>82</v>
      </c>
      <c r="AW318" s="14" t="s">
        <v>37</v>
      </c>
      <c r="AX318" s="14" t="s">
        <v>74</v>
      </c>
      <c r="AY318" s="278" t="s">
        <v>169</v>
      </c>
    </row>
    <row r="319" spans="2:51" s="12" customFormat="1" ht="13.5">
      <c r="B319" s="246"/>
      <c r="C319" s="247"/>
      <c r="D319" s="248" t="s">
        <v>185</v>
      </c>
      <c r="E319" s="249" t="s">
        <v>21</v>
      </c>
      <c r="F319" s="250" t="s">
        <v>2292</v>
      </c>
      <c r="G319" s="247"/>
      <c r="H319" s="251">
        <v>1.64</v>
      </c>
      <c r="I319" s="252"/>
      <c r="J319" s="247"/>
      <c r="K319" s="247"/>
      <c r="L319" s="253"/>
      <c r="M319" s="254"/>
      <c r="N319" s="255"/>
      <c r="O319" s="255"/>
      <c r="P319" s="255"/>
      <c r="Q319" s="255"/>
      <c r="R319" s="255"/>
      <c r="S319" s="255"/>
      <c r="T319" s="256"/>
      <c r="AT319" s="257" t="s">
        <v>185</v>
      </c>
      <c r="AU319" s="257" t="s">
        <v>85</v>
      </c>
      <c r="AV319" s="12" t="s">
        <v>85</v>
      </c>
      <c r="AW319" s="12" t="s">
        <v>37</v>
      </c>
      <c r="AX319" s="12" t="s">
        <v>74</v>
      </c>
      <c r="AY319" s="257" t="s">
        <v>169</v>
      </c>
    </row>
    <row r="320" spans="2:51" s="12" customFormat="1" ht="13.5">
      <c r="B320" s="246"/>
      <c r="C320" s="247"/>
      <c r="D320" s="248" t="s">
        <v>185</v>
      </c>
      <c r="E320" s="249" t="s">
        <v>21</v>
      </c>
      <c r="F320" s="250" t="s">
        <v>2293</v>
      </c>
      <c r="G320" s="247"/>
      <c r="H320" s="251">
        <v>1.96</v>
      </c>
      <c r="I320" s="252"/>
      <c r="J320" s="247"/>
      <c r="K320" s="247"/>
      <c r="L320" s="253"/>
      <c r="M320" s="254"/>
      <c r="N320" s="255"/>
      <c r="O320" s="255"/>
      <c r="P320" s="255"/>
      <c r="Q320" s="255"/>
      <c r="R320" s="255"/>
      <c r="S320" s="255"/>
      <c r="T320" s="256"/>
      <c r="AT320" s="257" t="s">
        <v>185</v>
      </c>
      <c r="AU320" s="257" t="s">
        <v>85</v>
      </c>
      <c r="AV320" s="12" t="s">
        <v>85</v>
      </c>
      <c r="AW320" s="12" t="s">
        <v>37</v>
      </c>
      <c r="AX320" s="12" t="s">
        <v>74</v>
      </c>
      <c r="AY320" s="257" t="s">
        <v>169</v>
      </c>
    </row>
    <row r="321" spans="2:51" s="12" customFormat="1" ht="13.5">
      <c r="B321" s="246"/>
      <c r="C321" s="247"/>
      <c r="D321" s="248" t="s">
        <v>185</v>
      </c>
      <c r="E321" s="249" t="s">
        <v>21</v>
      </c>
      <c r="F321" s="250" t="s">
        <v>2294</v>
      </c>
      <c r="G321" s="247"/>
      <c r="H321" s="251">
        <v>0.88</v>
      </c>
      <c r="I321" s="252"/>
      <c r="J321" s="247"/>
      <c r="K321" s="247"/>
      <c r="L321" s="253"/>
      <c r="M321" s="254"/>
      <c r="N321" s="255"/>
      <c r="O321" s="255"/>
      <c r="P321" s="255"/>
      <c r="Q321" s="255"/>
      <c r="R321" s="255"/>
      <c r="S321" s="255"/>
      <c r="T321" s="256"/>
      <c r="AT321" s="257" t="s">
        <v>185</v>
      </c>
      <c r="AU321" s="257" t="s">
        <v>85</v>
      </c>
      <c r="AV321" s="12" t="s">
        <v>85</v>
      </c>
      <c r="AW321" s="12" t="s">
        <v>37</v>
      </c>
      <c r="AX321" s="12" t="s">
        <v>74</v>
      </c>
      <c r="AY321" s="257" t="s">
        <v>169</v>
      </c>
    </row>
    <row r="322" spans="2:51" s="12" customFormat="1" ht="13.5">
      <c r="B322" s="246"/>
      <c r="C322" s="247"/>
      <c r="D322" s="248" t="s">
        <v>185</v>
      </c>
      <c r="E322" s="249" t="s">
        <v>21</v>
      </c>
      <c r="F322" s="250" t="s">
        <v>2291</v>
      </c>
      <c r="G322" s="247"/>
      <c r="H322" s="251">
        <v>0.4</v>
      </c>
      <c r="I322" s="252"/>
      <c r="J322" s="247"/>
      <c r="K322" s="247"/>
      <c r="L322" s="253"/>
      <c r="M322" s="254"/>
      <c r="N322" s="255"/>
      <c r="O322" s="255"/>
      <c r="P322" s="255"/>
      <c r="Q322" s="255"/>
      <c r="R322" s="255"/>
      <c r="S322" s="255"/>
      <c r="T322" s="256"/>
      <c r="AT322" s="257" t="s">
        <v>185</v>
      </c>
      <c r="AU322" s="257" t="s">
        <v>85</v>
      </c>
      <c r="AV322" s="12" t="s">
        <v>85</v>
      </c>
      <c r="AW322" s="12" t="s">
        <v>37</v>
      </c>
      <c r="AX322" s="12" t="s">
        <v>74</v>
      </c>
      <c r="AY322" s="257" t="s">
        <v>169</v>
      </c>
    </row>
    <row r="323" spans="2:51" s="12" customFormat="1" ht="13.5">
      <c r="B323" s="246"/>
      <c r="C323" s="247"/>
      <c r="D323" s="248" t="s">
        <v>185</v>
      </c>
      <c r="E323" s="249" t="s">
        <v>21</v>
      </c>
      <c r="F323" s="250" t="s">
        <v>2295</v>
      </c>
      <c r="G323" s="247"/>
      <c r="H323" s="251">
        <v>1.88</v>
      </c>
      <c r="I323" s="252"/>
      <c r="J323" s="247"/>
      <c r="K323" s="247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185</v>
      </c>
      <c r="AU323" s="257" t="s">
        <v>85</v>
      </c>
      <c r="AV323" s="12" t="s">
        <v>85</v>
      </c>
      <c r="AW323" s="12" t="s">
        <v>37</v>
      </c>
      <c r="AX323" s="12" t="s">
        <v>74</v>
      </c>
      <c r="AY323" s="257" t="s">
        <v>169</v>
      </c>
    </row>
    <row r="324" spans="2:51" s="14" customFormat="1" ht="13.5">
      <c r="B324" s="269"/>
      <c r="C324" s="270"/>
      <c r="D324" s="248" t="s">
        <v>185</v>
      </c>
      <c r="E324" s="271" t="s">
        <v>21</v>
      </c>
      <c r="F324" s="272" t="s">
        <v>2186</v>
      </c>
      <c r="G324" s="270"/>
      <c r="H324" s="271" t="s">
        <v>21</v>
      </c>
      <c r="I324" s="273"/>
      <c r="J324" s="270"/>
      <c r="K324" s="270"/>
      <c r="L324" s="274"/>
      <c r="M324" s="275"/>
      <c r="N324" s="276"/>
      <c r="O324" s="276"/>
      <c r="P324" s="276"/>
      <c r="Q324" s="276"/>
      <c r="R324" s="276"/>
      <c r="S324" s="276"/>
      <c r="T324" s="277"/>
      <c r="AT324" s="278" t="s">
        <v>185</v>
      </c>
      <c r="AU324" s="278" t="s">
        <v>85</v>
      </c>
      <c r="AV324" s="14" t="s">
        <v>82</v>
      </c>
      <c r="AW324" s="14" t="s">
        <v>37</v>
      </c>
      <c r="AX324" s="14" t="s">
        <v>74</v>
      </c>
      <c r="AY324" s="278" t="s">
        <v>169</v>
      </c>
    </row>
    <row r="325" spans="2:51" s="12" customFormat="1" ht="13.5">
      <c r="B325" s="246"/>
      <c r="C325" s="247"/>
      <c r="D325" s="248" t="s">
        <v>185</v>
      </c>
      <c r="E325" s="249" t="s">
        <v>21</v>
      </c>
      <c r="F325" s="250" t="s">
        <v>2296</v>
      </c>
      <c r="G325" s="247"/>
      <c r="H325" s="251">
        <v>6.24</v>
      </c>
      <c r="I325" s="252"/>
      <c r="J325" s="247"/>
      <c r="K325" s="247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185</v>
      </c>
      <c r="AU325" s="257" t="s">
        <v>85</v>
      </c>
      <c r="AV325" s="12" t="s">
        <v>85</v>
      </c>
      <c r="AW325" s="12" t="s">
        <v>37</v>
      </c>
      <c r="AX325" s="12" t="s">
        <v>74</v>
      </c>
      <c r="AY325" s="257" t="s">
        <v>169</v>
      </c>
    </row>
    <row r="326" spans="2:51" s="12" customFormat="1" ht="13.5">
      <c r="B326" s="246"/>
      <c r="C326" s="247"/>
      <c r="D326" s="248" t="s">
        <v>185</v>
      </c>
      <c r="E326" s="249" t="s">
        <v>21</v>
      </c>
      <c r="F326" s="250" t="s">
        <v>2297</v>
      </c>
      <c r="G326" s="247"/>
      <c r="H326" s="251">
        <v>2.6</v>
      </c>
      <c r="I326" s="252"/>
      <c r="J326" s="247"/>
      <c r="K326" s="247"/>
      <c r="L326" s="253"/>
      <c r="M326" s="254"/>
      <c r="N326" s="255"/>
      <c r="O326" s="255"/>
      <c r="P326" s="255"/>
      <c r="Q326" s="255"/>
      <c r="R326" s="255"/>
      <c r="S326" s="255"/>
      <c r="T326" s="256"/>
      <c r="AT326" s="257" t="s">
        <v>185</v>
      </c>
      <c r="AU326" s="257" t="s">
        <v>85</v>
      </c>
      <c r="AV326" s="12" t="s">
        <v>85</v>
      </c>
      <c r="AW326" s="12" t="s">
        <v>37</v>
      </c>
      <c r="AX326" s="12" t="s">
        <v>74</v>
      </c>
      <c r="AY326" s="257" t="s">
        <v>169</v>
      </c>
    </row>
    <row r="327" spans="2:51" s="12" customFormat="1" ht="13.5">
      <c r="B327" s="246"/>
      <c r="C327" s="247"/>
      <c r="D327" s="248" t="s">
        <v>185</v>
      </c>
      <c r="E327" s="249" t="s">
        <v>21</v>
      </c>
      <c r="F327" s="250" t="s">
        <v>2298</v>
      </c>
      <c r="G327" s="247"/>
      <c r="H327" s="251">
        <v>3.48</v>
      </c>
      <c r="I327" s="252"/>
      <c r="J327" s="247"/>
      <c r="K327" s="247"/>
      <c r="L327" s="253"/>
      <c r="M327" s="254"/>
      <c r="N327" s="255"/>
      <c r="O327" s="255"/>
      <c r="P327" s="255"/>
      <c r="Q327" s="255"/>
      <c r="R327" s="255"/>
      <c r="S327" s="255"/>
      <c r="T327" s="256"/>
      <c r="AT327" s="257" t="s">
        <v>185</v>
      </c>
      <c r="AU327" s="257" t="s">
        <v>85</v>
      </c>
      <c r="AV327" s="12" t="s">
        <v>85</v>
      </c>
      <c r="AW327" s="12" t="s">
        <v>37</v>
      </c>
      <c r="AX327" s="12" t="s">
        <v>74</v>
      </c>
      <c r="AY327" s="257" t="s">
        <v>169</v>
      </c>
    </row>
    <row r="328" spans="2:51" s="12" customFormat="1" ht="13.5">
      <c r="B328" s="246"/>
      <c r="C328" s="247"/>
      <c r="D328" s="248" t="s">
        <v>185</v>
      </c>
      <c r="E328" s="249" t="s">
        <v>21</v>
      </c>
      <c r="F328" s="250" t="s">
        <v>2288</v>
      </c>
      <c r="G328" s="247"/>
      <c r="H328" s="251">
        <v>2</v>
      </c>
      <c r="I328" s="252"/>
      <c r="J328" s="247"/>
      <c r="K328" s="247"/>
      <c r="L328" s="253"/>
      <c r="M328" s="254"/>
      <c r="N328" s="255"/>
      <c r="O328" s="255"/>
      <c r="P328" s="255"/>
      <c r="Q328" s="255"/>
      <c r="R328" s="255"/>
      <c r="S328" s="255"/>
      <c r="T328" s="256"/>
      <c r="AT328" s="257" t="s">
        <v>185</v>
      </c>
      <c r="AU328" s="257" t="s">
        <v>85</v>
      </c>
      <c r="AV328" s="12" t="s">
        <v>85</v>
      </c>
      <c r="AW328" s="12" t="s">
        <v>37</v>
      </c>
      <c r="AX328" s="12" t="s">
        <v>74</v>
      </c>
      <c r="AY328" s="257" t="s">
        <v>169</v>
      </c>
    </row>
    <row r="329" spans="2:51" s="12" customFormat="1" ht="13.5">
      <c r="B329" s="246"/>
      <c r="C329" s="247"/>
      <c r="D329" s="248" t="s">
        <v>185</v>
      </c>
      <c r="E329" s="249" t="s">
        <v>21</v>
      </c>
      <c r="F329" s="250" t="s">
        <v>2299</v>
      </c>
      <c r="G329" s="247"/>
      <c r="H329" s="251">
        <v>2.2</v>
      </c>
      <c r="I329" s="252"/>
      <c r="J329" s="247"/>
      <c r="K329" s="247"/>
      <c r="L329" s="253"/>
      <c r="M329" s="254"/>
      <c r="N329" s="255"/>
      <c r="O329" s="255"/>
      <c r="P329" s="255"/>
      <c r="Q329" s="255"/>
      <c r="R329" s="255"/>
      <c r="S329" s="255"/>
      <c r="T329" s="256"/>
      <c r="AT329" s="257" t="s">
        <v>185</v>
      </c>
      <c r="AU329" s="257" t="s">
        <v>85</v>
      </c>
      <c r="AV329" s="12" t="s">
        <v>85</v>
      </c>
      <c r="AW329" s="12" t="s">
        <v>37</v>
      </c>
      <c r="AX329" s="12" t="s">
        <v>74</v>
      </c>
      <c r="AY329" s="257" t="s">
        <v>169</v>
      </c>
    </row>
    <row r="330" spans="2:51" s="15" customFormat="1" ht="13.5">
      <c r="B330" s="283"/>
      <c r="C330" s="284"/>
      <c r="D330" s="248" t="s">
        <v>185</v>
      </c>
      <c r="E330" s="285" t="s">
        <v>21</v>
      </c>
      <c r="F330" s="286" t="s">
        <v>345</v>
      </c>
      <c r="G330" s="284"/>
      <c r="H330" s="287">
        <v>56.368</v>
      </c>
      <c r="I330" s="288"/>
      <c r="J330" s="284"/>
      <c r="K330" s="284"/>
      <c r="L330" s="289"/>
      <c r="M330" s="290"/>
      <c r="N330" s="291"/>
      <c r="O330" s="291"/>
      <c r="P330" s="291"/>
      <c r="Q330" s="291"/>
      <c r="R330" s="291"/>
      <c r="S330" s="291"/>
      <c r="T330" s="292"/>
      <c r="AT330" s="293" t="s">
        <v>185</v>
      </c>
      <c r="AU330" s="293" t="s">
        <v>85</v>
      </c>
      <c r="AV330" s="15" t="s">
        <v>181</v>
      </c>
      <c r="AW330" s="15" t="s">
        <v>37</v>
      </c>
      <c r="AX330" s="15" t="s">
        <v>74</v>
      </c>
      <c r="AY330" s="293" t="s">
        <v>169</v>
      </c>
    </row>
    <row r="331" spans="2:51" s="12" customFormat="1" ht="13.5">
      <c r="B331" s="246"/>
      <c r="C331" s="247"/>
      <c r="D331" s="248" t="s">
        <v>185</v>
      </c>
      <c r="E331" s="249" t="s">
        <v>21</v>
      </c>
      <c r="F331" s="250" t="s">
        <v>2300</v>
      </c>
      <c r="G331" s="247"/>
      <c r="H331" s="251">
        <v>-4.934</v>
      </c>
      <c r="I331" s="252"/>
      <c r="J331" s="247"/>
      <c r="K331" s="247"/>
      <c r="L331" s="253"/>
      <c r="M331" s="254"/>
      <c r="N331" s="255"/>
      <c r="O331" s="255"/>
      <c r="P331" s="255"/>
      <c r="Q331" s="255"/>
      <c r="R331" s="255"/>
      <c r="S331" s="255"/>
      <c r="T331" s="256"/>
      <c r="AT331" s="257" t="s">
        <v>185</v>
      </c>
      <c r="AU331" s="257" t="s">
        <v>85</v>
      </c>
      <c r="AV331" s="12" t="s">
        <v>85</v>
      </c>
      <c r="AW331" s="12" t="s">
        <v>37</v>
      </c>
      <c r="AX331" s="12" t="s">
        <v>74</v>
      </c>
      <c r="AY331" s="257" t="s">
        <v>169</v>
      </c>
    </row>
    <row r="332" spans="2:51" s="15" customFormat="1" ht="13.5">
      <c r="B332" s="283"/>
      <c r="C332" s="284"/>
      <c r="D332" s="248" t="s">
        <v>185</v>
      </c>
      <c r="E332" s="285" t="s">
        <v>21</v>
      </c>
      <c r="F332" s="286" t="s">
        <v>345</v>
      </c>
      <c r="G332" s="284"/>
      <c r="H332" s="287">
        <v>-4.934</v>
      </c>
      <c r="I332" s="288"/>
      <c r="J332" s="284"/>
      <c r="K332" s="284"/>
      <c r="L332" s="289"/>
      <c r="M332" s="290"/>
      <c r="N332" s="291"/>
      <c r="O332" s="291"/>
      <c r="P332" s="291"/>
      <c r="Q332" s="291"/>
      <c r="R332" s="291"/>
      <c r="S332" s="291"/>
      <c r="T332" s="292"/>
      <c r="AT332" s="293" t="s">
        <v>185</v>
      </c>
      <c r="AU332" s="293" t="s">
        <v>85</v>
      </c>
      <c r="AV332" s="15" t="s">
        <v>181</v>
      </c>
      <c r="AW332" s="15" t="s">
        <v>37</v>
      </c>
      <c r="AX332" s="15" t="s">
        <v>74</v>
      </c>
      <c r="AY332" s="293" t="s">
        <v>169</v>
      </c>
    </row>
    <row r="333" spans="2:51" s="13" customFormat="1" ht="13.5">
      <c r="B333" s="258"/>
      <c r="C333" s="259"/>
      <c r="D333" s="248" t="s">
        <v>185</v>
      </c>
      <c r="E333" s="260" t="s">
        <v>21</v>
      </c>
      <c r="F333" s="261" t="s">
        <v>187</v>
      </c>
      <c r="G333" s="259"/>
      <c r="H333" s="262">
        <v>51.434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AT333" s="268" t="s">
        <v>185</v>
      </c>
      <c r="AU333" s="268" t="s">
        <v>85</v>
      </c>
      <c r="AV333" s="13" t="s">
        <v>176</v>
      </c>
      <c r="AW333" s="13" t="s">
        <v>37</v>
      </c>
      <c r="AX333" s="13" t="s">
        <v>82</v>
      </c>
      <c r="AY333" s="268" t="s">
        <v>169</v>
      </c>
    </row>
    <row r="334" spans="2:65" s="1" customFormat="1" ht="16.5" customHeight="1">
      <c r="B334" s="47"/>
      <c r="C334" s="294" t="s">
        <v>274</v>
      </c>
      <c r="D334" s="294" t="s">
        <v>532</v>
      </c>
      <c r="E334" s="295" t="s">
        <v>533</v>
      </c>
      <c r="F334" s="296" t="s">
        <v>534</v>
      </c>
      <c r="G334" s="297" t="s">
        <v>288</v>
      </c>
      <c r="H334" s="298">
        <v>97.21</v>
      </c>
      <c r="I334" s="299"/>
      <c r="J334" s="300">
        <f>ROUND(I334*H334,2)</f>
        <v>0</v>
      </c>
      <c r="K334" s="296" t="s">
        <v>175</v>
      </c>
      <c r="L334" s="301"/>
      <c r="M334" s="302" t="s">
        <v>21</v>
      </c>
      <c r="N334" s="303" t="s">
        <v>45</v>
      </c>
      <c r="O334" s="48"/>
      <c r="P334" s="243">
        <f>O334*H334</f>
        <v>0</v>
      </c>
      <c r="Q334" s="243">
        <v>1</v>
      </c>
      <c r="R334" s="243">
        <f>Q334*H334</f>
        <v>97.21</v>
      </c>
      <c r="S334" s="243">
        <v>0</v>
      </c>
      <c r="T334" s="244">
        <f>S334*H334</f>
        <v>0</v>
      </c>
      <c r="AR334" s="25" t="s">
        <v>215</v>
      </c>
      <c r="AT334" s="25" t="s">
        <v>532</v>
      </c>
      <c r="AU334" s="25" t="s">
        <v>85</v>
      </c>
      <c r="AY334" s="25" t="s">
        <v>169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25" t="s">
        <v>82</v>
      </c>
      <c r="BK334" s="245">
        <f>ROUND(I334*H334,2)</f>
        <v>0</v>
      </c>
      <c r="BL334" s="25" t="s">
        <v>176</v>
      </c>
      <c r="BM334" s="25" t="s">
        <v>2301</v>
      </c>
    </row>
    <row r="335" spans="2:51" s="12" customFormat="1" ht="13.5">
      <c r="B335" s="246"/>
      <c r="C335" s="247"/>
      <c r="D335" s="248" t="s">
        <v>185</v>
      </c>
      <c r="E335" s="249" t="s">
        <v>21</v>
      </c>
      <c r="F335" s="250" t="s">
        <v>2302</v>
      </c>
      <c r="G335" s="247"/>
      <c r="H335" s="251">
        <v>97.21</v>
      </c>
      <c r="I335" s="252"/>
      <c r="J335" s="247"/>
      <c r="K335" s="247"/>
      <c r="L335" s="253"/>
      <c r="M335" s="254"/>
      <c r="N335" s="255"/>
      <c r="O335" s="255"/>
      <c r="P335" s="255"/>
      <c r="Q335" s="255"/>
      <c r="R335" s="255"/>
      <c r="S335" s="255"/>
      <c r="T335" s="256"/>
      <c r="AT335" s="257" t="s">
        <v>185</v>
      </c>
      <c r="AU335" s="257" t="s">
        <v>85</v>
      </c>
      <c r="AV335" s="12" t="s">
        <v>85</v>
      </c>
      <c r="AW335" s="12" t="s">
        <v>37</v>
      </c>
      <c r="AX335" s="12" t="s">
        <v>74</v>
      </c>
      <c r="AY335" s="257" t="s">
        <v>169</v>
      </c>
    </row>
    <row r="336" spans="2:51" s="13" customFormat="1" ht="13.5">
      <c r="B336" s="258"/>
      <c r="C336" s="259"/>
      <c r="D336" s="248" t="s">
        <v>185</v>
      </c>
      <c r="E336" s="260" t="s">
        <v>21</v>
      </c>
      <c r="F336" s="261" t="s">
        <v>187</v>
      </c>
      <c r="G336" s="259"/>
      <c r="H336" s="262">
        <v>97.21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AT336" s="268" t="s">
        <v>185</v>
      </c>
      <c r="AU336" s="268" t="s">
        <v>85</v>
      </c>
      <c r="AV336" s="13" t="s">
        <v>176</v>
      </c>
      <c r="AW336" s="13" t="s">
        <v>37</v>
      </c>
      <c r="AX336" s="13" t="s">
        <v>82</v>
      </c>
      <c r="AY336" s="268" t="s">
        <v>169</v>
      </c>
    </row>
    <row r="337" spans="2:63" s="11" customFormat="1" ht="29.85" customHeight="1">
      <c r="B337" s="218"/>
      <c r="C337" s="219"/>
      <c r="D337" s="220" t="s">
        <v>73</v>
      </c>
      <c r="E337" s="232" t="s">
        <v>181</v>
      </c>
      <c r="F337" s="232" t="s">
        <v>1818</v>
      </c>
      <c r="G337" s="219"/>
      <c r="H337" s="219"/>
      <c r="I337" s="222"/>
      <c r="J337" s="233">
        <f>BK337</f>
        <v>0</v>
      </c>
      <c r="K337" s="219"/>
      <c r="L337" s="224"/>
      <c r="M337" s="225"/>
      <c r="N337" s="226"/>
      <c r="O337" s="226"/>
      <c r="P337" s="227">
        <f>SUM(P338:P339)</f>
        <v>0</v>
      </c>
      <c r="Q337" s="226"/>
      <c r="R337" s="227">
        <f>SUM(R338:R339)</f>
        <v>1.0499999999999998</v>
      </c>
      <c r="S337" s="226"/>
      <c r="T337" s="228">
        <f>SUM(T338:T339)</f>
        <v>0</v>
      </c>
      <c r="AR337" s="229" t="s">
        <v>82</v>
      </c>
      <c r="AT337" s="230" t="s">
        <v>73</v>
      </c>
      <c r="AU337" s="230" t="s">
        <v>82</v>
      </c>
      <c r="AY337" s="229" t="s">
        <v>169</v>
      </c>
      <c r="BK337" s="231">
        <f>SUM(BK338:BK339)</f>
        <v>0</v>
      </c>
    </row>
    <row r="338" spans="2:65" s="1" customFormat="1" ht="16.5" customHeight="1">
      <c r="B338" s="47"/>
      <c r="C338" s="234" t="s">
        <v>279</v>
      </c>
      <c r="D338" s="234" t="s">
        <v>171</v>
      </c>
      <c r="E338" s="235" t="s">
        <v>2303</v>
      </c>
      <c r="F338" s="236" t="s">
        <v>2304</v>
      </c>
      <c r="G338" s="237" t="s">
        <v>174</v>
      </c>
      <c r="H338" s="238">
        <v>3</v>
      </c>
      <c r="I338" s="239"/>
      <c r="J338" s="240">
        <f>ROUND(I338*H338,2)</f>
        <v>0</v>
      </c>
      <c r="K338" s="236" t="s">
        <v>21</v>
      </c>
      <c r="L338" s="73"/>
      <c r="M338" s="241" t="s">
        <v>21</v>
      </c>
      <c r="N338" s="242" t="s">
        <v>45</v>
      </c>
      <c r="O338" s="48"/>
      <c r="P338" s="243">
        <f>O338*H338</f>
        <v>0</v>
      </c>
      <c r="Q338" s="243">
        <v>0</v>
      </c>
      <c r="R338" s="243">
        <f>Q338*H338</f>
        <v>0</v>
      </c>
      <c r="S338" s="243">
        <v>0</v>
      </c>
      <c r="T338" s="244">
        <f>S338*H338</f>
        <v>0</v>
      </c>
      <c r="AR338" s="25" t="s">
        <v>176</v>
      </c>
      <c r="AT338" s="25" t="s">
        <v>171</v>
      </c>
      <c r="AU338" s="25" t="s">
        <v>85</v>
      </c>
      <c r="AY338" s="25" t="s">
        <v>169</v>
      </c>
      <c r="BE338" s="245">
        <f>IF(N338="základní",J338,0)</f>
        <v>0</v>
      </c>
      <c r="BF338" s="245">
        <f>IF(N338="snížená",J338,0)</f>
        <v>0</v>
      </c>
      <c r="BG338" s="245">
        <f>IF(N338="zákl. přenesená",J338,0)</f>
        <v>0</v>
      </c>
      <c r="BH338" s="245">
        <f>IF(N338="sníž. přenesená",J338,0)</f>
        <v>0</v>
      </c>
      <c r="BI338" s="245">
        <f>IF(N338="nulová",J338,0)</f>
        <v>0</v>
      </c>
      <c r="BJ338" s="25" t="s">
        <v>82</v>
      </c>
      <c r="BK338" s="245">
        <f>ROUND(I338*H338,2)</f>
        <v>0</v>
      </c>
      <c r="BL338" s="25" t="s">
        <v>176</v>
      </c>
      <c r="BM338" s="25" t="s">
        <v>2305</v>
      </c>
    </row>
    <row r="339" spans="2:65" s="1" customFormat="1" ht="16.5" customHeight="1">
      <c r="B339" s="47"/>
      <c r="C339" s="294" t="s">
        <v>285</v>
      </c>
      <c r="D339" s="294" t="s">
        <v>532</v>
      </c>
      <c r="E339" s="295" t="s">
        <v>2306</v>
      </c>
      <c r="F339" s="296" t="s">
        <v>2307</v>
      </c>
      <c r="G339" s="297" t="s">
        <v>174</v>
      </c>
      <c r="H339" s="298">
        <v>3</v>
      </c>
      <c r="I339" s="299"/>
      <c r="J339" s="300">
        <f>ROUND(I339*H339,2)</f>
        <v>0</v>
      </c>
      <c r="K339" s="296" t="s">
        <v>21</v>
      </c>
      <c r="L339" s="301"/>
      <c r="M339" s="302" t="s">
        <v>21</v>
      </c>
      <c r="N339" s="303" t="s">
        <v>45</v>
      </c>
      <c r="O339" s="48"/>
      <c r="P339" s="243">
        <f>O339*H339</f>
        <v>0</v>
      </c>
      <c r="Q339" s="243">
        <v>0.35</v>
      </c>
      <c r="R339" s="243">
        <f>Q339*H339</f>
        <v>1.0499999999999998</v>
      </c>
      <c r="S339" s="243">
        <v>0</v>
      </c>
      <c r="T339" s="244">
        <f>S339*H339</f>
        <v>0</v>
      </c>
      <c r="AR339" s="25" t="s">
        <v>215</v>
      </c>
      <c r="AT339" s="25" t="s">
        <v>532</v>
      </c>
      <c r="AU339" s="25" t="s">
        <v>85</v>
      </c>
      <c r="AY339" s="25" t="s">
        <v>169</v>
      </c>
      <c r="BE339" s="245">
        <f>IF(N339="základní",J339,0)</f>
        <v>0</v>
      </c>
      <c r="BF339" s="245">
        <f>IF(N339="snížená",J339,0)</f>
        <v>0</v>
      </c>
      <c r="BG339" s="245">
        <f>IF(N339="zákl. přenesená",J339,0)</f>
        <v>0</v>
      </c>
      <c r="BH339" s="245">
        <f>IF(N339="sníž. přenesená",J339,0)</f>
        <v>0</v>
      </c>
      <c r="BI339" s="245">
        <f>IF(N339="nulová",J339,0)</f>
        <v>0</v>
      </c>
      <c r="BJ339" s="25" t="s">
        <v>82</v>
      </c>
      <c r="BK339" s="245">
        <f>ROUND(I339*H339,2)</f>
        <v>0</v>
      </c>
      <c r="BL339" s="25" t="s">
        <v>176</v>
      </c>
      <c r="BM339" s="25" t="s">
        <v>2308</v>
      </c>
    </row>
    <row r="340" spans="2:63" s="11" customFormat="1" ht="29.85" customHeight="1">
      <c r="B340" s="218"/>
      <c r="C340" s="219"/>
      <c r="D340" s="220" t="s">
        <v>73</v>
      </c>
      <c r="E340" s="232" t="s">
        <v>176</v>
      </c>
      <c r="F340" s="232" t="s">
        <v>581</v>
      </c>
      <c r="G340" s="219"/>
      <c r="H340" s="219"/>
      <c r="I340" s="222"/>
      <c r="J340" s="233">
        <f>BK340</f>
        <v>0</v>
      </c>
      <c r="K340" s="219"/>
      <c r="L340" s="224"/>
      <c r="M340" s="225"/>
      <c r="N340" s="226"/>
      <c r="O340" s="226"/>
      <c r="P340" s="227">
        <f>SUM(P341:P413)</f>
        <v>0</v>
      </c>
      <c r="Q340" s="226"/>
      <c r="R340" s="227">
        <f>SUM(R341:R413)</f>
        <v>23.520631750000003</v>
      </c>
      <c r="S340" s="226"/>
      <c r="T340" s="228">
        <f>SUM(T341:T413)</f>
        <v>0</v>
      </c>
      <c r="AR340" s="229" t="s">
        <v>82</v>
      </c>
      <c r="AT340" s="230" t="s">
        <v>73</v>
      </c>
      <c r="AU340" s="230" t="s">
        <v>82</v>
      </c>
      <c r="AY340" s="229" t="s">
        <v>169</v>
      </c>
      <c r="BK340" s="231">
        <f>SUM(BK341:BK413)</f>
        <v>0</v>
      </c>
    </row>
    <row r="341" spans="2:65" s="1" customFormat="1" ht="25.5" customHeight="1">
      <c r="B341" s="47"/>
      <c r="C341" s="234" t="s">
        <v>291</v>
      </c>
      <c r="D341" s="234" t="s">
        <v>171</v>
      </c>
      <c r="E341" s="235" t="s">
        <v>583</v>
      </c>
      <c r="F341" s="236" t="s">
        <v>584</v>
      </c>
      <c r="G341" s="237" t="s">
        <v>422</v>
      </c>
      <c r="H341" s="238">
        <v>11.275</v>
      </c>
      <c r="I341" s="239"/>
      <c r="J341" s="240">
        <f>ROUND(I341*H341,2)</f>
        <v>0</v>
      </c>
      <c r="K341" s="236" t="s">
        <v>175</v>
      </c>
      <c r="L341" s="73"/>
      <c r="M341" s="241" t="s">
        <v>21</v>
      </c>
      <c r="N341" s="242" t="s">
        <v>45</v>
      </c>
      <c r="O341" s="48"/>
      <c r="P341" s="243">
        <f>O341*H341</f>
        <v>0</v>
      </c>
      <c r="Q341" s="243">
        <v>1.89077</v>
      </c>
      <c r="R341" s="243">
        <f>Q341*H341</f>
        <v>21.318431750000002</v>
      </c>
      <c r="S341" s="243">
        <v>0</v>
      </c>
      <c r="T341" s="244">
        <f>S341*H341</f>
        <v>0</v>
      </c>
      <c r="AR341" s="25" t="s">
        <v>176</v>
      </c>
      <c r="AT341" s="25" t="s">
        <v>171</v>
      </c>
      <c r="AU341" s="25" t="s">
        <v>85</v>
      </c>
      <c r="AY341" s="25" t="s">
        <v>169</v>
      </c>
      <c r="BE341" s="245">
        <f>IF(N341="základní",J341,0)</f>
        <v>0</v>
      </c>
      <c r="BF341" s="245">
        <f>IF(N341="snížená",J341,0)</f>
        <v>0</v>
      </c>
      <c r="BG341" s="245">
        <f>IF(N341="zákl. přenesená",J341,0)</f>
        <v>0</v>
      </c>
      <c r="BH341" s="245">
        <f>IF(N341="sníž. přenesená",J341,0)</f>
        <v>0</v>
      </c>
      <c r="BI341" s="245">
        <f>IF(N341="nulová",J341,0)</f>
        <v>0</v>
      </c>
      <c r="BJ341" s="25" t="s">
        <v>82</v>
      </c>
      <c r="BK341" s="245">
        <f>ROUND(I341*H341,2)</f>
        <v>0</v>
      </c>
      <c r="BL341" s="25" t="s">
        <v>176</v>
      </c>
      <c r="BM341" s="25" t="s">
        <v>2309</v>
      </c>
    </row>
    <row r="342" spans="2:51" s="14" customFormat="1" ht="13.5">
      <c r="B342" s="269"/>
      <c r="C342" s="270"/>
      <c r="D342" s="248" t="s">
        <v>185</v>
      </c>
      <c r="E342" s="271" t="s">
        <v>21</v>
      </c>
      <c r="F342" s="272" t="s">
        <v>2160</v>
      </c>
      <c r="G342" s="270"/>
      <c r="H342" s="271" t="s">
        <v>21</v>
      </c>
      <c r="I342" s="273"/>
      <c r="J342" s="270"/>
      <c r="K342" s="270"/>
      <c r="L342" s="274"/>
      <c r="M342" s="275"/>
      <c r="N342" s="276"/>
      <c r="O342" s="276"/>
      <c r="P342" s="276"/>
      <c r="Q342" s="276"/>
      <c r="R342" s="276"/>
      <c r="S342" s="276"/>
      <c r="T342" s="277"/>
      <c r="AT342" s="278" t="s">
        <v>185</v>
      </c>
      <c r="AU342" s="278" t="s">
        <v>85</v>
      </c>
      <c r="AV342" s="14" t="s">
        <v>82</v>
      </c>
      <c r="AW342" s="14" t="s">
        <v>37</v>
      </c>
      <c r="AX342" s="14" t="s">
        <v>74</v>
      </c>
      <c r="AY342" s="278" t="s">
        <v>169</v>
      </c>
    </row>
    <row r="343" spans="2:51" s="12" customFormat="1" ht="13.5">
      <c r="B343" s="246"/>
      <c r="C343" s="247"/>
      <c r="D343" s="248" t="s">
        <v>185</v>
      </c>
      <c r="E343" s="249" t="s">
        <v>21</v>
      </c>
      <c r="F343" s="250" t="s">
        <v>2310</v>
      </c>
      <c r="G343" s="247"/>
      <c r="H343" s="251">
        <v>1.534</v>
      </c>
      <c r="I343" s="252"/>
      <c r="J343" s="247"/>
      <c r="K343" s="247"/>
      <c r="L343" s="253"/>
      <c r="M343" s="254"/>
      <c r="N343" s="255"/>
      <c r="O343" s="255"/>
      <c r="P343" s="255"/>
      <c r="Q343" s="255"/>
      <c r="R343" s="255"/>
      <c r="S343" s="255"/>
      <c r="T343" s="256"/>
      <c r="AT343" s="257" t="s">
        <v>185</v>
      </c>
      <c r="AU343" s="257" t="s">
        <v>85</v>
      </c>
      <c r="AV343" s="12" t="s">
        <v>85</v>
      </c>
      <c r="AW343" s="12" t="s">
        <v>37</v>
      </c>
      <c r="AX343" s="12" t="s">
        <v>74</v>
      </c>
      <c r="AY343" s="257" t="s">
        <v>169</v>
      </c>
    </row>
    <row r="344" spans="2:51" s="12" customFormat="1" ht="13.5">
      <c r="B344" s="246"/>
      <c r="C344" s="247"/>
      <c r="D344" s="248" t="s">
        <v>185</v>
      </c>
      <c r="E344" s="249" t="s">
        <v>21</v>
      </c>
      <c r="F344" s="250" t="s">
        <v>2311</v>
      </c>
      <c r="G344" s="247"/>
      <c r="H344" s="251">
        <v>1.374</v>
      </c>
      <c r="I344" s="252"/>
      <c r="J344" s="247"/>
      <c r="K344" s="247"/>
      <c r="L344" s="253"/>
      <c r="M344" s="254"/>
      <c r="N344" s="255"/>
      <c r="O344" s="255"/>
      <c r="P344" s="255"/>
      <c r="Q344" s="255"/>
      <c r="R344" s="255"/>
      <c r="S344" s="255"/>
      <c r="T344" s="256"/>
      <c r="AT344" s="257" t="s">
        <v>185</v>
      </c>
      <c r="AU344" s="257" t="s">
        <v>85</v>
      </c>
      <c r="AV344" s="12" t="s">
        <v>85</v>
      </c>
      <c r="AW344" s="12" t="s">
        <v>37</v>
      </c>
      <c r="AX344" s="12" t="s">
        <v>74</v>
      </c>
      <c r="AY344" s="257" t="s">
        <v>169</v>
      </c>
    </row>
    <row r="345" spans="2:51" s="12" customFormat="1" ht="13.5">
      <c r="B345" s="246"/>
      <c r="C345" s="247"/>
      <c r="D345" s="248" t="s">
        <v>185</v>
      </c>
      <c r="E345" s="249" t="s">
        <v>21</v>
      </c>
      <c r="F345" s="250" t="s">
        <v>2312</v>
      </c>
      <c r="G345" s="247"/>
      <c r="H345" s="251">
        <v>0.747</v>
      </c>
      <c r="I345" s="252"/>
      <c r="J345" s="247"/>
      <c r="K345" s="247"/>
      <c r="L345" s="253"/>
      <c r="M345" s="254"/>
      <c r="N345" s="255"/>
      <c r="O345" s="255"/>
      <c r="P345" s="255"/>
      <c r="Q345" s="255"/>
      <c r="R345" s="255"/>
      <c r="S345" s="255"/>
      <c r="T345" s="256"/>
      <c r="AT345" s="257" t="s">
        <v>185</v>
      </c>
      <c r="AU345" s="257" t="s">
        <v>85</v>
      </c>
      <c r="AV345" s="12" t="s">
        <v>85</v>
      </c>
      <c r="AW345" s="12" t="s">
        <v>37</v>
      </c>
      <c r="AX345" s="12" t="s">
        <v>74</v>
      </c>
      <c r="AY345" s="257" t="s">
        <v>169</v>
      </c>
    </row>
    <row r="346" spans="2:51" s="12" customFormat="1" ht="13.5">
      <c r="B346" s="246"/>
      <c r="C346" s="247"/>
      <c r="D346" s="248" t="s">
        <v>185</v>
      </c>
      <c r="E346" s="249" t="s">
        <v>21</v>
      </c>
      <c r="F346" s="250" t="s">
        <v>2313</v>
      </c>
      <c r="G346" s="247"/>
      <c r="H346" s="251">
        <v>0.288</v>
      </c>
      <c r="I346" s="252"/>
      <c r="J346" s="247"/>
      <c r="K346" s="247"/>
      <c r="L346" s="253"/>
      <c r="M346" s="254"/>
      <c r="N346" s="255"/>
      <c r="O346" s="255"/>
      <c r="P346" s="255"/>
      <c r="Q346" s="255"/>
      <c r="R346" s="255"/>
      <c r="S346" s="255"/>
      <c r="T346" s="256"/>
      <c r="AT346" s="257" t="s">
        <v>185</v>
      </c>
      <c r="AU346" s="257" t="s">
        <v>85</v>
      </c>
      <c r="AV346" s="12" t="s">
        <v>85</v>
      </c>
      <c r="AW346" s="12" t="s">
        <v>37</v>
      </c>
      <c r="AX346" s="12" t="s">
        <v>74</v>
      </c>
      <c r="AY346" s="257" t="s">
        <v>169</v>
      </c>
    </row>
    <row r="347" spans="2:51" s="12" customFormat="1" ht="13.5">
      <c r="B347" s="246"/>
      <c r="C347" s="247"/>
      <c r="D347" s="248" t="s">
        <v>185</v>
      </c>
      <c r="E347" s="249" t="s">
        <v>21</v>
      </c>
      <c r="F347" s="250" t="s">
        <v>2314</v>
      </c>
      <c r="G347" s="247"/>
      <c r="H347" s="251">
        <v>0.494</v>
      </c>
      <c r="I347" s="252"/>
      <c r="J347" s="247"/>
      <c r="K347" s="247"/>
      <c r="L347" s="253"/>
      <c r="M347" s="254"/>
      <c r="N347" s="255"/>
      <c r="O347" s="255"/>
      <c r="P347" s="255"/>
      <c r="Q347" s="255"/>
      <c r="R347" s="255"/>
      <c r="S347" s="255"/>
      <c r="T347" s="256"/>
      <c r="AT347" s="257" t="s">
        <v>185</v>
      </c>
      <c r="AU347" s="257" t="s">
        <v>85</v>
      </c>
      <c r="AV347" s="12" t="s">
        <v>85</v>
      </c>
      <c r="AW347" s="12" t="s">
        <v>37</v>
      </c>
      <c r="AX347" s="12" t="s">
        <v>74</v>
      </c>
      <c r="AY347" s="257" t="s">
        <v>169</v>
      </c>
    </row>
    <row r="348" spans="2:51" s="12" customFormat="1" ht="13.5">
      <c r="B348" s="246"/>
      <c r="C348" s="247"/>
      <c r="D348" s="248" t="s">
        <v>185</v>
      </c>
      <c r="E348" s="249" t="s">
        <v>21</v>
      </c>
      <c r="F348" s="250" t="s">
        <v>2315</v>
      </c>
      <c r="G348" s="247"/>
      <c r="H348" s="251">
        <v>0.526</v>
      </c>
      <c r="I348" s="252"/>
      <c r="J348" s="247"/>
      <c r="K348" s="247"/>
      <c r="L348" s="253"/>
      <c r="M348" s="254"/>
      <c r="N348" s="255"/>
      <c r="O348" s="255"/>
      <c r="P348" s="255"/>
      <c r="Q348" s="255"/>
      <c r="R348" s="255"/>
      <c r="S348" s="255"/>
      <c r="T348" s="256"/>
      <c r="AT348" s="257" t="s">
        <v>185</v>
      </c>
      <c r="AU348" s="257" t="s">
        <v>85</v>
      </c>
      <c r="AV348" s="12" t="s">
        <v>85</v>
      </c>
      <c r="AW348" s="12" t="s">
        <v>37</v>
      </c>
      <c r="AX348" s="12" t="s">
        <v>74</v>
      </c>
      <c r="AY348" s="257" t="s">
        <v>169</v>
      </c>
    </row>
    <row r="349" spans="2:51" s="14" customFormat="1" ht="13.5">
      <c r="B349" s="269"/>
      <c r="C349" s="270"/>
      <c r="D349" s="248" t="s">
        <v>185</v>
      </c>
      <c r="E349" s="271" t="s">
        <v>21</v>
      </c>
      <c r="F349" s="272" t="s">
        <v>2171</v>
      </c>
      <c r="G349" s="270"/>
      <c r="H349" s="271" t="s">
        <v>21</v>
      </c>
      <c r="I349" s="273"/>
      <c r="J349" s="270"/>
      <c r="K349" s="270"/>
      <c r="L349" s="274"/>
      <c r="M349" s="275"/>
      <c r="N349" s="276"/>
      <c r="O349" s="276"/>
      <c r="P349" s="276"/>
      <c r="Q349" s="276"/>
      <c r="R349" s="276"/>
      <c r="S349" s="276"/>
      <c r="T349" s="277"/>
      <c r="AT349" s="278" t="s">
        <v>185</v>
      </c>
      <c r="AU349" s="278" t="s">
        <v>85</v>
      </c>
      <c r="AV349" s="14" t="s">
        <v>82</v>
      </c>
      <c r="AW349" s="14" t="s">
        <v>37</v>
      </c>
      <c r="AX349" s="14" t="s">
        <v>74</v>
      </c>
      <c r="AY349" s="278" t="s">
        <v>169</v>
      </c>
    </row>
    <row r="350" spans="2:51" s="12" customFormat="1" ht="13.5">
      <c r="B350" s="246"/>
      <c r="C350" s="247"/>
      <c r="D350" s="248" t="s">
        <v>185</v>
      </c>
      <c r="E350" s="249" t="s">
        <v>21</v>
      </c>
      <c r="F350" s="250" t="s">
        <v>2313</v>
      </c>
      <c r="G350" s="247"/>
      <c r="H350" s="251">
        <v>0.288</v>
      </c>
      <c r="I350" s="252"/>
      <c r="J350" s="247"/>
      <c r="K350" s="247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185</v>
      </c>
      <c r="AU350" s="257" t="s">
        <v>85</v>
      </c>
      <c r="AV350" s="12" t="s">
        <v>85</v>
      </c>
      <c r="AW350" s="12" t="s">
        <v>37</v>
      </c>
      <c r="AX350" s="12" t="s">
        <v>74</v>
      </c>
      <c r="AY350" s="257" t="s">
        <v>169</v>
      </c>
    </row>
    <row r="351" spans="2:51" s="12" customFormat="1" ht="13.5">
      <c r="B351" s="246"/>
      <c r="C351" s="247"/>
      <c r="D351" s="248" t="s">
        <v>185</v>
      </c>
      <c r="E351" s="249" t="s">
        <v>21</v>
      </c>
      <c r="F351" s="250" t="s">
        <v>2316</v>
      </c>
      <c r="G351" s="247"/>
      <c r="H351" s="251">
        <v>0.256</v>
      </c>
      <c r="I351" s="252"/>
      <c r="J351" s="247"/>
      <c r="K351" s="247"/>
      <c r="L351" s="253"/>
      <c r="M351" s="254"/>
      <c r="N351" s="255"/>
      <c r="O351" s="255"/>
      <c r="P351" s="255"/>
      <c r="Q351" s="255"/>
      <c r="R351" s="255"/>
      <c r="S351" s="255"/>
      <c r="T351" s="256"/>
      <c r="AT351" s="257" t="s">
        <v>185</v>
      </c>
      <c r="AU351" s="257" t="s">
        <v>85</v>
      </c>
      <c r="AV351" s="12" t="s">
        <v>85</v>
      </c>
      <c r="AW351" s="12" t="s">
        <v>37</v>
      </c>
      <c r="AX351" s="12" t="s">
        <v>74</v>
      </c>
      <c r="AY351" s="257" t="s">
        <v>169</v>
      </c>
    </row>
    <row r="352" spans="2:51" s="12" customFormat="1" ht="13.5">
      <c r="B352" s="246"/>
      <c r="C352" s="247"/>
      <c r="D352" s="248" t="s">
        <v>185</v>
      </c>
      <c r="E352" s="249" t="s">
        <v>21</v>
      </c>
      <c r="F352" s="250" t="s">
        <v>2317</v>
      </c>
      <c r="G352" s="247"/>
      <c r="H352" s="251">
        <v>0.4</v>
      </c>
      <c r="I352" s="252"/>
      <c r="J352" s="247"/>
      <c r="K352" s="247"/>
      <c r="L352" s="253"/>
      <c r="M352" s="254"/>
      <c r="N352" s="255"/>
      <c r="O352" s="255"/>
      <c r="P352" s="255"/>
      <c r="Q352" s="255"/>
      <c r="R352" s="255"/>
      <c r="S352" s="255"/>
      <c r="T352" s="256"/>
      <c r="AT352" s="257" t="s">
        <v>185</v>
      </c>
      <c r="AU352" s="257" t="s">
        <v>85</v>
      </c>
      <c r="AV352" s="12" t="s">
        <v>85</v>
      </c>
      <c r="AW352" s="12" t="s">
        <v>37</v>
      </c>
      <c r="AX352" s="12" t="s">
        <v>74</v>
      </c>
      <c r="AY352" s="257" t="s">
        <v>169</v>
      </c>
    </row>
    <row r="353" spans="2:51" s="15" customFormat="1" ht="13.5">
      <c r="B353" s="283"/>
      <c r="C353" s="284"/>
      <c r="D353" s="248" t="s">
        <v>185</v>
      </c>
      <c r="E353" s="285" t="s">
        <v>21</v>
      </c>
      <c r="F353" s="286" t="s">
        <v>345</v>
      </c>
      <c r="G353" s="284"/>
      <c r="H353" s="287">
        <v>5.907</v>
      </c>
      <c r="I353" s="288"/>
      <c r="J353" s="284"/>
      <c r="K353" s="284"/>
      <c r="L353" s="289"/>
      <c r="M353" s="290"/>
      <c r="N353" s="291"/>
      <c r="O353" s="291"/>
      <c r="P353" s="291"/>
      <c r="Q353" s="291"/>
      <c r="R353" s="291"/>
      <c r="S353" s="291"/>
      <c r="T353" s="292"/>
      <c r="AT353" s="293" t="s">
        <v>185</v>
      </c>
      <c r="AU353" s="293" t="s">
        <v>85</v>
      </c>
      <c r="AV353" s="15" t="s">
        <v>181</v>
      </c>
      <c r="AW353" s="15" t="s">
        <v>37</v>
      </c>
      <c r="AX353" s="15" t="s">
        <v>74</v>
      </c>
      <c r="AY353" s="293" t="s">
        <v>169</v>
      </c>
    </row>
    <row r="354" spans="2:51" s="14" customFormat="1" ht="13.5">
      <c r="B354" s="269"/>
      <c r="C354" s="270"/>
      <c r="D354" s="248" t="s">
        <v>185</v>
      </c>
      <c r="E354" s="271" t="s">
        <v>21</v>
      </c>
      <c r="F354" s="272" t="s">
        <v>2175</v>
      </c>
      <c r="G354" s="270"/>
      <c r="H354" s="271" t="s">
        <v>21</v>
      </c>
      <c r="I354" s="273"/>
      <c r="J354" s="270"/>
      <c r="K354" s="270"/>
      <c r="L354" s="274"/>
      <c r="M354" s="275"/>
      <c r="N354" s="276"/>
      <c r="O354" s="276"/>
      <c r="P354" s="276"/>
      <c r="Q354" s="276"/>
      <c r="R354" s="276"/>
      <c r="S354" s="276"/>
      <c r="T354" s="277"/>
      <c r="AT354" s="278" t="s">
        <v>185</v>
      </c>
      <c r="AU354" s="278" t="s">
        <v>85</v>
      </c>
      <c r="AV354" s="14" t="s">
        <v>82</v>
      </c>
      <c r="AW354" s="14" t="s">
        <v>37</v>
      </c>
      <c r="AX354" s="14" t="s">
        <v>74</v>
      </c>
      <c r="AY354" s="278" t="s">
        <v>169</v>
      </c>
    </row>
    <row r="355" spans="2:51" s="12" customFormat="1" ht="13.5">
      <c r="B355" s="246"/>
      <c r="C355" s="247"/>
      <c r="D355" s="248" t="s">
        <v>185</v>
      </c>
      <c r="E355" s="249" t="s">
        <v>21</v>
      </c>
      <c r="F355" s="250" t="s">
        <v>2318</v>
      </c>
      <c r="G355" s="247"/>
      <c r="H355" s="251">
        <v>0.272</v>
      </c>
      <c r="I355" s="252"/>
      <c r="J355" s="247"/>
      <c r="K355" s="247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185</v>
      </c>
      <c r="AU355" s="257" t="s">
        <v>85</v>
      </c>
      <c r="AV355" s="12" t="s">
        <v>85</v>
      </c>
      <c r="AW355" s="12" t="s">
        <v>37</v>
      </c>
      <c r="AX355" s="12" t="s">
        <v>74</v>
      </c>
      <c r="AY355" s="257" t="s">
        <v>169</v>
      </c>
    </row>
    <row r="356" spans="2:51" s="12" customFormat="1" ht="13.5">
      <c r="B356" s="246"/>
      <c r="C356" s="247"/>
      <c r="D356" s="248" t="s">
        <v>185</v>
      </c>
      <c r="E356" s="249" t="s">
        <v>21</v>
      </c>
      <c r="F356" s="250" t="s">
        <v>2319</v>
      </c>
      <c r="G356" s="247"/>
      <c r="H356" s="251">
        <v>0.36</v>
      </c>
      <c r="I356" s="252"/>
      <c r="J356" s="247"/>
      <c r="K356" s="247"/>
      <c r="L356" s="253"/>
      <c r="M356" s="254"/>
      <c r="N356" s="255"/>
      <c r="O356" s="255"/>
      <c r="P356" s="255"/>
      <c r="Q356" s="255"/>
      <c r="R356" s="255"/>
      <c r="S356" s="255"/>
      <c r="T356" s="256"/>
      <c r="AT356" s="257" t="s">
        <v>185</v>
      </c>
      <c r="AU356" s="257" t="s">
        <v>85</v>
      </c>
      <c r="AV356" s="12" t="s">
        <v>85</v>
      </c>
      <c r="AW356" s="12" t="s">
        <v>37</v>
      </c>
      <c r="AX356" s="12" t="s">
        <v>74</v>
      </c>
      <c r="AY356" s="257" t="s">
        <v>169</v>
      </c>
    </row>
    <row r="357" spans="2:51" s="12" customFormat="1" ht="13.5">
      <c r="B357" s="246"/>
      <c r="C357" s="247"/>
      <c r="D357" s="248" t="s">
        <v>185</v>
      </c>
      <c r="E357" s="249" t="s">
        <v>21</v>
      </c>
      <c r="F357" s="250" t="s">
        <v>2320</v>
      </c>
      <c r="G357" s="247"/>
      <c r="H357" s="251">
        <v>0.08</v>
      </c>
      <c r="I357" s="252"/>
      <c r="J357" s="247"/>
      <c r="K357" s="247"/>
      <c r="L357" s="253"/>
      <c r="M357" s="254"/>
      <c r="N357" s="255"/>
      <c r="O357" s="255"/>
      <c r="P357" s="255"/>
      <c r="Q357" s="255"/>
      <c r="R357" s="255"/>
      <c r="S357" s="255"/>
      <c r="T357" s="256"/>
      <c r="AT357" s="257" t="s">
        <v>185</v>
      </c>
      <c r="AU357" s="257" t="s">
        <v>85</v>
      </c>
      <c r="AV357" s="12" t="s">
        <v>85</v>
      </c>
      <c r="AW357" s="12" t="s">
        <v>37</v>
      </c>
      <c r="AX357" s="12" t="s">
        <v>74</v>
      </c>
      <c r="AY357" s="257" t="s">
        <v>169</v>
      </c>
    </row>
    <row r="358" spans="2:51" s="15" customFormat="1" ht="13.5">
      <c r="B358" s="283"/>
      <c r="C358" s="284"/>
      <c r="D358" s="248" t="s">
        <v>185</v>
      </c>
      <c r="E358" s="285" t="s">
        <v>21</v>
      </c>
      <c r="F358" s="286" t="s">
        <v>345</v>
      </c>
      <c r="G358" s="284"/>
      <c r="H358" s="287">
        <v>0.712</v>
      </c>
      <c r="I358" s="288"/>
      <c r="J358" s="284"/>
      <c r="K358" s="284"/>
      <c r="L358" s="289"/>
      <c r="M358" s="290"/>
      <c r="N358" s="291"/>
      <c r="O358" s="291"/>
      <c r="P358" s="291"/>
      <c r="Q358" s="291"/>
      <c r="R358" s="291"/>
      <c r="S358" s="291"/>
      <c r="T358" s="292"/>
      <c r="AT358" s="293" t="s">
        <v>185</v>
      </c>
      <c r="AU358" s="293" t="s">
        <v>85</v>
      </c>
      <c r="AV358" s="15" t="s">
        <v>181</v>
      </c>
      <c r="AW358" s="15" t="s">
        <v>37</v>
      </c>
      <c r="AX358" s="15" t="s">
        <v>74</v>
      </c>
      <c r="AY358" s="293" t="s">
        <v>169</v>
      </c>
    </row>
    <row r="359" spans="2:51" s="14" customFormat="1" ht="13.5">
      <c r="B359" s="269"/>
      <c r="C359" s="270"/>
      <c r="D359" s="248" t="s">
        <v>185</v>
      </c>
      <c r="E359" s="271" t="s">
        <v>21</v>
      </c>
      <c r="F359" s="272" t="s">
        <v>2142</v>
      </c>
      <c r="G359" s="270"/>
      <c r="H359" s="271" t="s">
        <v>21</v>
      </c>
      <c r="I359" s="273"/>
      <c r="J359" s="270"/>
      <c r="K359" s="270"/>
      <c r="L359" s="274"/>
      <c r="M359" s="275"/>
      <c r="N359" s="276"/>
      <c r="O359" s="276"/>
      <c r="P359" s="276"/>
      <c r="Q359" s="276"/>
      <c r="R359" s="276"/>
      <c r="S359" s="276"/>
      <c r="T359" s="277"/>
      <c r="AT359" s="278" t="s">
        <v>185</v>
      </c>
      <c r="AU359" s="278" t="s">
        <v>85</v>
      </c>
      <c r="AV359" s="14" t="s">
        <v>82</v>
      </c>
      <c r="AW359" s="14" t="s">
        <v>37</v>
      </c>
      <c r="AX359" s="14" t="s">
        <v>74</v>
      </c>
      <c r="AY359" s="278" t="s">
        <v>169</v>
      </c>
    </row>
    <row r="360" spans="2:51" s="12" customFormat="1" ht="13.5">
      <c r="B360" s="246"/>
      <c r="C360" s="247"/>
      <c r="D360" s="248" t="s">
        <v>185</v>
      </c>
      <c r="E360" s="249" t="s">
        <v>21</v>
      </c>
      <c r="F360" s="250" t="s">
        <v>2321</v>
      </c>
      <c r="G360" s="247"/>
      <c r="H360" s="251">
        <v>0.328</v>
      </c>
      <c r="I360" s="252"/>
      <c r="J360" s="247"/>
      <c r="K360" s="247"/>
      <c r="L360" s="253"/>
      <c r="M360" s="254"/>
      <c r="N360" s="255"/>
      <c r="O360" s="255"/>
      <c r="P360" s="255"/>
      <c r="Q360" s="255"/>
      <c r="R360" s="255"/>
      <c r="S360" s="255"/>
      <c r="T360" s="256"/>
      <c r="AT360" s="257" t="s">
        <v>185</v>
      </c>
      <c r="AU360" s="257" t="s">
        <v>85</v>
      </c>
      <c r="AV360" s="12" t="s">
        <v>85</v>
      </c>
      <c r="AW360" s="12" t="s">
        <v>37</v>
      </c>
      <c r="AX360" s="12" t="s">
        <v>74</v>
      </c>
      <c r="AY360" s="257" t="s">
        <v>169</v>
      </c>
    </row>
    <row r="361" spans="2:51" s="12" customFormat="1" ht="13.5">
      <c r="B361" s="246"/>
      <c r="C361" s="247"/>
      <c r="D361" s="248" t="s">
        <v>185</v>
      </c>
      <c r="E361" s="249" t="s">
        <v>21</v>
      </c>
      <c r="F361" s="250" t="s">
        <v>2322</v>
      </c>
      <c r="G361" s="247"/>
      <c r="H361" s="251">
        <v>0.392</v>
      </c>
      <c r="I361" s="252"/>
      <c r="J361" s="247"/>
      <c r="K361" s="247"/>
      <c r="L361" s="253"/>
      <c r="M361" s="254"/>
      <c r="N361" s="255"/>
      <c r="O361" s="255"/>
      <c r="P361" s="255"/>
      <c r="Q361" s="255"/>
      <c r="R361" s="255"/>
      <c r="S361" s="255"/>
      <c r="T361" s="256"/>
      <c r="AT361" s="257" t="s">
        <v>185</v>
      </c>
      <c r="AU361" s="257" t="s">
        <v>85</v>
      </c>
      <c r="AV361" s="12" t="s">
        <v>85</v>
      </c>
      <c r="AW361" s="12" t="s">
        <v>37</v>
      </c>
      <c r="AX361" s="12" t="s">
        <v>74</v>
      </c>
      <c r="AY361" s="257" t="s">
        <v>169</v>
      </c>
    </row>
    <row r="362" spans="2:51" s="12" customFormat="1" ht="13.5">
      <c r="B362" s="246"/>
      <c r="C362" s="247"/>
      <c r="D362" s="248" t="s">
        <v>185</v>
      </c>
      <c r="E362" s="249" t="s">
        <v>21</v>
      </c>
      <c r="F362" s="250" t="s">
        <v>2323</v>
      </c>
      <c r="G362" s="247"/>
      <c r="H362" s="251">
        <v>0.176</v>
      </c>
      <c r="I362" s="252"/>
      <c r="J362" s="247"/>
      <c r="K362" s="247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185</v>
      </c>
      <c r="AU362" s="257" t="s">
        <v>85</v>
      </c>
      <c r="AV362" s="12" t="s">
        <v>85</v>
      </c>
      <c r="AW362" s="12" t="s">
        <v>37</v>
      </c>
      <c r="AX362" s="12" t="s">
        <v>74</v>
      </c>
      <c r="AY362" s="257" t="s">
        <v>169</v>
      </c>
    </row>
    <row r="363" spans="2:51" s="12" customFormat="1" ht="13.5">
      <c r="B363" s="246"/>
      <c r="C363" s="247"/>
      <c r="D363" s="248" t="s">
        <v>185</v>
      </c>
      <c r="E363" s="249" t="s">
        <v>21</v>
      </c>
      <c r="F363" s="250" t="s">
        <v>2320</v>
      </c>
      <c r="G363" s="247"/>
      <c r="H363" s="251">
        <v>0.08</v>
      </c>
      <c r="I363" s="252"/>
      <c r="J363" s="247"/>
      <c r="K363" s="247"/>
      <c r="L363" s="253"/>
      <c r="M363" s="254"/>
      <c r="N363" s="255"/>
      <c r="O363" s="255"/>
      <c r="P363" s="255"/>
      <c r="Q363" s="255"/>
      <c r="R363" s="255"/>
      <c r="S363" s="255"/>
      <c r="T363" s="256"/>
      <c r="AT363" s="257" t="s">
        <v>185</v>
      </c>
      <c r="AU363" s="257" t="s">
        <v>85</v>
      </c>
      <c r="AV363" s="12" t="s">
        <v>85</v>
      </c>
      <c r="AW363" s="12" t="s">
        <v>37</v>
      </c>
      <c r="AX363" s="12" t="s">
        <v>74</v>
      </c>
      <c r="AY363" s="257" t="s">
        <v>169</v>
      </c>
    </row>
    <row r="364" spans="2:51" s="12" customFormat="1" ht="13.5">
      <c r="B364" s="246"/>
      <c r="C364" s="247"/>
      <c r="D364" s="248" t="s">
        <v>185</v>
      </c>
      <c r="E364" s="249" t="s">
        <v>21</v>
      </c>
      <c r="F364" s="250" t="s">
        <v>2324</v>
      </c>
      <c r="G364" s="247"/>
      <c r="H364" s="251">
        <v>0.376</v>
      </c>
      <c r="I364" s="252"/>
      <c r="J364" s="247"/>
      <c r="K364" s="247"/>
      <c r="L364" s="253"/>
      <c r="M364" s="254"/>
      <c r="N364" s="255"/>
      <c r="O364" s="255"/>
      <c r="P364" s="255"/>
      <c r="Q364" s="255"/>
      <c r="R364" s="255"/>
      <c r="S364" s="255"/>
      <c r="T364" s="256"/>
      <c r="AT364" s="257" t="s">
        <v>185</v>
      </c>
      <c r="AU364" s="257" t="s">
        <v>85</v>
      </c>
      <c r="AV364" s="12" t="s">
        <v>85</v>
      </c>
      <c r="AW364" s="12" t="s">
        <v>37</v>
      </c>
      <c r="AX364" s="12" t="s">
        <v>74</v>
      </c>
      <c r="AY364" s="257" t="s">
        <v>169</v>
      </c>
    </row>
    <row r="365" spans="2:51" s="15" customFormat="1" ht="13.5">
      <c r="B365" s="283"/>
      <c r="C365" s="284"/>
      <c r="D365" s="248" t="s">
        <v>185</v>
      </c>
      <c r="E365" s="285" t="s">
        <v>21</v>
      </c>
      <c r="F365" s="286" t="s">
        <v>345</v>
      </c>
      <c r="G365" s="284"/>
      <c r="H365" s="287">
        <v>1.352</v>
      </c>
      <c r="I365" s="288"/>
      <c r="J365" s="284"/>
      <c r="K365" s="284"/>
      <c r="L365" s="289"/>
      <c r="M365" s="290"/>
      <c r="N365" s="291"/>
      <c r="O365" s="291"/>
      <c r="P365" s="291"/>
      <c r="Q365" s="291"/>
      <c r="R365" s="291"/>
      <c r="S365" s="291"/>
      <c r="T365" s="292"/>
      <c r="AT365" s="293" t="s">
        <v>185</v>
      </c>
      <c r="AU365" s="293" t="s">
        <v>85</v>
      </c>
      <c r="AV365" s="15" t="s">
        <v>181</v>
      </c>
      <c r="AW365" s="15" t="s">
        <v>37</v>
      </c>
      <c r="AX365" s="15" t="s">
        <v>74</v>
      </c>
      <c r="AY365" s="293" t="s">
        <v>169</v>
      </c>
    </row>
    <row r="366" spans="2:51" s="14" customFormat="1" ht="13.5">
      <c r="B366" s="269"/>
      <c r="C366" s="270"/>
      <c r="D366" s="248" t="s">
        <v>185</v>
      </c>
      <c r="E366" s="271" t="s">
        <v>21</v>
      </c>
      <c r="F366" s="272" t="s">
        <v>2186</v>
      </c>
      <c r="G366" s="270"/>
      <c r="H366" s="271" t="s">
        <v>21</v>
      </c>
      <c r="I366" s="273"/>
      <c r="J366" s="270"/>
      <c r="K366" s="270"/>
      <c r="L366" s="274"/>
      <c r="M366" s="275"/>
      <c r="N366" s="276"/>
      <c r="O366" s="276"/>
      <c r="P366" s="276"/>
      <c r="Q366" s="276"/>
      <c r="R366" s="276"/>
      <c r="S366" s="276"/>
      <c r="T366" s="277"/>
      <c r="AT366" s="278" t="s">
        <v>185</v>
      </c>
      <c r="AU366" s="278" t="s">
        <v>85</v>
      </c>
      <c r="AV366" s="14" t="s">
        <v>82</v>
      </c>
      <c r="AW366" s="14" t="s">
        <v>37</v>
      </c>
      <c r="AX366" s="14" t="s">
        <v>74</v>
      </c>
      <c r="AY366" s="278" t="s">
        <v>169</v>
      </c>
    </row>
    <row r="367" spans="2:51" s="12" customFormat="1" ht="13.5">
      <c r="B367" s="246"/>
      <c r="C367" s="247"/>
      <c r="D367" s="248" t="s">
        <v>185</v>
      </c>
      <c r="E367" s="249" t="s">
        <v>21</v>
      </c>
      <c r="F367" s="250" t="s">
        <v>2325</v>
      </c>
      <c r="G367" s="247"/>
      <c r="H367" s="251">
        <v>1.248</v>
      </c>
      <c r="I367" s="252"/>
      <c r="J367" s="247"/>
      <c r="K367" s="247"/>
      <c r="L367" s="253"/>
      <c r="M367" s="254"/>
      <c r="N367" s="255"/>
      <c r="O367" s="255"/>
      <c r="P367" s="255"/>
      <c r="Q367" s="255"/>
      <c r="R367" s="255"/>
      <c r="S367" s="255"/>
      <c r="T367" s="256"/>
      <c r="AT367" s="257" t="s">
        <v>185</v>
      </c>
      <c r="AU367" s="257" t="s">
        <v>85</v>
      </c>
      <c r="AV367" s="12" t="s">
        <v>85</v>
      </c>
      <c r="AW367" s="12" t="s">
        <v>37</v>
      </c>
      <c r="AX367" s="12" t="s">
        <v>74</v>
      </c>
      <c r="AY367" s="257" t="s">
        <v>169</v>
      </c>
    </row>
    <row r="368" spans="2:51" s="12" customFormat="1" ht="13.5">
      <c r="B368" s="246"/>
      <c r="C368" s="247"/>
      <c r="D368" s="248" t="s">
        <v>185</v>
      </c>
      <c r="E368" s="249" t="s">
        <v>21</v>
      </c>
      <c r="F368" s="250" t="s">
        <v>2326</v>
      </c>
      <c r="G368" s="247"/>
      <c r="H368" s="251">
        <v>0.52</v>
      </c>
      <c r="I368" s="252"/>
      <c r="J368" s="247"/>
      <c r="K368" s="247"/>
      <c r="L368" s="253"/>
      <c r="M368" s="254"/>
      <c r="N368" s="255"/>
      <c r="O368" s="255"/>
      <c r="P368" s="255"/>
      <c r="Q368" s="255"/>
      <c r="R368" s="255"/>
      <c r="S368" s="255"/>
      <c r="T368" s="256"/>
      <c r="AT368" s="257" t="s">
        <v>185</v>
      </c>
      <c r="AU368" s="257" t="s">
        <v>85</v>
      </c>
      <c r="AV368" s="12" t="s">
        <v>85</v>
      </c>
      <c r="AW368" s="12" t="s">
        <v>37</v>
      </c>
      <c r="AX368" s="12" t="s">
        <v>74</v>
      </c>
      <c r="AY368" s="257" t="s">
        <v>169</v>
      </c>
    </row>
    <row r="369" spans="2:51" s="12" customFormat="1" ht="13.5">
      <c r="B369" s="246"/>
      <c r="C369" s="247"/>
      <c r="D369" s="248" t="s">
        <v>185</v>
      </c>
      <c r="E369" s="249" t="s">
        <v>21</v>
      </c>
      <c r="F369" s="250" t="s">
        <v>2327</v>
      </c>
      <c r="G369" s="247"/>
      <c r="H369" s="251">
        <v>0.696</v>
      </c>
      <c r="I369" s="252"/>
      <c r="J369" s="247"/>
      <c r="K369" s="247"/>
      <c r="L369" s="253"/>
      <c r="M369" s="254"/>
      <c r="N369" s="255"/>
      <c r="O369" s="255"/>
      <c r="P369" s="255"/>
      <c r="Q369" s="255"/>
      <c r="R369" s="255"/>
      <c r="S369" s="255"/>
      <c r="T369" s="256"/>
      <c r="AT369" s="257" t="s">
        <v>185</v>
      </c>
      <c r="AU369" s="257" t="s">
        <v>85</v>
      </c>
      <c r="AV369" s="12" t="s">
        <v>85</v>
      </c>
      <c r="AW369" s="12" t="s">
        <v>37</v>
      </c>
      <c r="AX369" s="12" t="s">
        <v>74</v>
      </c>
      <c r="AY369" s="257" t="s">
        <v>169</v>
      </c>
    </row>
    <row r="370" spans="2:51" s="12" customFormat="1" ht="13.5">
      <c r="B370" s="246"/>
      <c r="C370" s="247"/>
      <c r="D370" s="248" t="s">
        <v>185</v>
      </c>
      <c r="E370" s="249" t="s">
        <v>21</v>
      </c>
      <c r="F370" s="250" t="s">
        <v>2317</v>
      </c>
      <c r="G370" s="247"/>
      <c r="H370" s="251">
        <v>0.4</v>
      </c>
      <c r="I370" s="252"/>
      <c r="J370" s="247"/>
      <c r="K370" s="247"/>
      <c r="L370" s="253"/>
      <c r="M370" s="254"/>
      <c r="N370" s="255"/>
      <c r="O370" s="255"/>
      <c r="P370" s="255"/>
      <c r="Q370" s="255"/>
      <c r="R370" s="255"/>
      <c r="S370" s="255"/>
      <c r="T370" s="256"/>
      <c r="AT370" s="257" t="s">
        <v>185</v>
      </c>
      <c r="AU370" s="257" t="s">
        <v>85</v>
      </c>
      <c r="AV370" s="12" t="s">
        <v>85</v>
      </c>
      <c r="AW370" s="12" t="s">
        <v>37</v>
      </c>
      <c r="AX370" s="12" t="s">
        <v>74</v>
      </c>
      <c r="AY370" s="257" t="s">
        <v>169</v>
      </c>
    </row>
    <row r="371" spans="2:51" s="12" customFormat="1" ht="13.5">
      <c r="B371" s="246"/>
      <c r="C371" s="247"/>
      <c r="D371" s="248" t="s">
        <v>185</v>
      </c>
      <c r="E371" s="249" t="s">
        <v>21</v>
      </c>
      <c r="F371" s="250" t="s">
        <v>2328</v>
      </c>
      <c r="G371" s="247"/>
      <c r="H371" s="251">
        <v>0.44</v>
      </c>
      <c r="I371" s="252"/>
      <c r="J371" s="247"/>
      <c r="K371" s="247"/>
      <c r="L371" s="253"/>
      <c r="M371" s="254"/>
      <c r="N371" s="255"/>
      <c r="O371" s="255"/>
      <c r="P371" s="255"/>
      <c r="Q371" s="255"/>
      <c r="R371" s="255"/>
      <c r="S371" s="255"/>
      <c r="T371" s="256"/>
      <c r="AT371" s="257" t="s">
        <v>185</v>
      </c>
      <c r="AU371" s="257" t="s">
        <v>85</v>
      </c>
      <c r="AV371" s="12" t="s">
        <v>85</v>
      </c>
      <c r="AW371" s="12" t="s">
        <v>37</v>
      </c>
      <c r="AX371" s="12" t="s">
        <v>74</v>
      </c>
      <c r="AY371" s="257" t="s">
        <v>169</v>
      </c>
    </row>
    <row r="372" spans="2:51" s="15" customFormat="1" ht="13.5">
      <c r="B372" s="283"/>
      <c r="C372" s="284"/>
      <c r="D372" s="248" t="s">
        <v>185</v>
      </c>
      <c r="E372" s="285" t="s">
        <v>21</v>
      </c>
      <c r="F372" s="286" t="s">
        <v>345</v>
      </c>
      <c r="G372" s="284"/>
      <c r="H372" s="287">
        <v>3.304</v>
      </c>
      <c r="I372" s="288"/>
      <c r="J372" s="284"/>
      <c r="K372" s="284"/>
      <c r="L372" s="289"/>
      <c r="M372" s="290"/>
      <c r="N372" s="291"/>
      <c r="O372" s="291"/>
      <c r="P372" s="291"/>
      <c r="Q372" s="291"/>
      <c r="R372" s="291"/>
      <c r="S372" s="291"/>
      <c r="T372" s="292"/>
      <c r="AT372" s="293" t="s">
        <v>185</v>
      </c>
      <c r="AU372" s="293" t="s">
        <v>85</v>
      </c>
      <c r="AV372" s="15" t="s">
        <v>181</v>
      </c>
      <c r="AW372" s="15" t="s">
        <v>37</v>
      </c>
      <c r="AX372" s="15" t="s">
        <v>74</v>
      </c>
      <c r="AY372" s="293" t="s">
        <v>169</v>
      </c>
    </row>
    <row r="373" spans="2:51" s="13" customFormat="1" ht="13.5">
      <c r="B373" s="258"/>
      <c r="C373" s="259"/>
      <c r="D373" s="248" t="s">
        <v>185</v>
      </c>
      <c r="E373" s="260" t="s">
        <v>21</v>
      </c>
      <c r="F373" s="261" t="s">
        <v>187</v>
      </c>
      <c r="G373" s="259"/>
      <c r="H373" s="262">
        <v>11.275</v>
      </c>
      <c r="I373" s="263"/>
      <c r="J373" s="259"/>
      <c r="K373" s="259"/>
      <c r="L373" s="264"/>
      <c r="M373" s="265"/>
      <c r="N373" s="266"/>
      <c r="O373" s="266"/>
      <c r="P373" s="266"/>
      <c r="Q373" s="266"/>
      <c r="R373" s="266"/>
      <c r="S373" s="266"/>
      <c r="T373" s="267"/>
      <c r="AT373" s="268" t="s">
        <v>185</v>
      </c>
      <c r="AU373" s="268" t="s">
        <v>85</v>
      </c>
      <c r="AV373" s="13" t="s">
        <v>176</v>
      </c>
      <c r="AW373" s="13" t="s">
        <v>37</v>
      </c>
      <c r="AX373" s="13" t="s">
        <v>82</v>
      </c>
      <c r="AY373" s="268" t="s">
        <v>169</v>
      </c>
    </row>
    <row r="374" spans="2:65" s="1" customFormat="1" ht="25.5" customHeight="1">
      <c r="B374" s="47"/>
      <c r="C374" s="234" t="s">
        <v>296</v>
      </c>
      <c r="D374" s="234" t="s">
        <v>171</v>
      </c>
      <c r="E374" s="235" t="s">
        <v>2329</v>
      </c>
      <c r="F374" s="236" t="s">
        <v>2330</v>
      </c>
      <c r="G374" s="237" t="s">
        <v>174</v>
      </c>
      <c r="H374" s="238">
        <v>32</v>
      </c>
      <c r="I374" s="239"/>
      <c r="J374" s="240">
        <f>ROUND(I374*H374,2)</f>
        <v>0</v>
      </c>
      <c r="K374" s="236" t="s">
        <v>175</v>
      </c>
      <c r="L374" s="73"/>
      <c r="M374" s="241" t="s">
        <v>21</v>
      </c>
      <c r="N374" s="242" t="s">
        <v>45</v>
      </c>
      <c r="O374" s="48"/>
      <c r="P374" s="243">
        <f>O374*H374</f>
        <v>0</v>
      </c>
      <c r="Q374" s="243">
        <v>0.0066</v>
      </c>
      <c r="R374" s="243">
        <f>Q374*H374</f>
        <v>0.2112</v>
      </c>
      <c r="S374" s="243">
        <v>0</v>
      </c>
      <c r="T374" s="244">
        <f>S374*H374</f>
        <v>0</v>
      </c>
      <c r="AR374" s="25" t="s">
        <v>176</v>
      </c>
      <c r="AT374" s="25" t="s">
        <v>171</v>
      </c>
      <c r="AU374" s="25" t="s">
        <v>85</v>
      </c>
      <c r="AY374" s="25" t="s">
        <v>169</v>
      </c>
      <c r="BE374" s="245">
        <f>IF(N374="základní",J374,0)</f>
        <v>0</v>
      </c>
      <c r="BF374" s="245">
        <f>IF(N374="snížená",J374,0)</f>
        <v>0</v>
      </c>
      <c r="BG374" s="245">
        <f>IF(N374="zákl. přenesená",J374,0)</f>
        <v>0</v>
      </c>
      <c r="BH374" s="245">
        <f>IF(N374="sníž. přenesená",J374,0)</f>
        <v>0</v>
      </c>
      <c r="BI374" s="245">
        <f>IF(N374="nulová",J374,0)</f>
        <v>0</v>
      </c>
      <c r="BJ374" s="25" t="s">
        <v>82</v>
      </c>
      <c r="BK374" s="245">
        <f>ROUND(I374*H374,2)</f>
        <v>0</v>
      </c>
      <c r="BL374" s="25" t="s">
        <v>176</v>
      </c>
      <c r="BM374" s="25" t="s">
        <v>2331</v>
      </c>
    </row>
    <row r="375" spans="2:51" s="14" customFormat="1" ht="13.5">
      <c r="B375" s="269"/>
      <c r="C375" s="270"/>
      <c r="D375" s="248" t="s">
        <v>185</v>
      </c>
      <c r="E375" s="271" t="s">
        <v>21</v>
      </c>
      <c r="F375" s="272" t="s">
        <v>2332</v>
      </c>
      <c r="G375" s="270"/>
      <c r="H375" s="271" t="s">
        <v>21</v>
      </c>
      <c r="I375" s="273"/>
      <c r="J375" s="270"/>
      <c r="K375" s="270"/>
      <c r="L375" s="274"/>
      <c r="M375" s="275"/>
      <c r="N375" s="276"/>
      <c r="O375" s="276"/>
      <c r="P375" s="276"/>
      <c r="Q375" s="276"/>
      <c r="R375" s="276"/>
      <c r="S375" s="276"/>
      <c r="T375" s="277"/>
      <c r="AT375" s="278" t="s">
        <v>185</v>
      </c>
      <c r="AU375" s="278" t="s">
        <v>85</v>
      </c>
      <c r="AV375" s="14" t="s">
        <v>82</v>
      </c>
      <c r="AW375" s="14" t="s">
        <v>37</v>
      </c>
      <c r="AX375" s="14" t="s">
        <v>74</v>
      </c>
      <c r="AY375" s="278" t="s">
        <v>169</v>
      </c>
    </row>
    <row r="376" spans="2:51" s="12" customFormat="1" ht="13.5">
      <c r="B376" s="246"/>
      <c r="C376" s="247"/>
      <c r="D376" s="248" t="s">
        <v>185</v>
      </c>
      <c r="E376" s="249" t="s">
        <v>21</v>
      </c>
      <c r="F376" s="250" t="s">
        <v>82</v>
      </c>
      <c r="G376" s="247"/>
      <c r="H376" s="251">
        <v>1</v>
      </c>
      <c r="I376" s="252"/>
      <c r="J376" s="247"/>
      <c r="K376" s="247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185</v>
      </c>
      <c r="AU376" s="257" t="s">
        <v>85</v>
      </c>
      <c r="AV376" s="12" t="s">
        <v>85</v>
      </c>
      <c r="AW376" s="12" t="s">
        <v>37</v>
      </c>
      <c r="AX376" s="12" t="s">
        <v>74</v>
      </c>
      <c r="AY376" s="257" t="s">
        <v>169</v>
      </c>
    </row>
    <row r="377" spans="2:51" s="14" customFormat="1" ht="13.5">
      <c r="B377" s="269"/>
      <c r="C377" s="270"/>
      <c r="D377" s="248" t="s">
        <v>185</v>
      </c>
      <c r="E377" s="271" t="s">
        <v>21</v>
      </c>
      <c r="F377" s="272" t="s">
        <v>2333</v>
      </c>
      <c r="G377" s="270"/>
      <c r="H377" s="271" t="s">
        <v>21</v>
      </c>
      <c r="I377" s="273"/>
      <c r="J377" s="270"/>
      <c r="K377" s="270"/>
      <c r="L377" s="274"/>
      <c r="M377" s="275"/>
      <c r="N377" s="276"/>
      <c r="O377" s="276"/>
      <c r="P377" s="276"/>
      <c r="Q377" s="276"/>
      <c r="R377" s="276"/>
      <c r="S377" s="276"/>
      <c r="T377" s="277"/>
      <c r="AT377" s="278" t="s">
        <v>185</v>
      </c>
      <c r="AU377" s="278" t="s">
        <v>85</v>
      </c>
      <c r="AV377" s="14" t="s">
        <v>82</v>
      </c>
      <c r="AW377" s="14" t="s">
        <v>37</v>
      </c>
      <c r="AX377" s="14" t="s">
        <v>74</v>
      </c>
      <c r="AY377" s="278" t="s">
        <v>169</v>
      </c>
    </row>
    <row r="378" spans="2:51" s="12" customFormat="1" ht="13.5">
      <c r="B378" s="246"/>
      <c r="C378" s="247"/>
      <c r="D378" s="248" t="s">
        <v>185</v>
      </c>
      <c r="E378" s="249" t="s">
        <v>21</v>
      </c>
      <c r="F378" s="250" t="s">
        <v>82</v>
      </c>
      <c r="G378" s="247"/>
      <c r="H378" s="251">
        <v>1</v>
      </c>
      <c r="I378" s="252"/>
      <c r="J378" s="247"/>
      <c r="K378" s="247"/>
      <c r="L378" s="253"/>
      <c r="M378" s="254"/>
      <c r="N378" s="255"/>
      <c r="O378" s="255"/>
      <c r="P378" s="255"/>
      <c r="Q378" s="255"/>
      <c r="R378" s="255"/>
      <c r="S378" s="255"/>
      <c r="T378" s="256"/>
      <c r="AT378" s="257" t="s">
        <v>185</v>
      </c>
      <c r="AU378" s="257" t="s">
        <v>85</v>
      </c>
      <c r="AV378" s="12" t="s">
        <v>85</v>
      </c>
      <c r="AW378" s="12" t="s">
        <v>37</v>
      </c>
      <c r="AX378" s="12" t="s">
        <v>74</v>
      </c>
      <c r="AY378" s="257" t="s">
        <v>169</v>
      </c>
    </row>
    <row r="379" spans="2:51" s="14" customFormat="1" ht="13.5">
      <c r="B379" s="269"/>
      <c r="C379" s="270"/>
      <c r="D379" s="248" t="s">
        <v>185</v>
      </c>
      <c r="E379" s="271" t="s">
        <v>21</v>
      </c>
      <c r="F379" s="272" t="s">
        <v>2334</v>
      </c>
      <c r="G379" s="270"/>
      <c r="H379" s="271" t="s">
        <v>21</v>
      </c>
      <c r="I379" s="273"/>
      <c r="J379" s="270"/>
      <c r="K379" s="270"/>
      <c r="L379" s="274"/>
      <c r="M379" s="275"/>
      <c r="N379" s="276"/>
      <c r="O379" s="276"/>
      <c r="P379" s="276"/>
      <c r="Q379" s="276"/>
      <c r="R379" s="276"/>
      <c r="S379" s="276"/>
      <c r="T379" s="277"/>
      <c r="AT379" s="278" t="s">
        <v>185</v>
      </c>
      <c r="AU379" s="278" t="s">
        <v>85</v>
      </c>
      <c r="AV379" s="14" t="s">
        <v>82</v>
      </c>
      <c r="AW379" s="14" t="s">
        <v>37</v>
      </c>
      <c r="AX379" s="14" t="s">
        <v>74</v>
      </c>
      <c r="AY379" s="278" t="s">
        <v>169</v>
      </c>
    </row>
    <row r="380" spans="2:51" s="12" customFormat="1" ht="13.5">
      <c r="B380" s="246"/>
      <c r="C380" s="247"/>
      <c r="D380" s="248" t="s">
        <v>185</v>
      </c>
      <c r="E380" s="249" t="s">
        <v>21</v>
      </c>
      <c r="F380" s="250" t="s">
        <v>235</v>
      </c>
      <c r="G380" s="247"/>
      <c r="H380" s="251">
        <v>13</v>
      </c>
      <c r="I380" s="252"/>
      <c r="J380" s="247"/>
      <c r="K380" s="247"/>
      <c r="L380" s="253"/>
      <c r="M380" s="254"/>
      <c r="N380" s="255"/>
      <c r="O380" s="255"/>
      <c r="P380" s="255"/>
      <c r="Q380" s="255"/>
      <c r="R380" s="255"/>
      <c r="S380" s="255"/>
      <c r="T380" s="256"/>
      <c r="AT380" s="257" t="s">
        <v>185</v>
      </c>
      <c r="AU380" s="257" t="s">
        <v>85</v>
      </c>
      <c r="AV380" s="12" t="s">
        <v>85</v>
      </c>
      <c r="AW380" s="12" t="s">
        <v>37</v>
      </c>
      <c r="AX380" s="12" t="s">
        <v>74</v>
      </c>
      <c r="AY380" s="257" t="s">
        <v>169</v>
      </c>
    </row>
    <row r="381" spans="2:51" s="14" customFormat="1" ht="13.5">
      <c r="B381" s="269"/>
      <c r="C381" s="270"/>
      <c r="D381" s="248" t="s">
        <v>185</v>
      </c>
      <c r="E381" s="271" t="s">
        <v>21</v>
      </c>
      <c r="F381" s="272" t="s">
        <v>2335</v>
      </c>
      <c r="G381" s="270"/>
      <c r="H381" s="271" t="s">
        <v>21</v>
      </c>
      <c r="I381" s="273"/>
      <c r="J381" s="270"/>
      <c r="K381" s="270"/>
      <c r="L381" s="274"/>
      <c r="M381" s="275"/>
      <c r="N381" s="276"/>
      <c r="O381" s="276"/>
      <c r="P381" s="276"/>
      <c r="Q381" s="276"/>
      <c r="R381" s="276"/>
      <c r="S381" s="276"/>
      <c r="T381" s="277"/>
      <c r="AT381" s="278" t="s">
        <v>185</v>
      </c>
      <c r="AU381" s="278" t="s">
        <v>85</v>
      </c>
      <c r="AV381" s="14" t="s">
        <v>82</v>
      </c>
      <c r="AW381" s="14" t="s">
        <v>37</v>
      </c>
      <c r="AX381" s="14" t="s">
        <v>74</v>
      </c>
      <c r="AY381" s="278" t="s">
        <v>169</v>
      </c>
    </row>
    <row r="382" spans="2:51" s="12" customFormat="1" ht="13.5">
      <c r="B382" s="246"/>
      <c r="C382" s="247"/>
      <c r="D382" s="248" t="s">
        <v>185</v>
      </c>
      <c r="E382" s="249" t="s">
        <v>21</v>
      </c>
      <c r="F382" s="250" t="s">
        <v>176</v>
      </c>
      <c r="G382" s="247"/>
      <c r="H382" s="251">
        <v>4</v>
      </c>
      <c r="I382" s="252"/>
      <c r="J382" s="247"/>
      <c r="K382" s="247"/>
      <c r="L382" s="253"/>
      <c r="M382" s="254"/>
      <c r="N382" s="255"/>
      <c r="O382" s="255"/>
      <c r="P382" s="255"/>
      <c r="Q382" s="255"/>
      <c r="R382" s="255"/>
      <c r="S382" s="255"/>
      <c r="T382" s="256"/>
      <c r="AT382" s="257" t="s">
        <v>185</v>
      </c>
      <c r="AU382" s="257" t="s">
        <v>85</v>
      </c>
      <c r="AV382" s="12" t="s">
        <v>85</v>
      </c>
      <c r="AW382" s="12" t="s">
        <v>37</v>
      </c>
      <c r="AX382" s="12" t="s">
        <v>74</v>
      </c>
      <c r="AY382" s="257" t="s">
        <v>169</v>
      </c>
    </row>
    <row r="383" spans="2:51" s="14" customFormat="1" ht="13.5">
      <c r="B383" s="269"/>
      <c r="C383" s="270"/>
      <c r="D383" s="248" t="s">
        <v>185</v>
      </c>
      <c r="E383" s="271" t="s">
        <v>21</v>
      </c>
      <c r="F383" s="272" t="s">
        <v>2336</v>
      </c>
      <c r="G383" s="270"/>
      <c r="H383" s="271" t="s">
        <v>21</v>
      </c>
      <c r="I383" s="273"/>
      <c r="J383" s="270"/>
      <c r="K383" s="270"/>
      <c r="L383" s="274"/>
      <c r="M383" s="275"/>
      <c r="N383" s="276"/>
      <c r="O383" s="276"/>
      <c r="P383" s="276"/>
      <c r="Q383" s="276"/>
      <c r="R383" s="276"/>
      <c r="S383" s="276"/>
      <c r="T383" s="277"/>
      <c r="AT383" s="278" t="s">
        <v>185</v>
      </c>
      <c r="AU383" s="278" t="s">
        <v>85</v>
      </c>
      <c r="AV383" s="14" t="s">
        <v>82</v>
      </c>
      <c r="AW383" s="14" t="s">
        <v>37</v>
      </c>
      <c r="AX383" s="14" t="s">
        <v>74</v>
      </c>
      <c r="AY383" s="278" t="s">
        <v>169</v>
      </c>
    </row>
    <row r="384" spans="2:51" s="12" customFormat="1" ht="13.5">
      <c r="B384" s="246"/>
      <c r="C384" s="247"/>
      <c r="D384" s="248" t="s">
        <v>185</v>
      </c>
      <c r="E384" s="249" t="s">
        <v>21</v>
      </c>
      <c r="F384" s="250" t="s">
        <v>82</v>
      </c>
      <c r="G384" s="247"/>
      <c r="H384" s="251">
        <v>1</v>
      </c>
      <c r="I384" s="252"/>
      <c r="J384" s="247"/>
      <c r="K384" s="247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185</v>
      </c>
      <c r="AU384" s="257" t="s">
        <v>85</v>
      </c>
      <c r="AV384" s="12" t="s">
        <v>85</v>
      </c>
      <c r="AW384" s="12" t="s">
        <v>37</v>
      </c>
      <c r="AX384" s="12" t="s">
        <v>74</v>
      </c>
      <c r="AY384" s="257" t="s">
        <v>169</v>
      </c>
    </row>
    <row r="385" spans="2:51" s="14" customFormat="1" ht="13.5">
      <c r="B385" s="269"/>
      <c r="C385" s="270"/>
      <c r="D385" s="248" t="s">
        <v>185</v>
      </c>
      <c r="E385" s="271" t="s">
        <v>21</v>
      </c>
      <c r="F385" s="272" t="s">
        <v>2337</v>
      </c>
      <c r="G385" s="270"/>
      <c r="H385" s="271" t="s">
        <v>21</v>
      </c>
      <c r="I385" s="273"/>
      <c r="J385" s="270"/>
      <c r="K385" s="270"/>
      <c r="L385" s="274"/>
      <c r="M385" s="275"/>
      <c r="N385" s="276"/>
      <c r="O385" s="276"/>
      <c r="P385" s="276"/>
      <c r="Q385" s="276"/>
      <c r="R385" s="276"/>
      <c r="S385" s="276"/>
      <c r="T385" s="277"/>
      <c r="AT385" s="278" t="s">
        <v>185</v>
      </c>
      <c r="AU385" s="278" t="s">
        <v>85</v>
      </c>
      <c r="AV385" s="14" t="s">
        <v>82</v>
      </c>
      <c r="AW385" s="14" t="s">
        <v>37</v>
      </c>
      <c r="AX385" s="14" t="s">
        <v>74</v>
      </c>
      <c r="AY385" s="278" t="s">
        <v>169</v>
      </c>
    </row>
    <row r="386" spans="2:51" s="12" customFormat="1" ht="13.5">
      <c r="B386" s="246"/>
      <c r="C386" s="247"/>
      <c r="D386" s="248" t="s">
        <v>185</v>
      </c>
      <c r="E386" s="249" t="s">
        <v>21</v>
      </c>
      <c r="F386" s="250" t="s">
        <v>82</v>
      </c>
      <c r="G386" s="247"/>
      <c r="H386" s="251">
        <v>1</v>
      </c>
      <c r="I386" s="252"/>
      <c r="J386" s="247"/>
      <c r="K386" s="247"/>
      <c r="L386" s="253"/>
      <c r="M386" s="254"/>
      <c r="N386" s="255"/>
      <c r="O386" s="255"/>
      <c r="P386" s="255"/>
      <c r="Q386" s="255"/>
      <c r="R386" s="255"/>
      <c r="S386" s="255"/>
      <c r="T386" s="256"/>
      <c r="AT386" s="257" t="s">
        <v>185</v>
      </c>
      <c r="AU386" s="257" t="s">
        <v>85</v>
      </c>
      <c r="AV386" s="12" t="s">
        <v>85</v>
      </c>
      <c r="AW386" s="12" t="s">
        <v>37</v>
      </c>
      <c r="AX386" s="12" t="s">
        <v>74</v>
      </c>
      <c r="AY386" s="257" t="s">
        <v>169</v>
      </c>
    </row>
    <row r="387" spans="2:51" s="14" customFormat="1" ht="13.5">
      <c r="B387" s="269"/>
      <c r="C387" s="270"/>
      <c r="D387" s="248" t="s">
        <v>185</v>
      </c>
      <c r="E387" s="271" t="s">
        <v>21</v>
      </c>
      <c r="F387" s="272" t="s">
        <v>2338</v>
      </c>
      <c r="G387" s="270"/>
      <c r="H387" s="271" t="s">
        <v>21</v>
      </c>
      <c r="I387" s="273"/>
      <c r="J387" s="270"/>
      <c r="K387" s="270"/>
      <c r="L387" s="274"/>
      <c r="M387" s="275"/>
      <c r="N387" s="276"/>
      <c r="O387" s="276"/>
      <c r="P387" s="276"/>
      <c r="Q387" s="276"/>
      <c r="R387" s="276"/>
      <c r="S387" s="276"/>
      <c r="T387" s="277"/>
      <c r="AT387" s="278" t="s">
        <v>185</v>
      </c>
      <c r="AU387" s="278" t="s">
        <v>85</v>
      </c>
      <c r="AV387" s="14" t="s">
        <v>82</v>
      </c>
      <c r="AW387" s="14" t="s">
        <v>37</v>
      </c>
      <c r="AX387" s="14" t="s">
        <v>74</v>
      </c>
      <c r="AY387" s="278" t="s">
        <v>169</v>
      </c>
    </row>
    <row r="388" spans="2:51" s="12" customFormat="1" ht="13.5">
      <c r="B388" s="246"/>
      <c r="C388" s="247"/>
      <c r="D388" s="248" t="s">
        <v>185</v>
      </c>
      <c r="E388" s="249" t="s">
        <v>21</v>
      </c>
      <c r="F388" s="250" t="s">
        <v>82</v>
      </c>
      <c r="G388" s="247"/>
      <c r="H388" s="251">
        <v>1</v>
      </c>
      <c r="I388" s="252"/>
      <c r="J388" s="247"/>
      <c r="K388" s="247"/>
      <c r="L388" s="253"/>
      <c r="M388" s="254"/>
      <c r="N388" s="255"/>
      <c r="O388" s="255"/>
      <c r="P388" s="255"/>
      <c r="Q388" s="255"/>
      <c r="R388" s="255"/>
      <c r="S388" s="255"/>
      <c r="T388" s="256"/>
      <c r="AT388" s="257" t="s">
        <v>185</v>
      </c>
      <c r="AU388" s="257" t="s">
        <v>85</v>
      </c>
      <c r="AV388" s="12" t="s">
        <v>85</v>
      </c>
      <c r="AW388" s="12" t="s">
        <v>37</v>
      </c>
      <c r="AX388" s="12" t="s">
        <v>74</v>
      </c>
      <c r="AY388" s="257" t="s">
        <v>169</v>
      </c>
    </row>
    <row r="389" spans="2:51" s="14" customFormat="1" ht="13.5">
      <c r="B389" s="269"/>
      <c r="C389" s="270"/>
      <c r="D389" s="248" t="s">
        <v>185</v>
      </c>
      <c r="E389" s="271" t="s">
        <v>21</v>
      </c>
      <c r="F389" s="272" t="s">
        <v>2339</v>
      </c>
      <c r="G389" s="270"/>
      <c r="H389" s="271" t="s">
        <v>21</v>
      </c>
      <c r="I389" s="273"/>
      <c r="J389" s="270"/>
      <c r="K389" s="270"/>
      <c r="L389" s="274"/>
      <c r="M389" s="275"/>
      <c r="N389" s="276"/>
      <c r="O389" s="276"/>
      <c r="P389" s="276"/>
      <c r="Q389" s="276"/>
      <c r="R389" s="276"/>
      <c r="S389" s="276"/>
      <c r="T389" s="277"/>
      <c r="AT389" s="278" t="s">
        <v>185</v>
      </c>
      <c r="AU389" s="278" t="s">
        <v>85</v>
      </c>
      <c r="AV389" s="14" t="s">
        <v>82</v>
      </c>
      <c r="AW389" s="14" t="s">
        <v>37</v>
      </c>
      <c r="AX389" s="14" t="s">
        <v>74</v>
      </c>
      <c r="AY389" s="278" t="s">
        <v>169</v>
      </c>
    </row>
    <row r="390" spans="2:51" s="12" customFormat="1" ht="13.5">
      <c r="B390" s="246"/>
      <c r="C390" s="247"/>
      <c r="D390" s="248" t="s">
        <v>185</v>
      </c>
      <c r="E390" s="249" t="s">
        <v>21</v>
      </c>
      <c r="F390" s="250" t="s">
        <v>223</v>
      </c>
      <c r="G390" s="247"/>
      <c r="H390" s="251">
        <v>10</v>
      </c>
      <c r="I390" s="252"/>
      <c r="J390" s="247"/>
      <c r="K390" s="247"/>
      <c r="L390" s="253"/>
      <c r="M390" s="254"/>
      <c r="N390" s="255"/>
      <c r="O390" s="255"/>
      <c r="P390" s="255"/>
      <c r="Q390" s="255"/>
      <c r="R390" s="255"/>
      <c r="S390" s="255"/>
      <c r="T390" s="256"/>
      <c r="AT390" s="257" t="s">
        <v>185</v>
      </c>
      <c r="AU390" s="257" t="s">
        <v>85</v>
      </c>
      <c r="AV390" s="12" t="s">
        <v>85</v>
      </c>
      <c r="AW390" s="12" t="s">
        <v>37</v>
      </c>
      <c r="AX390" s="12" t="s">
        <v>74</v>
      </c>
      <c r="AY390" s="257" t="s">
        <v>169</v>
      </c>
    </row>
    <row r="391" spans="2:51" s="13" customFormat="1" ht="13.5">
      <c r="B391" s="258"/>
      <c r="C391" s="259"/>
      <c r="D391" s="248" t="s">
        <v>185</v>
      </c>
      <c r="E391" s="260" t="s">
        <v>21</v>
      </c>
      <c r="F391" s="261" t="s">
        <v>187</v>
      </c>
      <c r="G391" s="259"/>
      <c r="H391" s="262">
        <v>32</v>
      </c>
      <c r="I391" s="263"/>
      <c r="J391" s="259"/>
      <c r="K391" s="259"/>
      <c r="L391" s="264"/>
      <c r="M391" s="265"/>
      <c r="N391" s="266"/>
      <c r="O391" s="266"/>
      <c r="P391" s="266"/>
      <c r="Q391" s="266"/>
      <c r="R391" s="266"/>
      <c r="S391" s="266"/>
      <c r="T391" s="267"/>
      <c r="AT391" s="268" t="s">
        <v>185</v>
      </c>
      <c r="AU391" s="268" t="s">
        <v>85</v>
      </c>
      <c r="AV391" s="13" t="s">
        <v>176</v>
      </c>
      <c r="AW391" s="13" t="s">
        <v>37</v>
      </c>
      <c r="AX391" s="13" t="s">
        <v>82</v>
      </c>
      <c r="AY391" s="268" t="s">
        <v>169</v>
      </c>
    </row>
    <row r="392" spans="2:65" s="1" customFormat="1" ht="16.5" customHeight="1">
      <c r="B392" s="47"/>
      <c r="C392" s="294" t="s">
        <v>301</v>
      </c>
      <c r="D392" s="294" t="s">
        <v>532</v>
      </c>
      <c r="E392" s="295" t="s">
        <v>2340</v>
      </c>
      <c r="F392" s="296" t="s">
        <v>2341</v>
      </c>
      <c r="G392" s="297" t="s">
        <v>174</v>
      </c>
      <c r="H392" s="298">
        <v>5</v>
      </c>
      <c r="I392" s="299"/>
      <c r="J392" s="300">
        <f>ROUND(I392*H392,2)</f>
        <v>0</v>
      </c>
      <c r="K392" s="296" t="s">
        <v>21</v>
      </c>
      <c r="L392" s="301"/>
      <c r="M392" s="302" t="s">
        <v>21</v>
      </c>
      <c r="N392" s="303" t="s">
        <v>45</v>
      </c>
      <c r="O392" s="48"/>
      <c r="P392" s="243">
        <f>O392*H392</f>
        <v>0</v>
      </c>
      <c r="Q392" s="243">
        <v>0.04</v>
      </c>
      <c r="R392" s="243">
        <f>Q392*H392</f>
        <v>0.2</v>
      </c>
      <c r="S392" s="243">
        <v>0</v>
      </c>
      <c r="T392" s="244">
        <f>S392*H392</f>
        <v>0</v>
      </c>
      <c r="AR392" s="25" t="s">
        <v>215</v>
      </c>
      <c r="AT392" s="25" t="s">
        <v>532</v>
      </c>
      <c r="AU392" s="25" t="s">
        <v>85</v>
      </c>
      <c r="AY392" s="25" t="s">
        <v>169</v>
      </c>
      <c r="BE392" s="245">
        <f>IF(N392="základní",J392,0)</f>
        <v>0</v>
      </c>
      <c r="BF392" s="245">
        <f>IF(N392="snížená",J392,0)</f>
        <v>0</v>
      </c>
      <c r="BG392" s="245">
        <f>IF(N392="zákl. přenesená",J392,0)</f>
        <v>0</v>
      </c>
      <c r="BH392" s="245">
        <f>IF(N392="sníž. přenesená",J392,0)</f>
        <v>0</v>
      </c>
      <c r="BI392" s="245">
        <f>IF(N392="nulová",J392,0)</f>
        <v>0</v>
      </c>
      <c r="BJ392" s="25" t="s">
        <v>82</v>
      </c>
      <c r="BK392" s="245">
        <f>ROUND(I392*H392,2)</f>
        <v>0</v>
      </c>
      <c r="BL392" s="25" t="s">
        <v>176</v>
      </c>
      <c r="BM392" s="25" t="s">
        <v>2342</v>
      </c>
    </row>
    <row r="393" spans="2:51" s="14" customFormat="1" ht="13.5">
      <c r="B393" s="269"/>
      <c r="C393" s="270"/>
      <c r="D393" s="248" t="s">
        <v>185</v>
      </c>
      <c r="E393" s="271" t="s">
        <v>21</v>
      </c>
      <c r="F393" s="272" t="s">
        <v>2332</v>
      </c>
      <c r="G393" s="270"/>
      <c r="H393" s="271" t="s">
        <v>21</v>
      </c>
      <c r="I393" s="273"/>
      <c r="J393" s="270"/>
      <c r="K393" s="270"/>
      <c r="L393" s="274"/>
      <c r="M393" s="275"/>
      <c r="N393" s="276"/>
      <c r="O393" s="276"/>
      <c r="P393" s="276"/>
      <c r="Q393" s="276"/>
      <c r="R393" s="276"/>
      <c r="S393" s="276"/>
      <c r="T393" s="277"/>
      <c r="AT393" s="278" t="s">
        <v>185</v>
      </c>
      <c r="AU393" s="278" t="s">
        <v>85</v>
      </c>
      <c r="AV393" s="14" t="s">
        <v>82</v>
      </c>
      <c r="AW393" s="14" t="s">
        <v>37</v>
      </c>
      <c r="AX393" s="14" t="s">
        <v>74</v>
      </c>
      <c r="AY393" s="278" t="s">
        <v>169</v>
      </c>
    </row>
    <row r="394" spans="2:51" s="12" customFormat="1" ht="13.5">
      <c r="B394" s="246"/>
      <c r="C394" s="247"/>
      <c r="D394" s="248" t="s">
        <v>185</v>
      </c>
      <c r="E394" s="249" t="s">
        <v>21</v>
      </c>
      <c r="F394" s="250" t="s">
        <v>176</v>
      </c>
      <c r="G394" s="247"/>
      <c r="H394" s="251">
        <v>4</v>
      </c>
      <c r="I394" s="252"/>
      <c r="J394" s="247"/>
      <c r="K394" s="247"/>
      <c r="L394" s="253"/>
      <c r="M394" s="254"/>
      <c r="N394" s="255"/>
      <c r="O394" s="255"/>
      <c r="P394" s="255"/>
      <c r="Q394" s="255"/>
      <c r="R394" s="255"/>
      <c r="S394" s="255"/>
      <c r="T394" s="256"/>
      <c r="AT394" s="257" t="s">
        <v>185</v>
      </c>
      <c r="AU394" s="257" t="s">
        <v>85</v>
      </c>
      <c r="AV394" s="12" t="s">
        <v>85</v>
      </c>
      <c r="AW394" s="12" t="s">
        <v>37</v>
      </c>
      <c r="AX394" s="12" t="s">
        <v>74</v>
      </c>
      <c r="AY394" s="257" t="s">
        <v>169</v>
      </c>
    </row>
    <row r="395" spans="2:51" s="14" customFormat="1" ht="13.5">
      <c r="B395" s="269"/>
      <c r="C395" s="270"/>
      <c r="D395" s="248" t="s">
        <v>185</v>
      </c>
      <c r="E395" s="271" t="s">
        <v>21</v>
      </c>
      <c r="F395" s="272" t="s">
        <v>2335</v>
      </c>
      <c r="G395" s="270"/>
      <c r="H395" s="271" t="s">
        <v>21</v>
      </c>
      <c r="I395" s="273"/>
      <c r="J395" s="270"/>
      <c r="K395" s="270"/>
      <c r="L395" s="274"/>
      <c r="M395" s="275"/>
      <c r="N395" s="276"/>
      <c r="O395" s="276"/>
      <c r="P395" s="276"/>
      <c r="Q395" s="276"/>
      <c r="R395" s="276"/>
      <c r="S395" s="276"/>
      <c r="T395" s="277"/>
      <c r="AT395" s="278" t="s">
        <v>185</v>
      </c>
      <c r="AU395" s="278" t="s">
        <v>85</v>
      </c>
      <c r="AV395" s="14" t="s">
        <v>82</v>
      </c>
      <c r="AW395" s="14" t="s">
        <v>37</v>
      </c>
      <c r="AX395" s="14" t="s">
        <v>74</v>
      </c>
      <c r="AY395" s="278" t="s">
        <v>169</v>
      </c>
    </row>
    <row r="396" spans="2:51" s="12" customFormat="1" ht="13.5">
      <c r="B396" s="246"/>
      <c r="C396" s="247"/>
      <c r="D396" s="248" t="s">
        <v>185</v>
      </c>
      <c r="E396" s="249" t="s">
        <v>21</v>
      </c>
      <c r="F396" s="250" t="s">
        <v>82</v>
      </c>
      <c r="G396" s="247"/>
      <c r="H396" s="251">
        <v>1</v>
      </c>
      <c r="I396" s="252"/>
      <c r="J396" s="247"/>
      <c r="K396" s="247"/>
      <c r="L396" s="253"/>
      <c r="M396" s="254"/>
      <c r="N396" s="255"/>
      <c r="O396" s="255"/>
      <c r="P396" s="255"/>
      <c r="Q396" s="255"/>
      <c r="R396" s="255"/>
      <c r="S396" s="255"/>
      <c r="T396" s="256"/>
      <c r="AT396" s="257" t="s">
        <v>185</v>
      </c>
      <c r="AU396" s="257" t="s">
        <v>85</v>
      </c>
      <c r="AV396" s="12" t="s">
        <v>85</v>
      </c>
      <c r="AW396" s="12" t="s">
        <v>37</v>
      </c>
      <c r="AX396" s="12" t="s">
        <v>74</v>
      </c>
      <c r="AY396" s="257" t="s">
        <v>169</v>
      </c>
    </row>
    <row r="397" spans="2:51" s="13" customFormat="1" ht="13.5">
      <c r="B397" s="258"/>
      <c r="C397" s="259"/>
      <c r="D397" s="248" t="s">
        <v>185</v>
      </c>
      <c r="E397" s="260" t="s">
        <v>21</v>
      </c>
      <c r="F397" s="261" t="s">
        <v>187</v>
      </c>
      <c r="G397" s="259"/>
      <c r="H397" s="262">
        <v>5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AT397" s="268" t="s">
        <v>185</v>
      </c>
      <c r="AU397" s="268" t="s">
        <v>85</v>
      </c>
      <c r="AV397" s="13" t="s">
        <v>176</v>
      </c>
      <c r="AW397" s="13" t="s">
        <v>37</v>
      </c>
      <c r="AX397" s="13" t="s">
        <v>82</v>
      </c>
      <c r="AY397" s="268" t="s">
        <v>169</v>
      </c>
    </row>
    <row r="398" spans="2:65" s="1" customFormat="1" ht="16.5" customHeight="1">
      <c r="B398" s="47"/>
      <c r="C398" s="294" t="s">
        <v>306</v>
      </c>
      <c r="D398" s="294" t="s">
        <v>532</v>
      </c>
      <c r="E398" s="295" t="s">
        <v>2343</v>
      </c>
      <c r="F398" s="296" t="s">
        <v>2344</v>
      </c>
      <c r="G398" s="297" t="s">
        <v>174</v>
      </c>
      <c r="H398" s="298">
        <v>3</v>
      </c>
      <c r="I398" s="299"/>
      <c r="J398" s="300">
        <f>ROUND(I398*H398,2)</f>
        <v>0</v>
      </c>
      <c r="K398" s="296" t="s">
        <v>21</v>
      </c>
      <c r="L398" s="301"/>
      <c r="M398" s="302" t="s">
        <v>21</v>
      </c>
      <c r="N398" s="303" t="s">
        <v>45</v>
      </c>
      <c r="O398" s="48"/>
      <c r="P398" s="243">
        <f>O398*H398</f>
        <v>0</v>
      </c>
      <c r="Q398" s="243">
        <v>0.053</v>
      </c>
      <c r="R398" s="243">
        <f>Q398*H398</f>
        <v>0.159</v>
      </c>
      <c r="S398" s="243">
        <v>0</v>
      </c>
      <c r="T398" s="244">
        <f>S398*H398</f>
        <v>0</v>
      </c>
      <c r="AR398" s="25" t="s">
        <v>215</v>
      </c>
      <c r="AT398" s="25" t="s">
        <v>532</v>
      </c>
      <c r="AU398" s="25" t="s">
        <v>85</v>
      </c>
      <c r="AY398" s="25" t="s">
        <v>169</v>
      </c>
      <c r="BE398" s="245">
        <f>IF(N398="základní",J398,0)</f>
        <v>0</v>
      </c>
      <c r="BF398" s="245">
        <f>IF(N398="snížená",J398,0)</f>
        <v>0</v>
      </c>
      <c r="BG398" s="245">
        <f>IF(N398="zákl. přenesená",J398,0)</f>
        <v>0</v>
      </c>
      <c r="BH398" s="245">
        <f>IF(N398="sníž. přenesená",J398,0)</f>
        <v>0</v>
      </c>
      <c r="BI398" s="245">
        <f>IF(N398="nulová",J398,0)</f>
        <v>0</v>
      </c>
      <c r="BJ398" s="25" t="s">
        <v>82</v>
      </c>
      <c r="BK398" s="245">
        <f>ROUND(I398*H398,2)</f>
        <v>0</v>
      </c>
      <c r="BL398" s="25" t="s">
        <v>176</v>
      </c>
      <c r="BM398" s="25" t="s">
        <v>2345</v>
      </c>
    </row>
    <row r="399" spans="2:51" s="14" customFormat="1" ht="13.5">
      <c r="B399" s="269"/>
      <c r="C399" s="270"/>
      <c r="D399" s="248" t="s">
        <v>185</v>
      </c>
      <c r="E399" s="271" t="s">
        <v>21</v>
      </c>
      <c r="F399" s="272" t="s">
        <v>2333</v>
      </c>
      <c r="G399" s="270"/>
      <c r="H399" s="271" t="s">
        <v>21</v>
      </c>
      <c r="I399" s="273"/>
      <c r="J399" s="270"/>
      <c r="K399" s="270"/>
      <c r="L399" s="274"/>
      <c r="M399" s="275"/>
      <c r="N399" s="276"/>
      <c r="O399" s="276"/>
      <c r="P399" s="276"/>
      <c r="Q399" s="276"/>
      <c r="R399" s="276"/>
      <c r="S399" s="276"/>
      <c r="T399" s="277"/>
      <c r="AT399" s="278" t="s">
        <v>185</v>
      </c>
      <c r="AU399" s="278" t="s">
        <v>85</v>
      </c>
      <c r="AV399" s="14" t="s">
        <v>82</v>
      </c>
      <c r="AW399" s="14" t="s">
        <v>37</v>
      </c>
      <c r="AX399" s="14" t="s">
        <v>74</v>
      </c>
      <c r="AY399" s="278" t="s">
        <v>169</v>
      </c>
    </row>
    <row r="400" spans="2:51" s="12" customFormat="1" ht="13.5">
      <c r="B400" s="246"/>
      <c r="C400" s="247"/>
      <c r="D400" s="248" t="s">
        <v>185</v>
      </c>
      <c r="E400" s="249" t="s">
        <v>21</v>
      </c>
      <c r="F400" s="250" t="s">
        <v>82</v>
      </c>
      <c r="G400" s="247"/>
      <c r="H400" s="251">
        <v>1</v>
      </c>
      <c r="I400" s="252"/>
      <c r="J400" s="247"/>
      <c r="K400" s="247"/>
      <c r="L400" s="253"/>
      <c r="M400" s="254"/>
      <c r="N400" s="255"/>
      <c r="O400" s="255"/>
      <c r="P400" s="255"/>
      <c r="Q400" s="255"/>
      <c r="R400" s="255"/>
      <c r="S400" s="255"/>
      <c r="T400" s="256"/>
      <c r="AT400" s="257" t="s">
        <v>185</v>
      </c>
      <c r="AU400" s="257" t="s">
        <v>85</v>
      </c>
      <c r="AV400" s="12" t="s">
        <v>85</v>
      </c>
      <c r="AW400" s="12" t="s">
        <v>37</v>
      </c>
      <c r="AX400" s="12" t="s">
        <v>74</v>
      </c>
      <c r="AY400" s="257" t="s">
        <v>169</v>
      </c>
    </row>
    <row r="401" spans="2:51" s="14" customFormat="1" ht="13.5">
      <c r="B401" s="269"/>
      <c r="C401" s="270"/>
      <c r="D401" s="248" t="s">
        <v>185</v>
      </c>
      <c r="E401" s="271" t="s">
        <v>21</v>
      </c>
      <c r="F401" s="272" t="s">
        <v>2336</v>
      </c>
      <c r="G401" s="270"/>
      <c r="H401" s="271" t="s">
        <v>21</v>
      </c>
      <c r="I401" s="273"/>
      <c r="J401" s="270"/>
      <c r="K401" s="270"/>
      <c r="L401" s="274"/>
      <c r="M401" s="275"/>
      <c r="N401" s="276"/>
      <c r="O401" s="276"/>
      <c r="P401" s="276"/>
      <c r="Q401" s="276"/>
      <c r="R401" s="276"/>
      <c r="S401" s="276"/>
      <c r="T401" s="277"/>
      <c r="AT401" s="278" t="s">
        <v>185</v>
      </c>
      <c r="AU401" s="278" t="s">
        <v>85</v>
      </c>
      <c r="AV401" s="14" t="s">
        <v>82</v>
      </c>
      <c r="AW401" s="14" t="s">
        <v>37</v>
      </c>
      <c r="AX401" s="14" t="s">
        <v>74</v>
      </c>
      <c r="AY401" s="278" t="s">
        <v>169</v>
      </c>
    </row>
    <row r="402" spans="2:51" s="12" customFormat="1" ht="13.5">
      <c r="B402" s="246"/>
      <c r="C402" s="247"/>
      <c r="D402" s="248" t="s">
        <v>185</v>
      </c>
      <c r="E402" s="249" t="s">
        <v>21</v>
      </c>
      <c r="F402" s="250" t="s">
        <v>82</v>
      </c>
      <c r="G402" s="247"/>
      <c r="H402" s="251">
        <v>1</v>
      </c>
      <c r="I402" s="252"/>
      <c r="J402" s="247"/>
      <c r="K402" s="247"/>
      <c r="L402" s="253"/>
      <c r="M402" s="254"/>
      <c r="N402" s="255"/>
      <c r="O402" s="255"/>
      <c r="P402" s="255"/>
      <c r="Q402" s="255"/>
      <c r="R402" s="255"/>
      <c r="S402" s="255"/>
      <c r="T402" s="256"/>
      <c r="AT402" s="257" t="s">
        <v>185</v>
      </c>
      <c r="AU402" s="257" t="s">
        <v>85</v>
      </c>
      <c r="AV402" s="12" t="s">
        <v>85</v>
      </c>
      <c r="AW402" s="12" t="s">
        <v>37</v>
      </c>
      <c r="AX402" s="12" t="s">
        <v>74</v>
      </c>
      <c r="AY402" s="257" t="s">
        <v>169</v>
      </c>
    </row>
    <row r="403" spans="2:51" s="14" customFormat="1" ht="13.5">
      <c r="B403" s="269"/>
      <c r="C403" s="270"/>
      <c r="D403" s="248" t="s">
        <v>185</v>
      </c>
      <c r="E403" s="271" t="s">
        <v>21</v>
      </c>
      <c r="F403" s="272" t="s">
        <v>2338</v>
      </c>
      <c r="G403" s="270"/>
      <c r="H403" s="271" t="s">
        <v>21</v>
      </c>
      <c r="I403" s="273"/>
      <c r="J403" s="270"/>
      <c r="K403" s="270"/>
      <c r="L403" s="274"/>
      <c r="M403" s="275"/>
      <c r="N403" s="276"/>
      <c r="O403" s="276"/>
      <c r="P403" s="276"/>
      <c r="Q403" s="276"/>
      <c r="R403" s="276"/>
      <c r="S403" s="276"/>
      <c r="T403" s="277"/>
      <c r="AT403" s="278" t="s">
        <v>185</v>
      </c>
      <c r="AU403" s="278" t="s">
        <v>85</v>
      </c>
      <c r="AV403" s="14" t="s">
        <v>82</v>
      </c>
      <c r="AW403" s="14" t="s">
        <v>37</v>
      </c>
      <c r="AX403" s="14" t="s">
        <v>74</v>
      </c>
      <c r="AY403" s="278" t="s">
        <v>169</v>
      </c>
    </row>
    <row r="404" spans="2:51" s="12" customFormat="1" ht="13.5">
      <c r="B404" s="246"/>
      <c r="C404" s="247"/>
      <c r="D404" s="248" t="s">
        <v>185</v>
      </c>
      <c r="E404" s="249" t="s">
        <v>21</v>
      </c>
      <c r="F404" s="250" t="s">
        <v>82</v>
      </c>
      <c r="G404" s="247"/>
      <c r="H404" s="251">
        <v>1</v>
      </c>
      <c r="I404" s="252"/>
      <c r="J404" s="247"/>
      <c r="K404" s="247"/>
      <c r="L404" s="253"/>
      <c r="M404" s="254"/>
      <c r="N404" s="255"/>
      <c r="O404" s="255"/>
      <c r="P404" s="255"/>
      <c r="Q404" s="255"/>
      <c r="R404" s="255"/>
      <c r="S404" s="255"/>
      <c r="T404" s="256"/>
      <c r="AT404" s="257" t="s">
        <v>185</v>
      </c>
      <c r="AU404" s="257" t="s">
        <v>85</v>
      </c>
      <c r="AV404" s="12" t="s">
        <v>85</v>
      </c>
      <c r="AW404" s="12" t="s">
        <v>37</v>
      </c>
      <c r="AX404" s="12" t="s">
        <v>74</v>
      </c>
      <c r="AY404" s="257" t="s">
        <v>169</v>
      </c>
    </row>
    <row r="405" spans="2:51" s="13" customFormat="1" ht="13.5">
      <c r="B405" s="258"/>
      <c r="C405" s="259"/>
      <c r="D405" s="248" t="s">
        <v>185</v>
      </c>
      <c r="E405" s="260" t="s">
        <v>21</v>
      </c>
      <c r="F405" s="261" t="s">
        <v>187</v>
      </c>
      <c r="G405" s="259"/>
      <c r="H405" s="262">
        <v>3</v>
      </c>
      <c r="I405" s="263"/>
      <c r="J405" s="259"/>
      <c r="K405" s="259"/>
      <c r="L405" s="264"/>
      <c r="M405" s="265"/>
      <c r="N405" s="266"/>
      <c r="O405" s="266"/>
      <c r="P405" s="266"/>
      <c r="Q405" s="266"/>
      <c r="R405" s="266"/>
      <c r="S405" s="266"/>
      <c r="T405" s="267"/>
      <c r="AT405" s="268" t="s">
        <v>185</v>
      </c>
      <c r="AU405" s="268" t="s">
        <v>85</v>
      </c>
      <c r="AV405" s="13" t="s">
        <v>176</v>
      </c>
      <c r="AW405" s="13" t="s">
        <v>37</v>
      </c>
      <c r="AX405" s="13" t="s">
        <v>82</v>
      </c>
      <c r="AY405" s="268" t="s">
        <v>169</v>
      </c>
    </row>
    <row r="406" spans="2:65" s="1" customFormat="1" ht="16.5" customHeight="1">
      <c r="B406" s="47"/>
      <c r="C406" s="294" t="s">
        <v>310</v>
      </c>
      <c r="D406" s="294" t="s">
        <v>532</v>
      </c>
      <c r="E406" s="295" t="s">
        <v>2346</v>
      </c>
      <c r="F406" s="296" t="s">
        <v>2347</v>
      </c>
      <c r="G406" s="297" t="s">
        <v>174</v>
      </c>
      <c r="H406" s="298">
        <v>24</v>
      </c>
      <c r="I406" s="299"/>
      <c r="J406" s="300">
        <f>ROUND(I406*H406,2)</f>
        <v>0</v>
      </c>
      <c r="K406" s="296" t="s">
        <v>21</v>
      </c>
      <c r="L406" s="301"/>
      <c r="M406" s="302" t="s">
        <v>21</v>
      </c>
      <c r="N406" s="303" t="s">
        <v>45</v>
      </c>
      <c r="O406" s="48"/>
      <c r="P406" s="243">
        <f>O406*H406</f>
        <v>0</v>
      </c>
      <c r="Q406" s="243">
        <v>0.068</v>
      </c>
      <c r="R406" s="243">
        <f>Q406*H406</f>
        <v>1.6320000000000001</v>
      </c>
      <c r="S406" s="243">
        <v>0</v>
      </c>
      <c r="T406" s="244">
        <f>S406*H406</f>
        <v>0</v>
      </c>
      <c r="AR406" s="25" t="s">
        <v>215</v>
      </c>
      <c r="AT406" s="25" t="s">
        <v>532</v>
      </c>
      <c r="AU406" s="25" t="s">
        <v>85</v>
      </c>
      <c r="AY406" s="25" t="s">
        <v>169</v>
      </c>
      <c r="BE406" s="245">
        <f>IF(N406="základní",J406,0)</f>
        <v>0</v>
      </c>
      <c r="BF406" s="245">
        <f>IF(N406="snížená",J406,0)</f>
        <v>0</v>
      </c>
      <c r="BG406" s="245">
        <f>IF(N406="zákl. přenesená",J406,0)</f>
        <v>0</v>
      </c>
      <c r="BH406" s="245">
        <f>IF(N406="sníž. přenesená",J406,0)</f>
        <v>0</v>
      </c>
      <c r="BI406" s="245">
        <f>IF(N406="nulová",J406,0)</f>
        <v>0</v>
      </c>
      <c r="BJ406" s="25" t="s">
        <v>82</v>
      </c>
      <c r="BK406" s="245">
        <f>ROUND(I406*H406,2)</f>
        <v>0</v>
      </c>
      <c r="BL406" s="25" t="s">
        <v>176</v>
      </c>
      <c r="BM406" s="25" t="s">
        <v>2348</v>
      </c>
    </row>
    <row r="407" spans="2:51" s="14" customFormat="1" ht="13.5">
      <c r="B407" s="269"/>
      <c r="C407" s="270"/>
      <c r="D407" s="248" t="s">
        <v>185</v>
      </c>
      <c r="E407" s="271" t="s">
        <v>21</v>
      </c>
      <c r="F407" s="272" t="s">
        <v>2334</v>
      </c>
      <c r="G407" s="270"/>
      <c r="H407" s="271" t="s">
        <v>21</v>
      </c>
      <c r="I407" s="273"/>
      <c r="J407" s="270"/>
      <c r="K407" s="270"/>
      <c r="L407" s="274"/>
      <c r="M407" s="275"/>
      <c r="N407" s="276"/>
      <c r="O407" s="276"/>
      <c r="P407" s="276"/>
      <c r="Q407" s="276"/>
      <c r="R407" s="276"/>
      <c r="S407" s="276"/>
      <c r="T407" s="277"/>
      <c r="AT407" s="278" t="s">
        <v>185</v>
      </c>
      <c r="AU407" s="278" t="s">
        <v>85</v>
      </c>
      <c r="AV407" s="14" t="s">
        <v>82</v>
      </c>
      <c r="AW407" s="14" t="s">
        <v>37</v>
      </c>
      <c r="AX407" s="14" t="s">
        <v>74</v>
      </c>
      <c r="AY407" s="278" t="s">
        <v>169</v>
      </c>
    </row>
    <row r="408" spans="2:51" s="12" customFormat="1" ht="13.5">
      <c r="B408" s="246"/>
      <c r="C408" s="247"/>
      <c r="D408" s="248" t="s">
        <v>185</v>
      </c>
      <c r="E408" s="249" t="s">
        <v>21</v>
      </c>
      <c r="F408" s="250" t="s">
        <v>235</v>
      </c>
      <c r="G408" s="247"/>
      <c r="H408" s="251">
        <v>13</v>
      </c>
      <c r="I408" s="252"/>
      <c r="J408" s="247"/>
      <c r="K408" s="247"/>
      <c r="L408" s="253"/>
      <c r="M408" s="254"/>
      <c r="N408" s="255"/>
      <c r="O408" s="255"/>
      <c r="P408" s="255"/>
      <c r="Q408" s="255"/>
      <c r="R408" s="255"/>
      <c r="S408" s="255"/>
      <c r="T408" s="256"/>
      <c r="AT408" s="257" t="s">
        <v>185</v>
      </c>
      <c r="AU408" s="257" t="s">
        <v>85</v>
      </c>
      <c r="AV408" s="12" t="s">
        <v>85</v>
      </c>
      <c r="AW408" s="12" t="s">
        <v>37</v>
      </c>
      <c r="AX408" s="12" t="s">
        <v>74</v>
      </c>
      <c r="AY408" s="257" t="s">
        <v>169</v>
      </c>
    </row>
    <row r="409" spans="2:51" s="14" customFormat="1" ht="13.5">
      <c r="B409" s="269"/>
      <c r="C409" s="270"/>
      <c r="D409" s="248" t="s">
        <v>185</v>
      </c>
      <c r="E409" s="271" t="s">
        <v>21</v>
      </c>
      <c r="F409" s="272" t="s">
        <v>2337</v>
      </c>
      <c r="G409" s="270"/>
      <c r="H409" s="271" t="s">
        <v>21</v>
      </c>
      <c r="I409" s="273"/>
      <c r="J409" s="270"/>
      <c r="K409" s="270"/>
      <c r="L409" s="274"/>
      <c r="M409" s="275"/>
      <c r="N409" s="276"/>
      <c r="O409" s="276"/>
      <c r="P409" s="276"/>
      <c r="Q409" s="276"/>
      <c r="R409" s="276"/>
      <c r="S409" s="276"/>
      <c r="T409" s="277"/>
      <c r="AT409" s="278" t="s">
        <v>185</v>
      </c>
      <c r="AU409" s="278" t="s">
        <v>85</v>
      </c>
      <c r="AV409" s="14" t="s">
        <v>82</v>
      </c>
      <c r="AW409" s="14" t="s">
        <v>37</v>
      </c>
      <c r="AX409" s="14" t="s">
        <v>74</v>
      </c>
      <c r="AY409" s="278" t="s">
        <v>169</v>
      </c>
    </row>
    <row r="410" spans="2:51" s="12" customFormat="1" ht="13.5">
      <c r="B410" s="246"/>
      <c r="C410" s="247"/>
      <c r="D410" s="248" t="s">
        <v>185</v>
      </c>
      <c r="E410" s="249" t="s">
        <v>21</v>
      </c>
      <c r="F410" s="250" t="s">
        <v>82</v>
      </c>
      <c r="G410" s="247"/>
      <c r="H410" s="251">
        <v>1</v>
      </c>
      <c r="I410" s="252"/>
      <c r="J410" s="247"/>
      <c r="K410" s="247"/>
      <c r="L410" s="253"/>
      <c r="M410" s="254"/>
      <c r="N410" s="255"/>
      <c r="O410" s="255"/>
      <c r="P410" s="255"/>
      <c r="Q410" s="255"/>
      <c r="R410" s="255"/>
      <c r="S410" s="255"/>
      <c r="T410" s="256"/>
      <c r="AT410" s="257" t="s">
        <v>185</v>
      </c>
      <c r="AU410" s="257" t="s">
        <v>85</v>
      </c>
      <c r="AV410" s="12" t="s">
        <v>85</v>
      </c>
      <c r="AW410" s="12" t="s">
        <v>37</v>
      </c>
      <c r="AX410" s="12" t="s">
        <v>74</v>
      </c>
      <c r="AY410" s="257" t="s">
        <v>169</v>
      </c>
    </row>
    <row r="411" spans="2:51" s="14" customFormat="1" ht="13.5">
      <c r="B411" s="269"/>
      <c r="C411" s="270"/>
      <c r="D411" s="248" t="s">
        <v>185</v>
      </c>
      <c r="E411" s="271" t="s">
        <v>21</v>
      </c>
      <c r="F411" s="272" t="s">
        <v>2339</v>
      </c>
      <c r="G411" s="270"/>
      <c r="H411" s="271" t="s">
        <v>21</v>
      </c>
      <c r="I411" s="273"/>
      <c r="J411" s="270"/>
      <c r="K411" s="270"/>
      <c r="L411" s="274"/>
      <c r="M411" s="275"/>
      <c r="N411" s="276"/>
      <c r="O411" s="276"/>
      <c r="P411" s="276"/>
      <c r="Q411" s="276"/>
      <c r="R411" s="276"/>
      <c r="S411" s="276"/>
      <c r="T411" s="277"/>
      <c r="AT411" s="278" t="s">
        <v>185</v>
      </c>
      <c r="AU411" s="278" t="s">
        <v>85</v>
      </c>
      <c r="AV411" s="14" t="s">
        <v>82</v>
      </c>
      <c r="AW411" s="14" t="s">
        <v>37</v>
      </c>
      <c r="AX411" s="14" t="s">
        <v>74</v>
      </c>
      <c r="AY411" s="278" t="s">
        <v>169</v>
      </c>
    </row>
    <row r="412" spans="2:51" s="12" customFormat="1" ht="13.5">
      <c r="B412" s="246"/>
      <c r="C412" s="247"/>
      <c r="D412" s="248" t="s">
        <v>185</v>
      </c>
      <c r="E412" s="249" t="s">
        <v>21</v>
      </c>
      <c r="F412" s="250" t="s">
        <v>223</v>
      </c>
      <c r="G412" s="247"/>
      <c r="H412" s="251">
        <v>10</v>
      </c>
      <c r="I412" s="252"/>
      <c r="J412" s="247"/>
      <c r="K412" s="247"/>
      <c r="L412" s="253"/>
      <c r="M412" s="254"/>
      <c r="N412" s="255"/>
      <c r="O412" s="255"/>
      <c r="P412" s="255"/>
      <c r="Q412" s="255"/>
      <c r="R412" s="255"/>
      <c r="S412" s="255"/>
      <c r="T412" s="256"/>
      <c r="AT412" s="257" t="s">
        <v>185</v>
      </c>
      <c r="AU412" s="257" t="s">
        <v>85</v>
      </c>
      <c r="AV412" s="12" t="s">
        <v>85</v>
      </c>
      <c r="AW412" s="12" t="s">
        <v>37</v>
      </c>
      <c r="AX412" s="12" t="s">
        <v>74</v>
      </c>
      <c r="AY412" s="257" t="s">
        <v>169</v>
      </c>
    </row>
    <row r="413" spans="2:51" s="13" customFormat="1" ht="13.5">
      <c r="B413" s="258"/>
      <c r="C413" s="259"/>
      <c r="D413" s="248" t="s">
        <v>185</v>
      </c>
      <c r="E413" s="260" t="s">
        <v>21</v>
      </c>
      <c r="F413" s="261" t="s">
        <v>187</v>
      </c>
      <c r="G413" s="259"/>
      <c r="H413" s="262">
        <v>24</v>
      </c>
      <c r="I413" s="263"/>
      <c r="J413" s="259"/>
      <c r="K413" s="259"/>
      <c r="L413" s="264"/>
      <c r="M413" s="265"/>
      <c r="N413" s="266"/>
      <c r="O413" s="266"/>
      <c r="P413" s="266"/>
      <c r="Q413" s="266"/>
      <c r="R413" s="266"/>
      <c r="S413" s="266"/>
      <c r="T413" s="267"/>
      <c r="AT413" s="268" t="s">
        <v>185</v>
      </c>
      <c r="AU413" s="268" t="s">
        <v>85</v>
      </c>
      <c r="AV413" s="13" t="s">
        <v>176</v>
      </c>
      <c r="AW413" s="13" t="s">
        <v>37</v>
      </c>
      <c r="AX413" s="13" t="s">
        <v>82</v>
      </c>
      <c r="AY413" s="268" t="s">
        <v>169</v>
      </c>
    </row>
    <row r="414" spans="2:63" s="11" customFormat="1" ht="29.85" customHeight="1">
      <c r="B414" s="218"/>
      <c r="C414" s="219"/>
      <c r="D414" s="220" t="s">
        <v>73</v>
      </c>
      <c r="E414" s="232" t="s">
        <v>191</v>
      </c>
      <c r="F414" s="232" t="s">
        <v>610</v>
      </c>
      <c r="G414" s="219"/>
      <c r="H414" s="219"/>
      <c r="I414" s="222"/>
      <c r="J414" s="233">
        <f>BK414</f>
        <v>0</v>
      </c>
      <c r="K414" s="219"/>
      <c r="L414" s="224"/>
      <c r="M414" s="225"/>
      <c r="N414" s="226"/>
      <c r="O414" s="226"/>
      <c r="P414" s="227">
        <f>SUM(P415:P425)</f>
        <v>0</v>
      </c>
      <c r="Q414" s="226"/>
      <c r="R414" s="227">
        <f>SUM(R415:R425)</f>
        <v>15.376106400000001</v>
      </c>
      <c r="S414" s="226"/>
      <c r="T414" s="228">
        <f>SUM(T415:T425)</f>
        <v>0</v>
      </c>
      <c r="AR414" s="229" t="s">
        <v>82</v>
      </c>
      <c r="AT414" s="230" t="s">
        <v>73</v>
      </c>
      <c r="AU414" s="230" t="s">
        <v>82</v>
      </c>
      <c r="AY414" s="229" t="s">
        <v>169</v>
      </c>
      <c r="BK414" s="231">
        <f>SUM(BK415:BK425)</f>
        <v>0</v>
      </c>
    </row>
    <row r="415" spans="2:65" s="1" customFormat="1" ht="25.5" customHeight="1">
      <c r="B415" s="47"/>
      <c r="C415" s="234" t="s">
        <v>315</v>
      </c>
      <c r="D415" s="234" t="s">
        <v>171</v>
      </c>
      <c r="E415" s="235" t="s">
        <v>2349</v>
      </c>
      <c r="F415" s="236" t="s">
        <v>2350</v>
      </c>
      <c r="G415" s="237" t="s">
        <v>194</v>
      </c>
      <c r="H415" s="238">
        <v>20.12</v>
      </c>
      <c r="I415" s="239"/>
      <c r="J415" s="240">
        <f>ROUND(I415*H415,2)</f>
        <v>0</v>
      </c>
      <c r="K415" s="236" t="s">
        <v>175</v>
      </c>
      <c r="L415" s="73"/>
      <c r="M415" s="241" t="s">
        <v>21</v>
      </c>
      <c r="N415" s="242" t="s">
        <v>45</v>
      </c>
      <c r="O415" s="48"/>
      <c r="P415" s="243">
        <f>O415*H415</f>
        <v>0</v>
      </c>
      <c r="Q415" s="243">
        <v>0.26376</v>
      </c>
      <c r="R415" s="243">
        <f>Q415*H415</f>
        <v>5.3068512000000005</v>
      </c>
      <c r="S415" s="243">
        <v>0</v>
      </c>
      <c r="T415" s="244">
        <f>S415*H415</f>
        <v>0</v>
      </c>
      <c r="AR415" s="25" t="s">
        <v>176</v>
      </c>
      <c r="AT415" s="25" t="s">
        <v>171</v>
      </c>
      <c r="AU415" s="25" t="s">
        <v>85</v>
      </c>
      <c r="AY415" s="25" t="s">
        <v>169</v>
      </c>
      <c r="BE415" s="245">
        <f>IF(N415="základní",J415,0)</f>
        <v>0</v>
      </c>
      <c r="BF415" s="245">
        <f>IF(N415="snížená",J415,0)</f>
        <v>0</v>
      </c>
      <c r="BG415" s="245">
        <f>IF(N415="zákl. přenesená",J415,0)</f>
        <v>0</v>
      </c>
      <c r="BH415" s="245">
        <f>IF(N415="sníž. přenesená",J415,0)</f>
        <v>0</v>
      </c>
      <c r="BI415" s="245">
        <f>IF(N415="nulová",J415,0)</f>
        <v>0</v>
      </c>
      <c r="BJ415" s="25" t="s">
        <v>82</v>
      </c>
      <c r="BK415" s="245">
        <f>ROUND(I415*H415,2)</f>
        <v>0</v>
      </c>
      <c r="BL415" s="25" t="s">
        <v>176</v>
      </c>
      <c r="BM415" s="25" t="s">
        <v>2351</v>
      </c>
    </row>
    <row r="416" spans="2:65" s="1" customFormat="1" ht="25.5" customHeight="1">
      <c r="B416" s="47"/>
      <c r="C416" s="234" t="s">
        <v>321</v>
      </c>
      <c r="D416" s="234" t="s">
        <v>171</v>
      </c>
      <c r="E416" s="235" t="s">
        <v>2352</v>
      </c>
      <c r="F416" s="236" t="s">
        <v>2353</v>
      </c>
      <c r="G416" s="237" t="s">
        <v>194</v>
      </c>
      <c r="H416" s="238">
        <v>20.12</v>
      </c>
      <c r="I416" s="239"/>
      <c r="J416" s="240">
        <f>ROUND(I416*H416,2)</f>
        <v>0</v>
      </c>
      <c r="K416" s="236" t="s">
        <v>175</v>
      </c>
      <c r="L416" s="73"/>
      <c r="M416" s="241" t="s">
        <v>21</v>
      </c>
      <c r="N416" s="242" t="s">
        <v>45</v>
      </c>
      <c r="O416" s="48"/>
      <c r="P416" s="243">
        <f>O416*H416</f>
        <v>0</v>
      </c>
      <c r="Q416" s="243">
        <v>0.3708</v>
      </c>
      <c r="R416" s="243">
        <f>Q416*H416</f>
        <v>7.460496000000001</v>
      </c>
      <c r="S416" s="243">
        <v>0</v>
      </c>
      <c r="T416" s="244">
        <f>S416*H416</f>
        <v>0</v>
      </c>
      <c r="AR416" s="25" t="s">
        <v>176</v>
      </c>
      <c r="AT416" s="25" t="s">
        <v>171</v>
      </c>
      <c r="AU416" s="25" t="s">
        <v>85</v>
      </c>
      <c r="AY416" s="25" t="s">
        <v>169</v>
      </c>
      <c r="BE416" s="245">
        <f>IF(N416="základní",J416,0)</f>
        <v>0</v>
      </c>
      <c r="BF416" s="245">
        <f>IF(N416="snížená",J416,0)</f>
        <v>0</v>
      </c>
      <c r="BG416" s="245">
        <f>IF(N416="zákl. přenesená",J416,0)</f>
        <v>0</v>
      </c>
      <c r="BH416" s="245">
        <f>IF(N416="sníž. přenesená",J416,0)</f>
        <v>0</v>
      </c>
      <c r="BI416" s="245">
        <f>IF(N416="nulová",J416,0)</f>
        <v>0</v>
      </c>
      <c r="BJ416" s="25" t="s">
        <v>82</v>
      </c>
      <c r="BK416" s="245">
        <f>ROUND(I416*H416,2)</f>
        <v>0</v>
      </c>
      <c r="BL416" s="25" t="s">
        <v>176</v>
      </c>
      <c r="BM416" s="25" t="s">
        <v>2354</v>
      </c>
    </row>
    <row r="417" spans="2:65" s="1" customFormat="1" ht="25.5" customHeight="1">
      <c r="B417" s="47"/>
      <c r="C417" s="234" t="s">
        <v>520</v>
      </c>
      <c r="D417" s="234" t="s">
        <v>171</v>
      </c>
      <c r="E417" s="235" t="s">
        <v>2355</v>
      </c>
      <c r="F417" s="236" t="s">
        <v>2356</v>
      </c>
      <c r="G417" s="237" t="s">
        <v>194</v>
      </c>
      <c r="H417" s="238">
        <v>20.12</v>
      </c>
      <c r="I417" s="239"/>
      <c r="J417" s="240">
        <f>ROUND(I417*H417,2)</f>
        <v>0</v>
      </c>
      <c r="K417" s="236" t="s">
        <v>175</v>
      </c>
      <c r="L417" s="73"/>
      <c r="M417" s="241" t="s">
        <v>21</v>
      </c>
      <c r="N417" s="242" t="s">
        <v>45</v>
      </c>
      <c r="O417" s="48"/>
      <c r="P417" s="243">
        <f>O417*H417</f>
        <v>0</v>
      </c>
      <c r="Q417" s="243">
        <v>0.12966</v>
      </c>
      <c r="R417" s="243">
        <f>Q417*H417</f>
        <v>2.6087592</v>
      </c>
      <c r="S417" s="243">
        <v>0</v>
      </c>
      <c r="T417" s="244">
        <f>S417*H417</f>
        <v>0</v>
      </c>
      <c r="AR417" s="25" t="s">
        <v>176</v>
      </c>
      <c r="AT417" s="25" t="s">
        <v>171</v>
      </c>
      <c r="AU417" s="25" t="s">
        <v>85</v>
      </c>
      <c r="AY417" s="25" t="s">
        <v>169</v>
      </c>
      <c r="BE417" s="245">
        <f>IF(N417="základní",J417,0)</f>
        <v>0</v>
      </c>
      <c r="BF417" s="245">
        <f>IF(N417="snížená",J417,0)</f>
        <v>0</v>
      </c>
      <c r="BG417" s="245">
        <f>IF(N417="zákl. přenesená",J417,0)</f>
        <v>0</v>
      </c>
      <c r="BH417" s="245">
        <f>IF(N417="sníž. přenesená",J417,0)</f>
        <v>0</v>
      </c>
      <c r="BI417" s="245">
        <f>IF(N417="nulová",J417,0)</f>
        <v>0</v>
      </c>
      <c r="BJ417" s="25" t="s">
        <v>82</v>
      </c>
      <c r="BK417" s="245">
        <f>ROUND(I417*H417,2)</f>
        <v>0</v>
      </c>
      <c r="BL417" s="25" t="s">
        <v>176</v>
      </c>
      <c r="BM417" s="25" t="s">
        <v>2357</v>
      </c>
    </row>
    <row r="418" spans="2:51" s="14" customFormat="1" ht="13.5">
      <c r="B418" s="269"/>
      <c r="C418" s="270"/>
      <c r="D418" s="248" t="s">
        <v>185</v>
      </c>
      <c r="E418" s="271" t="s">
        <v>21</v>
      </c>
      <c r="F418" s="272" t="s">
        <v>2142</v>
      </c>
      <c r="G418" s="270"/>
      <c r="H418" s="271" t="s">
        <v>21</v>
      </c>
      <c r="I418" s="273"/>
      <c r="J418" s="270"/>
      <c r="K418" s="270"/>
      <c r="L418" s="274"/>
      <c r="M418" s="275"/>
      <c r="N418" s="276"/>
      <c r="O418" s="276"/>
      <c r="P418" s="276"/>
      <c r="Q418" s="276"/>
      <c r="R418" s="276"/>
      <c r="S418" s="276"/>
      <c r="T418" s="277"/>
      <c r="AT418" s="278" t="s">
        <v>185</v>
      </c>
      <c r="AU418" s="278" t="s">
        <v>85</v>
      </c>
      <c r="AV418" s="14" t="s">
        <v>82</v>
      </c>
      <c r="AW418" s="14" t="s">
        <v>37</v>
      </c>
      <c r="AX418" s="14" t="s">
        <v>74</v>
      </c>
      <c r="AY418" s="278" t="s">
        <v>169</v>
      </c>
    </row>
    <row r="419" spans="2:51" s="12" customFormat="1" ht="13.5">
      <c r="B419" s="246"/>
      <c r="C419" s="247"/>
      <c r="D419" s="248" t="s">
        <v>185</v>
      </c>
      <c r="E419" s="249" t="s">
        <v>21</v>
      </c>
      <c r="F419" s="250" t="s">
        <v>2143</v>
      </c>
      <c r="G419" s="247"/>
      <c r="H419" s="251">
        <v>3.28</v>
      </c>
      <c r="I419" s="252"/>
      <c r="J419" s="247"/>
      <c r="K419" s="247"/>
      <c r="L419" s="253"/>
      <c r="M419" s="254"/>
      <c r="N419" s="255"/>
      <c r="O419" s="255"/>
      <c r="P419" s="255"/>
      <c r="Q419" s="255"/>
      <c r="R419" s="255"/>
      <c r="S419" s="255"/>
      <c r="T419" s="256"/>
      <c r="AT419" s="257" t="s">
        <v>185</v>
      </c>
      <c r="AU419" s="257" t="s">
        <v>85</v>
      </c>
      <c r="AV419" s="12" t="s">
        <v>85</v>
      </c>
      <c r="AW419" s="12" t="s">
        <v>37</v>
      </c>
      <c r="AX419" s="12" t="s">
        <v>74</v>
      </c>
      <c r="AY419" s="257" t="s">
        <v>169</v>
      </c>
    </row>
    <row r="420" spans="2:51" s="12" customFormat="1" ht="13.5">
      <c r="B420" s="246"/>
      <c r="C420" s="247"/>
      <c r="D420" s="248" t="s">
        <v>185</v>
      </c>
      <c r="E420" s="249" t="s">
        <v>21</v>
      </c>
      <c r="F420" s="250" t="s">
        <v>2144</v>
      </c>
      <c r="G420" s="247"/>
      <c r="H420" s="251">
        <v>3.92</v>
      </c>
      <c r="I420" s="252"/>
      <c r="J420" s="247"/>
      <c r="K420" s="247"/>
      <c r="L420" s="253"/>
      <c r="M420" s="254"/>
      <c r="N420" s="255"/>
      <c r="O420" s="255"/>
      <c r="P420" s="255"/>
      <c r="Q420" s="255"/>
      <c r="R420" s="255"/>
      <c r="S420" s="255"/>
      <c r="T420" s="256"/>
      <c r="AT420" s="257" t="s">
        <v>185</v>
      </c>
      <c r="AU420" s="257" t="s">
        <v>85</v>
      </c>
      <c r="AV420" s="12" t="s">
        <v>85</v>
      </c>
      <c r="AW420" s="12" t="s">
        <v>37</v>
      </c>
      <c r="AX420" s="12" t="s">
        <v>74</v>
      </c>
      <c r="AY420" s="257" t="s">
        <v>169</v>
      </c>
    </row>
    <row r="421" spans="2:51" s="12" customFormat="1" ht="13.5">
      <c r="B421" s="246"/>
      <c r="C421" s="247"/>
      <c r="D421" s="248" t="s">
        <v>185</v>
      </c>
      <c r="E421" s="249" t="s">
        <v>21</v>
      </c>
      <c r="F421" s="250" t="s">
        <v>2145</v>
      </c>
      <c r="G421" s="247"/>
      <c r="H421" s="251">
        <v>1.76</v>
      </c>
      <c r="I421" s="252"/>
      <c r="J421" s="247"/>
      <c r="K421" s="247"/>
      <c r="L421" s="253"/>
      <c r="M421" s="254"/>
      <c r="N421" s="255"/>
      <c r="O421" s="255"/>
      <c r="P421" s="255"/>
      <c r="Q421" s="255"/>
      <c r="R421" s="255"/>
      <c r="S421" s="255"/>
      <c r="T421" s="256"/>
      <c r="AT421" s="257" t="s">
        <v>185</v>
      </c>
      <c r="AU421" s="257" t="s">
        <v>85</v>
      </c>
      <c r="AV421" s="12" t="s">
        <v>85</v>
      </c>
      <c r="AW421" s="12" t="s">
        <v>37</v>
      </c>
      <c r="AX421" s="12" t="s">
        <v>74</v>
      </c>
      <c r="AY421" s="257" t="s">
        <v>169</v>
      </c>
    </row>
    <row r="422" spans="2:51" s="12" customFormat="1" ht="13.5">
      <c r="B422" s="246"/>
      <c r="C422" s="247"/>
      <c r="D422" s="248" t="s">
        <v>185</v>
      </c>
      <c r="E422" s="249" t="s">
        <v>21</v>
      </c>
      <c r="F422" s="250" t="s">
        <v>2146</v>
      </c>
      <c r="G422" s="247"/>
      <c r="H422" s="251">
        <v>0.8</v>
      </c>
      <c r="I422" s="252"/>
      <c r="J422" s="247"/>
      <c r="K422" s="247"/>
      <c r="L422" s="253"/>
      <c r="M422" s="254"/>
      <c r="N422" s="255"/>
      <c r="O422" s="255"/>
      <c r="P422" s="255"/>
      <c r="Q422" s="255"/>
      <c r="R422" s="255"/>
      <c r="S422" s="255"/>
      <c r="T422" s="256"/>
      <c r="AT422" s="257" t="s">
        <v>185</v>
      </c>
      <c r="AU422" s="257" t="s">
        <v>85</v>
      </c>
      <c r="AV422" s="12" t="s">
        <v>85</v>
      </c>
      <c r="AW422" s="12" t="s">
        <v>37</v>
      </c>
      <c r="AX422" s="12" t="s">
        <v>74</v>
      </c>
      <c r="AY422" s="257" t="s">
        <v>169</v>
      </c>
    </row>
    <row r="423" spans="2:51" s="12" customFormat="1" ht="13.5">
      <c r="B423" s="246"/>
      <c r="C423" s="247"/>
      <c r="D423" s="248" t="s">
        <v>185</v>
      </c>
      <c r="E423" s="249" t="s">
        <v>21</v>
      </c>
      <c r="F423" s="250" t="s">
        <v>2147</v>
      </c>
      <c r="G423" s="247"/>
      <c r="H423" s="251">
        <v>3.76</v>
      </c>
      <c r="I423" s="252"/>
      <c r="J423" s="247"/>
      <c r="K423" s="247"/>
      <c r="L423" s="253"/>
      <c r="M423" s="254"/>
      <c r="N423" s="255"/>
      <c r="O423" s="255"/>
      <c r="P423" s="255"/>
      <c r="Q423" s="255"/>
      <c r="R423" s="255"/>
      <c r="S423" s="255"/>
      <c r="T423" s="256"/>
      <c r="AT423" s="257" t="s">
        <v>185</v>
      </c>
      <c r="AU423" s="257" t="s">
        <v>85</v>
      </c>
      <c r="AV423" s="12" t="s">
        <v>85</v>
      </c>
      <c r="AW423" s="12" t="s">
        <v>37</v>
      </c>
      <c r="AX423" s="12" t="s">
        <v>74</v>
      </c>
      <c r="AY423" s="257" t="s">
        <v>169</v>
      </c>
    </row>
    <row r="424" spans="2:51" s="12" customFormat="1" ht="13.5">
      <c r="B424" s="246"/>
      <c r="C424" s="247"/>
      <c r="D424" s="248" t="s">
        <v>185</v>
      </c>
      <c r="E424" s="249" t="s">
        <v>21</v>
      </c>
      <c r="F424" s="250" t="s">
        <v>2148</v>
      </c>
      <c r="G424" s="247"/>
      <c r="H424" s="251">
        <v>6.6</v>
      </c>
      <c r="I424" s="252"/>
      <c r="J424" s="247"/>
      <c r="K424" s="247"/>
      <c r="L424" s="253"/>
      <c r="M424" s="254"/>
      <c r="N424" s="255"/>
      <c r="O424" s="255"/>
      <c r="P424" s="255"/>
      <c r="Q424" s="255"/>
      <c r="R424" s="255"/>
      <c r="S424" s="255"/>
      <c r="T424" s="256"/>
      <c r="AT424" s="257" t="s">
        <v>185</v>
      </c>
      <c r="AU424" s="257" t="s">
        <v>85</v>
      </c>
      <c r="AV424" s="12" t="s">
        <v>85</v>
      </c>
      <c r="AW424" s="12" t="s">
        <v>37</v>
      </c>
      <c r="AX424" s="12" t="s">
        <v>74</v>
      </c>
      <c r="AY424" s="257" t="s">
        <v>169</v>
      </c>
    </row>
    <row r="425" spans="2:51" s="13" customFormat="1" ht="13.5">
      <c r="B425" s="258"/>
      <c r="C425" s="259"/>
      <c r="D425" s="248" t="s">
        <v>185</v>
      </c>
      <c r="E425" s="260" t="s">
        <v>21</v>
      </c>
      <c r="F425" s="261" t="s">
        <v>187</v>
      </c>
      <c r="G425" s="259"/>
      <c r="H425" s="262">
        <v>20.12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AT425" s="268" t="s">
        <v>185</v>
      </c>
      <c r="AU425" s="268" t="s">
        <v>85</v>
      </c>
      <c r="AV425" s="13" t="s">
        <v>176</v>
      </c>
      <c r="AW425" s="13" t="s">
        <v>37</v>
      </c>
      <c r="AX425" s="13" t="s">
        <v>82</v>
      </c>
      <c r="AY425" s="268" t="s">
        <v>169</v>
      </c>
    </row>
    <row r="426" spans="2:63" s="11" customFormat="1" ht="29.85" customHeight="1">
      <c r="B426" s="218"/>
      <c r="C426" s="219"/>
      <c r="D426" s="220" t="s">
        <v>73</v>
      </c>
      <c r="E426" s="232" t="s">
        <v>198</v>
      </c>
      <c r="F426" s="232" t="s">
        <v>1853</v>
      </c>
      <c r="G426" s="219"/>
      <c r="H426" s="219"/>
      <c r="I426" s="222"/>
      <c r="J426" s="233">
        <f>BK426</f>
        <v>0</v>
      </c>
      <c r="K426" s="219"/>
      <c r="L426" s="224"/>
      <c r="M426" s="225"/>
      <c r="N426" s="226"/>
      <c r="O426" s="226"/>
      <c r="P426" s="227">
        <f>SUM(P427:P432)</f>
        <v>0</v>
      </c>
      <c r="Q426" s="226"/>
      <c r="R426" s="227">
        <f>SUM(R427:R432)</f>
        <v>0.9622955</v>
      </c>
      <c r="S426" s="226"/>
      <c r="T426" s="228">
        <f>SUM(T427:T432)</f>
        <v>0</v>
      </c>
      <c r="AR426" s="229" t="s">
        <v>82</v>
      </c>
      <c r="AT426" s="230" t="s">
        <v>73</v>
      </c>
      <c r="AU426" s="230" t="s">
        <v>82</v>
      </c>
      <c r="AY426" s="229" t="s">
        <v>169</v>
      </c>
      <c r="BK426" s="231">
        <f>SUM(BK427:BK432)</f>
        <v>0</v>
      </c>
    </row>
    <row r="427" spans="2:65" s="1" customFormat="1" ht="16.5" customHeight="1">
      <c r="B427" s="47"/>
      <c r="C427" s="234" t="s">
        <v>531</v>
      </c>
      <c r="D427" s="234" t="s">
        <v>171</v>
      </c>
      <c r="E427" s="235" t="s">
        <v>2358</v>
      </c>
      <c r="F427" s="236" t="s">
        <v>2359</v>
      </c>
      <c r="G427" s="237" t="s">
        <v>194</v>
      </c>
      <c r="H427" s="238">
        <v>8.615</v>
      </c>
      <c r="I427" s="239"/>
      <c r="J427" s="240">
        <f>ROUND(I427*H427,2)</f>
        <v>0</v>
      </c>
      <c r="K427" s="236" t="s">
        <v>175</v>
      </c>
      <c r="L427" s="73"/>
      <c r="M427" s="241" t="s">
        <v>21</v>
      </c>
      <c r="N427" s="242" t="s">
        <v>45</v>
      </c>
      <c r="O427" s="48"/>
      <c r="P427" s="243">
        <f>O427*H427</f>
        <v>0</v>
      </c>
      <c r="Q427" s="243">
        <v>0.1117</v>
      </c>
      <c r="R427" s="243">
        <f>Q427*H427</f>
        <v>0.9622955</v>
      </c>
      <c r="S427" s="243">
        <v>0</v>
      </c>
      <c r="T427" s="244">
        <f>S427*H427</f>
        <v>0</v>
      </c>
      <c r="AR427" s="25" t="s">
        <v>176</v>
      </c>
      <c r="AT427" s="25" t="s">
        <v>171</v>
      </c>
      <c r="AU427" s="25" t="s">
        <v>85</v>
      </c>
      <c r="AY427" s="25" t="s">
        <v>169</v>
      </c>
      <c r="BE427" s="245">
        <f>IF(N427="základní",J427,0)</f>
        <v>0</v>
      </c>
      <c r="BF427" s="245">
        <f>IF(N427="snížená",J427,0)</f>
        <v>0</v>
      </c>
      <c r="BG427" s="245">
        <f>IF(N427="zákl. přenesená",J427,0)</f>
        <v>0</v>
      </c>
      <c r="BH427" s="245">
        <f>IF(N427="sníž. přenesená",J427,0)</f>
        <v>0</v>
      </c>
      <c r="BI427" s="245">
        <f>IF(N427="nulová",J427,0)</f>
        <v>0</v>
      </c>
      <c r="BJ427" s="25" t="s">
        <v>82</v>
      </c>
      <c r="BK427" s="245">
        <f>ROUND(I427*H427,2)</f>
        <v>0</v>
      </c>
      <c r="BL427" s="25" t="s">
        <v>176</v>
      </c>
      <c r="BM427" s="25" t="s">
        <v>2360</v>
      </c>
    </row>
    <row r="428" spans="2:51" s="14" customFormat="1" ht="13.5">
      <c r="B428" s="269"/>
      <c r="C428" s="270"/>
      <c r="D428" s="248" t="s">
        <v>185</v>
      </c>
      <c r="E428" s="271" t="s">
        <v>21</v>
      </c>
      <c r="F428" s="272" t="s">
        <v>2361</v>
      </c>
      <c r="G428" s="270"/>
      <c r="H428" s="271" t="s">
        <v>21</v>
      </c>
      <c r="I428" s="273"/>
      <c r="J428" s="270"/>
      <c r="K428" s="270"/>
      <c r="L428" s="274"/>
      <c r="M428" s="275"/>
      <c r="N428" s="276"/>
      <c r="O428" s="276"/>
      <c r="P428" s="276"/>
      <c r="Q428" s="276"/>
      <c r="R428" s="276"/>
      <c r="S428" s="276"/>
      <c r="T428" s="277"/>
      <c r="AT428" s="278" t="s">
        <v>185</v>
      </c>
      <c r="AU428" s="278" t="s">
        <v>85</v>
      </c>
      <c r="AV428" s="14" t="s">
        <v>82</v>
      </c>
      <c r="AW428" s="14" t="s">
        <v>37</v>
      </c>
      <c r="AX428" s="14" t="s">
        <v>74</v>
      </c>
      <c r="AY428" s="278" t="s">
        <v>169</v>
      </c>
    </row>
    <row r="429" spans="2:51" s="12" customFormat="1" ht="13.5">
      <c r="B429" s="246"/>
      <c r="C429" s="247"/>
      <c r="D429" s="248" t="s">
        <v>185</v>
      </c>
      <c r="E429" s="249" t="s">
        <v>21</v>
      </c>
      <c r="F429" s="250" t="s">
        <v>2362</v>
      </c>
      <c r="G429" s="247"/>
      <c r="H429" s="251">
        <v>9.72</v>
      </c>
      <c r="I429" s="252"/>
      <c r="J429" s="247"/>
      <c r="K429" s="247"/>
      <c r="L429" s="253"/>
      <c r="M429" s="254"/>
      <c r="N429" s="255"/>
      <c r="O429" s="255"/>
      <c r="P429" s="255"/>
      <c r="Q429" s="255"/>
      <c r="R429" s="255"/>
      <c r="S429" s="255"/>
      <c r="T429" s="256"/>
      <c r="AT429" s="257" t="s">
        <v>185</v>
      </c>
      <c r="AU429" s="257" t="s">
        <v>85</v>
      </c>
      <c r="AV429" s="12" t="s">
        <v>85</v>
      </c>
      <c r="AW429" s="12" t="s">
        <v>37</v>
      </c>
      <c r="AX429" s="12" t="s">
        <v>74</v>
      </c>
      <c r="AY429" s="257" t="s">
        <v>169</v>
      </c>
    </row>
    <row r="430" spans="2:51" s="12" customFormat="1" ht="13.5">
      <c r="B430" s="246"/>
      <c r="C430" s="247"/>
      <c r="D430" s="248" t="s">
        <v>185</v>
      </c>
      <c r="E430" s="249" t="s">
        <v>21</v>
      </c>
      <c r="F430" s="250" t="s">
        <v>2363</v>
      </c>
      <c r="G430" s="247"/>
      <c r="H430" s="251">
        <v>-0.904</v>
      </c>
      <c r="I430" s="252"/>
      <c r="J430" s="247"/>
      <c r="K430" s="247"/>
      <c r="L430" s="253"/>
      <c r="M430" s="254"/>
      <c r="N430" s="255"/>
      <c r="O430" s="255"/>
      <c r="P430" s="255"/>
      <c r="Q430" s="255"/>
      <c r="R430" s="255"/>
      <c r="S430" s="255"/>
      <c r="T430" s="256"/>
      <c r="AT430" s="257" t="s">
        <v>185</v>
      </c>
      <c r="AU430" s="257" t="s">
        <v>85</v>
      </c>
      <c r="AV430" s="12" t="s">
        <v>85</v>
      </c>
      <c r="AW430" s="12" t="s">
        <v>37</v>
      </c>
      <c r="AX430" s="12" t="s">
        <v>74</v>
      </c>
      <c r="AY430" s="257" t="s">
        <v>169</v>
      </c>
    </row>
    <row r="431" spans="2:51" s="12" customFormat="1" ht="13.5">
      <c r="B431" s="246"/>
      <c r="C431" s="247"/>
      <c r="D431" s="248" t="s">
        <v>185</v>
      </c>
      <c r="E431" s="249" t="s">
        <v>21</v>
      </c>
      <c r="F431" s="250" t="s">
        <v>2364</v>
      </c>
      <c r="G431" s="247"/>
      <c r="H431" s="251">
        <v>-0.201</v>
      </c>
      <c r="I431" s="252"/>
      <c r="J431" s="247"/>
      <c r="K431" s="247"/>
      <c r="L431" s="253"/>
      <c r="M431" s="254"/>
      <c r="N431" s="255"/>
      <c r="O431" s="255"/>
      <c r="P431" s="255"/>
      <c r="Q431" s="255"/>
      <c r="R431" s="255"/>
      <c r="S431" s="255"/>
      <c r="T431" s="256"/>
      <c r="AT431" s="257" t="s">
        <v>185</v>
      </c>
      <c r="AU431" s="257" t="s">
        <v>85</v>
      </c>
      <c r="AV431" s="12" t="s">
        <v>85</v>
      </c>
      <c r="AW431" s="12" t="s">
        <v>37</v>
      </c>
      <c r="AX431" s="12" t="s">
        <v>74</v>
      </c>
      <c r="AY431" s="257" t="s">
        <v>169</v>
      </c>
    </row>
    <row r="432" spans="2:51" s="13" customFormat="1" ht="13.5">
      <c r="B432" s="258"/>
      <c r="C432" s="259"/>
      <c r="D432" s="248" t="s">
        <v>185</v>
      </c>
      <c r="E432" s="260" t="s">
        <v>21</v>
      </c>
      <c r="F432" s="261" t="s">
        <v>187</v>
      </c>
      <c r="G432" s="259"/>
      <c r="H432" s="262">
        <v>8.615</v>
      </c>
      <c r="I432" s="263"/>
      <c r="J432" s="259"/>
      <c r="K432" s="259"/>
      <c r="L432" s="264"/>
      <c r="M432" s="265"/>
      <c r="N432" s="266"/>
      <c r="O432" s="266"/>
      <c r="P432" s="266"/>
      <c r="Q432" s="266"/>
      <c r="R432" s="266"/>
      <c r="S432" s="266"/>
      <c r="T432" s="267"/>
      <c r="AT432" s="268" t="s">
        <v>185</v>
      </c>
      <c r="AU432" s="268" t="s">
        <v>85</v>
      </c>
      <c r="AV432" s="13" t="s">
        <v>176</v>
      </c>
      <c r="AW432" s="13" t="s">
        <v>37</v>
      </c>
      <c r="AX432" s="13" t="s">
        <v>82</v>
      </c>
      <c r="AY432" s="268" t="s">
        <v>169</v>
      </c>
    </row>
    <row r="433" spans="2:63" s="11" customFormat="1" ht="29.85" customHeight="1">
      <c r="B433" s="218"/>
      <c r="C433" s="219"/>
      <c r="D433" s="220" t="s">
        <v>73</v>
      </c>
      <c r="E433" s="232" t="s">
        <v>215</v>
      </c>
      <c r="F433" s="232" t="s">
        <v>693</v>
      </c>
      <c r="G433" s="219"/>
      <c r="H433" s="219"/>
      <c r="I433" s="222"/>
      <c r="J433" s="233">
        <f>BK433</f>
        <v>0</v>
      </c>
      <c r="K433" s="219"/>
      <c r="L433" s="224"/>
      <c r="M433" s="225"/>
      <c r="N433" s="226"/>
      <c r="O433" s="226"/>
      <c r="P433" s="227">
        <f>SUM(P434:P590)</f>
        <v>0</v>
      </c>
      <c r="Q433" s="226"/>
      <c r="R433" s="227">
        <f>SUM(R434:R590)</f>
        <v>75.11279733825002</v>
      </c>
      <c r="S433" s="226"/>
      <c r="T433" s="228">
        <f>SUM(T434:T590)</f>
        <v>4.2</v>
      </c>
      <c r="AR433" s="229" t="s">
        <v>82</v>
      </c>
      <c r="AT433" s="230" t="s">
        <v>73</v>
      </c>
      <c r="AU433" s="230" t="s">
        <v>82</v>
      </c>
      <c r="AY433" s="229" t="s">
        <v>169</v>
      </c>
      <c r="BK433" s="231">
        <f>SUM(BK434:BK590)</f>
        <v>0</v>
      </c>
    </row>
    <row r="434" spans="2:65" s="1" customFormat="1" ht="16.5" customHeight="1">
      <c r="B434" s="47"/>
      <c r="C434" s="234" t="s">
        <v>537</v>
      </c>
      <c r="D434" s="234" t="s">
        <v>171</v>
      </c>
      <c r="E434" s="235" t="s">
        <v>2365</v>
      </c>
      <c r="F434" s="236" t="s">
        <v>2366</v>
      </c>
      <c r="G434" s="237" t="s">
        <v>174</v>
      </c>
      <c r="H434" s="238">
        <v>52</v>
      </c>
      <c r="I434" s="239"/>
      <c r="J434" s="240">
        <f>ROUND(I434*H434,2)</f>
        <v>0</v>
      </c>
      <c r="K434" s="236" t="s">
        <v>21</v>
      </c>
      <c r="L434" s="73"/>
      <c r="M434" s="241" t="s">
        <v>21</v>
      </c>
      <c r="N434" s="242" t="s">
        <v>45</v>
      </c>
      <c r="O434" s="48"/>
      <c r="P434" s="243">
        <f>O434*H434</f>
        <v>0</v>
      </c>
      <c r="Q434" s="243">
        <v>0.11886</v>
      </c>
      <c r="R434" s="243">
        <f>Q434*H434</f>
        <v>6.18072</v>
      </c>
      <c r="S434" s="243">
        <v>0</v>
      </c>
      <c r="T434" s="244">
        <f>S434*H434</f>
        <v>0</v>
      </c>
      <c r="AR434" s="25" t="s">
        <v>176</v>
      </c>
      <c r="AT434" s="25" t="s">
        <v>171</v>
      </c>
      <c r="AU434" s="25" t="s">
        <v>85</v>
      </c>
      <c r="AY434" s="25" t="s">
        <v>169</v>
      </c>
      <c r="BE434" s="245">
        <f>IF(N434="základní",J434,0)</f>
        <v>0</v>
      </c>
      <c r="BF434" s="245">
        <f>IF(N434="snížená",J434,0)</f>
        <v>0</v>
      </c>
      <c r="BG434" s="245">
        <f>IF(N434="zákl. přenesená",J434,0)</f>
        <v>0</v>
      </c>
      <c r="BH434" s="245">
        <f>IF(N434="sníž. přenesená",J434,0)</f>
        <v>0</v>
      </c>
      <c r="BI434" s="245">
        <f>IF(N434="nulová",J434,0)</f>
        <v>0</v>
      </c>
      <c r="BJ434" s="25" t="s">
        <v>82</v>
      </c>
      <c r="BK434" s="245">
        <f>ROUND(I434*H434,2)</f>
        <v>0</v>
      </c>
      <c r="BL434" s="25" t="s">
        <v>176</v>
      </c>
      <c r="BM434" s="25" t="s">
        <v>2367</v>
      </c>
    </row>
    <row r="435" spans="2:51" s="14" customFormat="1" ht="13.5">
      <c r="B435" s="269"/>
      <c r="C435" s="270"/>
      <c r="D435" s="248" t="s">
        <v>185</v>
      </c>
      <c r="E435" s="271" t="s">
        <v>21</v>
      </c>
      <c r="F435" s="272" t="s">
        <v>2368</v>
      </c>
      <c r="G435" s="270"/>
      <c r="H435" s="271" t="s">
        <v>21</v>
      </c>
      <c r="I435" s="273"/>
      <c r="J435" s="270"/>
      <c r="K435" s="270"/>
      <c r="L435" s="274"/>
      <c r="M435" s="275"/>
      <c r="N435" s="276"/>
      <c r="O435" s="276"/>
      <c r="P435" s="276"/>
      <c r="Q435" s="276"/>
      <c r="R435" s="276"/>
      <c r="S435" s="276"/>
      <c r="T435" s="277"/>
      <c r="AT435" s="278" t="s">
        <v>185</v>
      </c>
      <c r="AU435" s="278" t="s">
        <v>85</v>
      </c>
      <c r="AV435" s="14" t="s">
        <v>82</v>
      </c>
      <c r="AW435" s="14" t="s">
        <v>37</v>
      </c>
      <c r="AX435" s="14" t="s">
        <v>74</v>
      </c>
      <c r="AY435" s="278" t="s">
        <v>169</v>
      </c>
    </row>
    <row r="436" spans="2:51" s="12" customFormat="1" ht="13.5">
      <c r="B436" s="246"/>
      <c r="C436" s="247"/>
      <c r="D436" s="248" t="s">
        <v>185</v>
      </c>
      <c r="E436" s="249" t="s">
        <v>21</v>
      </c>
      <c r="F436" s="250" t="s">
        <v>223</v>
      </c>
      <c r="G436" s="247"/>
      <c r="H436" s="251">
        <v>10</v>
      </c>
      <c r="I436" s="252"/>
      <c r="J436" s="247"/>
      <c r="K436" s="247"/>
      <c r="L436" s="253"/>
      <c r="M436" s="254"/>
      <c r="N436" s="255"/>
      <c r="O436" s="255"/>
      <c r="P436" s="255"/>
      <c r="Q436" s="255"/>
      <c r="R436" s="255"/>
      <c r="S436" s="255"/>
      <c r="T436" s="256"/>
      <c r="AT436" s="257" t="s">
        <v>185</v>
      </c>
      <c r="AU436" s="257" t="s">
        <v>85</v>
      </c>
      <c r="AV436" s="12" t="s">
        <v>85</v>
      </c>
      <c r="AW436" s="12" t="s">
        <v>37</v>
      </c>
      <c r="AX436" s="12" t="s">
        <v>74</v>
      </c>
      <c r="AY436" s="257" t="s">
        <v>169</v>
      </c>
    </row>
    <row r="437" spans="2:51" s="14" customFormat="1" ht="13.5">
      <c r="B437" s="269"/>
      <c r="C437" s="270"/>
      <c r="D437" s="248" t="s">
        <v>185</v>
      </c>
      <c r="E437" s="271" t="s">
        <v>21</v>
      </c>
      <c r="F437" s="272" t="s">
        <v>2369</v>
      </c>
      <c r="G437" s="270"/>
      <c r="H437" s="271" t="s">
        <v>21</v>
      </c>
      <c r="I437" s="273"/>
      <c r="J437" s="270"/>
      <c r="K437" s="270"/>
      <c r="L437" s="274"/>
      <c r="M437" s="275"/>
      <c r="N437" s="276"/>
      <c r="O437" s="276"/>
      <c r="P437" s="276"/>
      <c r="Q437" s="276"/>
      <c r="R437" s="276"/>
      <c r="S437" s="276"/>
      <c r="T437" s="277"/>
      <c r="AT437" s="278" t="s">
        <v>185</v>
      </c>
      <c r="AU437" s="278" t="s">
        <v>85</v>
      </c>
      <c r="AV437" s="14" t="s">
        <v>82</v>
      </c>
      <c r="AW437" s="14" t="s">
        <v>37</v>
      </c>
      <c r="AX437" s="14" t="s">
        <v>74</v>
      </c>
      <c r="AY437" s="278" t="s">
        <v>169</v>
      </c>
    </row>
    <row r="438" spans="2:51" s="12" customFormat="1" ht="13.5">
      <c r="B438" s="246"/>
      <c r="C438" s="247"/>
      <c r="D438" s="248" t="s">
        <v>185</v>
      </c>
      <c r="E438" s="249" t="s">
        <v>21</v>
      </c>
      <c r="F438" s="250" t="s">
        <v>181</v>
      </c>
      <c r="G438" s="247"/>
      <c r="H438" s="251">
        <v>3</v>
      </c>
      <c r="I438" s="252"/>
      <c r="J438" s="247"/>
      <c r="K438" s="247"/>
      <c r="L438" s="253"/>
      <c r="M438" s="254"/>
      <c r="N438" s="255"/>
      <c r="O438" s="255"/>
      <c r="P438" s="255"/>
      <c r="Q438" s="255"/>
      <c r="R438" s="255"/>
      <c r="S438" s="255"/>
      <c r="T438" s="256"/>
      <c r="AT438" s="257" t="s">
        <v>185</v>
      </c>
      <c r="AU438" s="257" t="s">
        <v>85</v>
      </c>
      <c r="AV438" s="12" t="s">
        <v>85</v>
      </c>
      <c r="AW438" s="12" t="s">
        <v>37</v>
      </c>
      <c r="AX438" s="12" t="s">
        <v>74</v>
      </c>
      <c r="AY438" s="257" t="s">
        <v>169</v>
      </c>
    </row>
    <row r="439" spans="2:51" s="14" customFormat="1" ht="13.5">
      <c r="B439" s="269"/>
      <c r="C439" s="270"/>
      <c r="D439" s="248" t="s">
        <v>185</v>
      </c>
      <c r="E439" s="271" t="s">
        <v>21</v>
      </c>
      <c r="F439" s="272" t="s">
        <v>2370</v>
      </c>
      <c r="G439" s="270"/>
      <c r="H439" s="271" t="s">
        <v>21</v>
      </c>
      <c r="I439" s="273"/>
      <c r="J439" s="270"/>
      <c r="K439" s="270"/>
      <c r="L439" s="274"/>
      <c r="M439" s="275"/>
      <c r="N439" s="276"/>
      <c r="O439" s="276"/>
      <c r="P439" s="276"/>
      <c r="Q439" s="276"/>
      <c r="R439" s="276"/>
      <c r="S439" s="276"/>
      <c r="T439" s="277"/>
      <c r="AT439" s="278" t="s">
        <v>185</v>
      </c>
      <c r="AU439" s="278" t="s">
        <v>85</v>
      </c>
      <c r="AV439" s="14" t="s">
        <v>82</v>
      </c>
      <c r="AW439" s="14" t="s">
        <v>37</v>
      </c>
      <c r="AX439" s="14" t="s">
        <v>74</v>
      </c>
      <c r="AY439" s="278" t="s">
        <v>169</v>
      </c>
    </row>
    <row r="440" spans="2:51" s="12" customFormat="1" ht="13.5">
      <c r="B440" s="246"/>
      <c r="C440" s="247"/>
      <c r="D440" s="248" t="s">
        <v>185</v>
      </c>
      <c r="E440" s="249" t="s">
        <v>21</v>
      </c>
      <c r="F440" s="250" t="s">
        <v>291</v>
      </c>
      <c r="G440" s="247"/>
      <c r="H440" s="251">
        <v>26</v>
      </c>
      <c r="I440" s="252"/>
      <c r="J440" s="247"/>
      <c r="K440" s="247"/>
      <c r="L440" s="253"/>
      <c r="M440" s="254"/>
      <c r="N440" s="255"/>
      <c r="O440" s="255"/>
      <c r="P440" s="255"/>
      <c r="Q440" s="255"/>
      <c r="R440" s="255"/>
      <c r="S440" s="255"/>
      <c r="T440" s="256"/>
      <c r="AT440" s="257" t="s">
        <v>185</v>
      </c>
      <c r="AU440" s="257" t="s">
        <v>85</v>
      </c>
      <c r="AV440" s="12" t="s">
        <v>85</v>
      </c>
      <c r="AW440" s="12" t="s">
        <v>37</v>
      </c>
      <c r="AX440" s="12" t="s">
        <v>74</v>
      </c>
      <c r="AY440" s="257" t="s">
        <v>169</v>
      </c>
    </row>
    <row r="441" spans="2:51" s="14" customFormat="1" ht="13.5">
      <c r="B441" s="269"/>
      <c r="C441" s="270"/>
      <c r="D441" s="248" t="s">
        <v>185</v>
      </c>
      <c r="E441" s="271" t="s">
        <v>21</v>
      </c>
      <c r="F441" s="272" t="s">
        <v>2371</v>
      </c>
      <c r="G441" s="270"/>
      <c r="H441" s="271" t="s">
        <v>21</v>
      </c>
      <c r="I441" s="273"/>
      <c r="J441" s="270"/>
      <c r="K441" s="270"/>
      <c r="L441" s="274"/>
      <c r="M441" s="275"/>
      <c r="N441" s="276"/>
      <c r="O441" s="276"/>
      <c r="P441" s="276"/>
      <c r="Q441" s="276"/>
      <c r="R441" s="276"/>
      <c r="S441" s="276"/>
      <c r="T441" s="277"/>
      <c r="AT441" s="278" t="s">
        <v>185</v>
      </c>
      <c r="AU441" s="278" t="s">
        <v>85</v>
      </c>
      <c r="AV441" s="14" t="s">
        <v>82</v>
      </c>
      <c r="AW441" s="14" t="s">
        <v>37</v>
      </c>
      <c r="AX441" s="14" t="s">
        <v>74</v>
      </c>
      <c r="AY441" s="278" t="s">
        <v>169</v>
      </c>
    </row>
    <row r="442" spans="2:51" s="12" customFormat="1" ht="13.5">
      <c r="B442" s="246"/>
      <c r="C442" s="247"/>
      <c r="D442" s="248" t="s">
        <v>185</v>
      </c>
      <c r="E442" s="249" t="s">
        <v>21</v>
      </c>
      <c r="F442" s="250" t="s">
        <v>191</v>
      </c>
      <c r="G442" s="247"/>
      <c r="H442" s="251">
        <v>5</v>
      </c>
      <c r="I442" s="252"/>
      <c r="J442" s="247"/>
      <c r="K442" s="247"/>
      <c r="L442" s="253"/>
      <c r="M442" s="254"/>
      <c r="N442" s="255"/>
      <c r="O442" s="255"/>
      <c r="P442" s="255"/>
      <c r="Q442" s="255"/>
      <c r="R442" s="255"/>
      <c r="S442" s="255"/>
      <c r="T442" s="256"/>
      <c r="AT442" s="257" t="s">
        <v>185</v>
      </c>
      <c r="AU442" s="257" t="s">
        <v>85</v>
      </c>
      <c r="AV442" s="12" t="s">
        <v>85</v>
      </c>
      <c r="AW442" s="12" t="s">
        <v>37</v>
      </c>
      <c r="AX442" s="12" t="s">
        <v>74</v>
      </c>
      <c r="AY442" s="257" t="s">
        <v>169</v>
      </c>
    </row>
    <row r="443" spans="2:51" s="14" customFormat="1" ht="13.5">
      <c r="B443" s="269"/>
      <c r="C443" s="270"/>
      <c r="D443" s="248" t="s">
        <v>185</v>
      </c>
      <c r="E443" s="271" t="s">
        <v>21</v>
      </c>
      <c r="F443" s="272" t="s">
        <v>2372</v>
      </c>
      <c r="G443" s="270"/>
      <c r="H443" s="271" t="s">
        <v>21</v>
      </c>
      <c r="I443" s="273"/>
      <c r="J443" s="270"/>
      <c r="K443" s="270"/>
      <c r="L443" s="274"/>
      <c r="M443" s="275"/>
      <c r="N443" s="276"/>
      <c r="O443" s="276"/>
      <c r="P443" s="276"/>
      <c r="Q443" s="276"/>
      <c r="R443" s="276"/>
      <c r="S443" s="276"/>
      <c r="T443" s="277"/>
      <c r="AT443" s="278" t="s">
        <v>185</v>
      </c>
      <c r="AU443" s="278" t="s">
        <v>85</v>
      </c>
      <c r="AV443" s="14" t="s">
        <v>82</v>
      </c>
      <c r="AW443" s="14" t="s">
        <v>37</v>
      </c>
      <c r="AX443" s="14" t="s">
        <v>74</v>
      </c>
      <c r="AY443" s="278" t="s">
        <v>169</v>
      </c>
    </row>
    <row r="444" spans="2:51" s="12" customFormat="1" ht="13.5">
      <c r="B444" s="246"/>
      <c r="C444" s="247"/>
      <c r="D444" s="248" t="s">
        <v>185</v>
      </c>
      <c r="E444" s="249" t="s">
        <v>21</v>
      </c>
      <c r="F444" s="250" t="s">
        <v>215</v>
      </c>
      <c r="G444" s="247"/>
      <c r="H444" s="251">
        <v>8</v>
      </c>
      <c r="I444" s="252"/>
      <c r="J444" s="247"/>
      <c r="K444" s="247"/>
      <c r="L444" s="253"/>
      <c r="M444" s="254"/>
      <c r="N444" s="255"/>
      <c r="O444" s="255"/>
      <c r="P444" s="255"/>
      <c r="Q444" s="255"/>
      <c r="R444" s="255"/>
      <c r="S444" s="255"/>
      <c r="T444" s="256"/>
      <c r="AT444" s="257" t="s">
        <v>185</v>
      </c>
      <c r="AU444" s="257" t="s">
        <v>85</v>
      </c>
      <c r="AV444" s="12" t="s">
        <v>85</v>
      </c>
      <c r="AW444" s="12" t="s">
        <v>37</v>
      </c>
      <c r="AX444" s="12" t="s">
        <v>74</v>
      </c>
      <c r="AY444" s="257" t="s">
        <v>169</v>
      </c>
    </row>
    <row r="445" spans="2:51" s="13" customFormat="1" ht="13.5">
      <c r="B445" s="258"/>
      <c r="C445" s="259"/>
      <c r="D445" s="248" t="s">
        <v>185</v>
      </c>
      <c r="E445" s="260" t="s">
        <v>21</v>
      </c>
      <c r="F445" s="261" t="s">
        <v>187</v>
      </c>
      <c r="G445" s="259"/>
      <c r="H445" s="262">
        <v>52</v>
      </c>
      <c r="I445" s="263"/>
      <c r="J445" s="259"/>
      <c r="K445" s="259"/>
      <c r="L445" s="264"/>
      <c r="M445" s="265"/>
      <c r="N445" s="266"/>
      <c r="O445" s="266"/>
      <c r="P445" s="266"/>
      <c r="Q445" s="266"/>
      <c r="R445" s="266"/>
      <c r="S445" s="266"/>
      <c r="T445" s="267"/>
      <c r="AT445" s="268" t="s">
        <v>185</v>
      </c>
      <c r="AU445" s="268" t="s">
        <v>85</v>
      </c>
      <c r="AV445" s="13" t="s">
        <v>176</v>
      </c>
      <c r="AW445" s="13" t="s">
        <v>37</v>
      </c>
      <c r="AX445" s="13" t="s">
        <v>82</v>
      </c>
      <c r="AY445" s="268" t="s">
        <v>169</v>
      </c>
    </row>
    <row r="446" spans="2:65" s="1" customFormat="1" ht="16.5" customHeight="1">
      <c r="B446" s="47"/>
      <c r="C446" s="234" t="s">
        <v>544</v>
      </c>
      <c r="D446" s="234" t="s">
        <v>171</v>
      </c>
      <c r="E446" s="235" t="s">
        <v>695</v>
      </c>
      <c r="F446" s="236" t="s">
        <v>696</v>
      </c>
      <c r="G446" s="237" t="s">
        <v>174</v>
      </c>
      <c r="H446" s="238">
        <v>8</v>
      </c>
      <c r="I446" s="239"/>
      <c r="J446" s="240">
        <f>ROUND(I446*H446,2)</f>
        <v>0</v>
      </c>
      <c r="K446" s="236" t="s">
        <v>21</v>
      </c>
      <c r="L446" s="73"/>
      <c r="M446" s="241" t="s">
        <v>21</v>
      </c>
      <c r="N446" s="242" t="s">
        <v>45</v>
      </c>
      <c r="O446" s="48"/>
      <c r="P446" s="243">
        <f>O446*H446</f>
        <v>0</v>
      </c>
      <c r="Q446" s="243">
        <v>0.1284074</v>
      </c>
      <c r="R446" s="243">
        <f>Q446*H446</f>
        <v>1.0272592</v>
      </c>
      <c r="S446" s="243">
        <v>0</v>
      </c>
      <c r="T446" s="244">
        <f>S446*H446</f>
        <v>0</v>
      </c>
      <c r="AR446" s="25" t="s">
        <v>176</v>
      </c>
      <c r="AT446" s="25" t="s">
        <v>171</v>
      </c>
      <c r="AU446" s="25" t="s">
        <v>85</v>
      </c>
      <c r="AY446" s="25" t="s">
        <v>169</v>
      </c>
      <c r="BE446" s="245">
        <f>IF(N446="základní",J446,0)</f>
        <v>0</v>
      </c>
      <c r="BF446" s="245">
        <f>IF(N446="snížená",J446,0)</f>
        <v>0</v>
      </c>
      <c r="BG446" s="245">
        <f>IF(N446="zákl. přenesená",J446,0)</f>
        <v>0</v>
      </c>
      <c r="BH446" s="245">
        <f>IF(N446="sníž. přenesená",J446,0)</f>
        <v>0</v>
      </c>
      <c r="BI446" s="245">
        <f>IF(N446="nulová",J446,0)</f>
        <v>0</v>
      </c>
      <c r="BJ446" s="25" t="s">
        <v>82</v>
      </c>
      <c r="BK446" s="245">
        <f>ROUND(I446*H446,2)</f>
        <v>0</v>
      </c>
      <c r="BL446" s="25" t="s">
        <v>176</v>
      </c>
      <c r="BM446" s="25" t="s">
        <v>2373</v>
      </c>
    </row>
    <row r="447" spans="2:65" s="1" customFormat="1" ht="25.5" customHeight="1">
      <c r="B447" s="47"/>
      <c r="C447" s="294" t="s">
        <v>547</v>
      </c>
      <c r="D447" s="294" t="s">
        <v>532</v>
      </c>
      <c r="E447" s="295" t="s">
        <v>701</v>
      </c>
      <c r="F447" s="296" t="s">
        <v>702</v>
      </c>
      <c r="G447" s="297" t="s">
        <v>174</v>
      </c>
      <c r="H447" s="298">
        <v>8</v>
      </c>
      <c r="I447" s="299"/>
      <c r="J447" s="300">
        <f>ROUND(I447*H447,2)</f>
        <v>0</v>
      </c>
      <c r="K447" s="296" t="s">
        <v>21</v>
      </c>
      <c r="L447" s="301"/>
      <c r="M447" s="302" t="s">
        <v>21</v>
      </c>
      <c r="N447" s="303" t="s">
        <v>45</v>
      </c>
      <c r="O447" s="48"/>
      <c r="P447" s="243">
        <f>O447*H447</f>
        <v>0</v>
      </c>
      <c r="Q447" s="243">
        <v>0.00091</v>
      </c>
      <c r="R447" s="243">
        <f>Q447*H447</f>
        <v>0.00728</v>
      </c>
      <c r="S447" s="243">
        <v>0</v>
      </c>
      <c r="T447" s="244">
        <f>S447*H447</f>
        <v>0</v>
      </c>
      <c r="AR447" s="25" t="s">
        <v>215</v>
      </c>
      <c r="AT447" s="25" t="s">
        <v>532</v>
      </c>
      <c r="AU447" s="25" t="s">
        <v>85</v>
      </c>
      <c r="AY447" s="25" t="s">
        <v>169</v>
      </c>
      <c r="BE447" s="245">
        <f>IF(N447="základní",J447,0)</f>
        <v>0</v>
      </c>
      <c r="BF447" s="245">
        <f>IF(N447="snížená",J447,0)</f>
        <v>0</v>
      </c>
      <c r="BG447" s="245">
        <f>IF(N447="zákl. přenesená",J447,0)</f>
        <v>0</v>
      </c>
      <c r="BH447" s="245">
        <f>IF(N447="sníž. přenesená",J447,0)</f>
        <v>0</v>
      </c>
      <c r="BI447" s="245">
        <f>IF(N447="nulová",J447,0)</f>
        <v>0</v>
      </c>
      <c r="BJ447" s="25" t="s">
        <v>82</v>
      </c>
      <c r="BK447" s="245">
        <f>ROUND(I447*H447,2)</f>
        <v>0</v>
      </c>
      <c r="BL447" s="25" t="s">
        <v>176</v>
      </c>
      <c r="BM447" s="25" t="s">
        <v>2374</v>
      </c>
    </row>
    <row r="448" spans="2:65" s="1" customFormat="1" ht="25.5" customHeight="1">
      <c r="B448" s="47"/>
      <c r="C448" s="234" t="s">
        <v>553</v>
      </c>
      <c r="D448" s="234" t="s">
        <v>171</v>
      </c>
      <c r="E448" s="235" t="s">
        <v>741</v>
      </c>
      <c r="F448" s="236" t="s">
        <v>742</v>
      </c>
      <c r="G448" s="237" t="s">
        <v>205</v>
      </c>
      <c r="H448" s="238">
        <v>142.61</v>
      </c>
      <c r="I448" s="239"/>
      <c r="J448" s="240">
        <f>ROUND(I448*H448,2)</f>
        <v>0</v>
      </c>
      <c r="K448" s="236" t="s">
        <v>175</v>
      </c>
      <c r="L448" s="73"/>
      <c r="M448" s="241" t="s">
        <v>21</v>
      </c>
      <c r="N448" s="242" t="s">
        <v>45</v>
      </c>
      <c r="O448" s="48"/>
      <c r="P448" s="243">
        <f>O448*H448</f>
        <v>0</v>
      </c>
      <c r="Q448" s="243">
        <v>1.3E-05</v>
      </c>
      <c r="R448" s="243">
        <f>Q448*H448</f>
        <v>0.0018539300000000002</v>
      </c>
      <c r="S448" s="243">
        <v>0</v>
      </c>
      <c r="T448" s="244">
        <f>S448*H448</f>
        <v>0</v>
      </c>
      <c r="AR448" s="25" t="s">
        <v>176</v>
      </c>
      <c r="AT448" s="25" t="s">
        <v>171</v>
      </c>
      <c r="AU448" s="25" t="s">
        <v>85</v>
      </c>
      <c r="AY448" s="25" t="s">
        <v>169</v>
      </c>
      <c r="BE448" s="245">
        <f>IF(N448="základní",J448,0)</f>
        <v>0</v>
      </c>
      <c r="BF448" s="245">
        <f>IF(N448="snížená",J448,0)</f>
        <v>0</v>
      </c>
      <c r="BG448" s="245">
        <f>IF(N448="zákl. přenesená",J448,0)</f>
        <v>0</v>
      </c>
      <c r="BH448" s="245">
        <f>IF(N448="sníž. přenesená",J448,0)</f>
        <v>0</v>
      </c>
      <c r="BI448" s="245">
        <f>IF(N448="nulová",J448,0)</f>
        <v>0</v>
      </c>
      <c r="BJ448" s="25" t="s">
        <v>82</v>
      </c>
      <c r="BK448" s="245">
        <f>ROUND(I448*H448,2)</f>
        <v>0</v>
      </c>
      <c r="BL448" s="25" t="s">
        <v>176</v>
      </c>
      <c r="BM448" s="25" t="s">
        <v>2375</v>
      </c>
    </row>
    <row r="449" spans="2:51" s="14" customFormat="1" ht="13.5">
      <c r="B449" s="269"/>
      <c r="C449" s="270"/>
      <c r="D449" s="248" t="s">
        <v>185</v>
      </c>
      <c r="E449" s="271" t="s">
        <v>21</v>
      </c>
      <c r="F449" s="272" t="s">
        <v>2160</v>
      </c>
      <c r="G449" s="270"/>
      <c r="H449" s="271" t="s">
        <v>21</v>
      </c>
      <c r="I449" s="273"/>
      <c r="J449" s="270"/>
      <c r="K449" s="270"/>
      <c r="L449" s="274"/>
      <c r="M449" s="275"/>
      <c r="N449" s="276"/>
      <c r="O449" s="276"/>
      <c r="P449" s="276"/>
      <c r="Q449" s="276"/>
      <c r="R449" s="276"/>
      <c r="S449" s="276"/>
      <c r="T449" s="277"/>
      <c r="AT449" s="278" t="s">
        <v>185</v>
      </c>
      <c r="AU449" s="278" t="s">
        <v>85</v>
      </c>
      <c r="AV449" s="14" t="s">
        <v>82</v>
      </c>
      <c r="AW449" s="14" t="s">
        <v>37</v>
      </c>
      <c r="AX449" s="14" t="s">
        <v>74</v>
      </c>
      <c r="AY449" s="278" t="s">
        <v>169</v>
      </c>
    </row>
    <row r="450" spans="2:51" s="12" customFormat="1" ht="13.5">
      <c r="B450" s="246"/>
      <c r="C450" s="247"/>
      <c r="D450" s="248" t="s">
        <v>185</v>
      </c>
      <c r="E450" s="249" t="s">
        <v>21</v>
      </c>
      <c r="F450" s="250" t="s">
        <v>2376</v>
      </c>
      <c r="G450" s="247"/>
      <c r="H450" s="251">
        <v>62.91</v>
      </c>
      <c r="I450" s="252"/>
      <c r="J450" s="247"/>
      <c r="K450" s="247"/>
      <c r="L450" s="253"/>
      <c r="M450" s="254"/>
      <c r="N450" s="255"/>
      <c r="O450" s="255"/>
      <c r="P450" s="255"/>
      <c r="Q450" s="255"/>
      <c r="R450" s="255"/>
      <c r="S450" s="255"/>
      <c r="T450" s="256"/>
      <c r="AT450" s="257" t="s">
        <v>185</v>
      </c>
      <c r="AU450" s="257" t="s">
        <v>85</v>
      </c>
      <c r="AV450" s="12" t="s">
        <v>85</v>
      </c>
      <c r="AW450" s="12" t="s">
        <v>37</v>
      </c>
      <c r="AX450" s="12" t="s">
        <v>74</v>
      </c>
      <c r="AY450" s="257" t="s">
        <v>169</v>
      </c>
    </row>
    <row r="451" spans="2:51" s="14" customFormat="1" ht="13.5">
      <c r="B451" s="269"/>
      <c r="C451" s="270"/>
      <c r="D451" s="248" t="s">
        <v>185</v>
      </c>
      <c r="E451" s="271" t="s">
        <v>21</v>
      </c>
      <c r="F451" s="272" t="s">
        <v>2171</v>
      </c>
      <c r="G451" s="270"/>
      <c r="H451" s="271" t="s">
        <v>21</v>
      </c>
      <c r="I451" s="273"/>
      <c r="J451" s="270"/>
      <c r="K451" s="270"/>
      <c r="L451" s="274"/>
      <c r="M451" s="275"/>
      <c r="N451" s="276"/>
      <c r="O451" s="276"/>
      <c r="P451" s="276"/>
      <c r="Q451" s="276"/>
      <c r="R451" s="276"/>
      <c r="S451" s="276"/>
      <c r="T451" s="277"/>
      <c r="AT451" s="278" t="s">
        <v>185</v>
      </c>
      <c r="AU451" s="278" t="s">
        <v>85</v>
      </c>
      <c r="AV451" s="14" t="s">
        <v>82</v>
      </c>
      <c r="AW451" s="14" t="s">
        <v>37</v>
      </c>
      <c r="AX451" s="14" t="s">
        <v>74</v>
      </c>
      <c r="AY451" s="278" t="s">
        <v>169</v>
      </c>
    </row>
    <row r="452" spans="2:51" s="12" customFormat="1" ht="13.5">
      <c r="B452" s="246"/>
      <c r="C452" s="247"/>
      <c r="D452" s="248" t="s">
        <v>185</v>
      </c>
      <c r="E452" s="249" t="s">
        <v>21</v>
      </c>
      <c r="F452" s="250" t="s">
        <v>2377</v>
      </c>
      <c r="G452" s="247"/>
      <c r="H452" s="251">
        <v>11.8</v>
      </c>
      <c r="I452" s="252"/>
      <c r="J452" s="247"/>
      <c r="K452" s="247"/>
      <c r="L452" s="253"/>
      <c r="M452" s="254"/>
      <c r="N452" s="255"/>
      <c r="O452" s="255"/>
      <c r="P452" s="255"/>
      <c r="Q452" s="255"/>
      <c r="R452" s="255"/>
      <c r="S452" s="255"/>
      <c r="T452" s="256"/>
      <c r="AT452" s="257" t="s">
        <v>185</v>
      </c>
      <c r="AU452" s="257" t="s">
        <v>85</v>
      </c>
      <c r="AV452" s="12" t="s">
        <v>85</v>
      </c>
      <c r="AW452" s="12" t="s">
        <v>37</v>
      </c>
      <c r="AX452" s="12" t="s">
        <v>74</v>
      </c>
      <c r="AY452" s="257" t="s">
        <v>169</v>
      </c>
    </row>
    <row r="453" spans="2:51" s="14" customFormat="1" ht="13.5">
      <c r="B453" s="269"/>
      <c r="C453" s="270"/>
      <c r="D453" s="248" t="s">
        <v>185</v>
      </c>
      <c r="E453" s="271" t="s">
        <v>21</v>
      </c>
      <c r="F453" s="272" t="s">
        <v>2175</v>
      </c>
      <c r="G453" s="270"/>
      <c r="H453" s="271" t="s">
        <v>21</v>
      </c>
      <c r="I453" s="273"/>
      <c r="J453" s="270"/>
      <c r="K453" s="270"/>
      <c r="L453" s="274"/>
      <c r="M453" s="275"/>
      <c r="N453" s="276"/>
      <c r="O453" s="276"/>
      <c r="P453" s="276"/>
      <c r="Q453" s="276"/>
      <c r="R453" s="276"/>
      <c r="S453" s="276"/>
      <c r="T453" s="277"/>
      <c r="AT453" s="278" t="s">
        <v>185</v>
      </c>
      <c r="AU453" s="278" t="s">
        <v>85</v>
      </c>
      <c r="AV453" s="14" t="s">
        <v>82</v>
      </c>
      <c r="AW453" s="14" t="s">
        <v>37</v>
      </c>
      <c r="AX453" s="14" t="s">
        <v>74</v>
      </c>
      <c r="AY453" s="278" t="s">
        <v>169</v>
      </c>
    </row>
    <row r="454" spans="2:51" s="12" customFormat="1" ht="13.5">
      <c r="B454" s="246"/>
      <c r="C454" s="247"/>
      <c r="D454" s="248" t="s">
        <v>185</v>
      </c>
      <c r="E454" s="249" t="s">
        <v>21</v>
      </c>
      <c r="F454" s="250" t="s">
        <v>2378</v>
      </c>
      <c r="G454" s="247"/>
      <c r="H454" s="251">
        <v>7.8</v>
      </c>
      <c r="I454" s="252"/>
      <c r="J454" s="247"/>
      <c r="K454" s="247"/>
      <c r="L454" s="253"/>
      <c r="M454" s="254"/>
      <c r="N454" s="255"/>
      <c r="O454" s="255"/>
      <c r="P454" s="255"/>
      <c r="Q454" s="255"/>
      <c r="R454" s="255"/>
      <c r="S454" s="255"/>
      <c r="T454" s="256"/>
      <c r="AT454" s="257" t="s">
        <v>185</v>
      </c>
      <c r="AU454" s="257" t="s">
        <v>85</v>
      </c>
      <c r="AV454" s="12" t="s">
        <v>85</v>
      </c>
      <c r="AW454" s="12" t="s">
        <v>37</v>
      </c>
      <c r="AX454" s="12" t="s">
        <v>74</v>
      </c>
      <c r="AY454" s="257" t="s">
        <v>169</v>
      </c>
    </row>
    <row r="455" spans="2:51" s="12" customFormat="1" ht="13.5">
      <c r="B455" s="246"/>
      <c r="C455" s="247"/>
      <c r="D455" s="248" t="s">
        <v>185</v>
      </c>
      <c r="E455" s="249" t="s">
        <v>21</v>
      </c>
      <c r="F455" s="250" t="s">
        <v>2379</v>
      </c>
      <c r="G455" s="247"/>
      <c r="H455" s="251">
        <v>1.5</v>
      </c>
      <c r="I455" s="252"/>
      <c r="J455" s="247"/>
      <c r="K455" s="247"/>
      <c r="L455" s="253"/>
      <c r="M455" s="254"/>
      <c r="N455" s="255"/>
      <c r="O455" s="255"/>
      <c r="P455" s="255"/>
      <c r="Q455" s="255"/>
      <c r="R455" s="255"/>
      <c r="S455" s="255"/>
      <c r="T455" s="256"/>
      <c r="AT455" s="257" t="s">
        <v>185</v>
      </c>
      <c r="AU455" s="257" t="s">
        <v>85</v>
      </c>
      <c r="AV455" s="12" t="s">
        <v>85</v>
      </c>
      <c r="AW455" s="12" t="s">
        <v>37</v>
      </c>
      <c r="AX455" s="12" t="s">
        <v>74</v>
      </c>
      <c r="AY455" s="257" t="s">
        <v>169</v>
      </c>
    </row>
    <row r="456" spans="2:51" s="14" customFormat="1" ht="13.5">
      <c r="B456" s="269"/>
      <c r="C456" s="270"/>
      <c r="D456" s="248" t="s">
        <v>185</v>
      </c>
      <c r="E456" s="271" t="s">
        <v>21</v>
      </c>
      <c r="F456" s="272" t="s">
        <v>2142</v>
      </c>
      <c r="G456" s="270"/>
      <c r="H456" s="271" t="s">
        <v>21</v>
      </c>
      <c r="I456" s="273"/>
      <c r="J456" s="270"/>
      <c r="K456" s="270"/>
      <c r="L456" s="274"/>
      <c r="M456" s="275"/>
      <c r="N456" s="276"/>
      <c r="O456" s="276"/>
      <c r="P456" s="276"/>
      <c r="Q456" s="276"/>
      <c r="R456" s="276"/>
      <c r="S456" s="276"/>
      <c r="T456" s="277"/>
      <c r="AT456" s="278" t="s">
        <v>185</v>
      </c>
      <c r="AU456" s="278" t="s">
        <v>85</v>
      </c>
      <c r="AV456" s="14" t="s">
        <v>82</v>
      </c>
      <c r="AW456" s="14" t="s">
        <v>37</v>
      </c>
      <c r="AX456" s="14" t="s">
        <v>74</v>
      </c>
      <c r="AY456" s="278" t="s">
        <v>169</v>
      </c>
    </row>
    <row r="457" spans="2:51" s="12" customFormat="1" ht="13.5">
      <c r="B457" s="246"/>
      <c r="C457" s="247"/>
      <c r="D457" s="248" t="s">
        <v>185</v>
      </c>
      <c r="E457" s="249" t="s">
        <v>21</v>
      </c>
      <c r="F457" s="250" t="s">
        <v>2380</v>
      </c>
      <c r="G457" s="247"/>
      <c r="H457" s="251">
        <v>11.1</v>
      </c>
      <c r="I457" s="252"/>
      <c r="J457" s="247"/>
      <c r="K457" s="247"/>
      <c r="L457" s="253"/>
      <c r="M457" s="254"/>
      <c r="N457" s="255"/>
      <c r="O457" s="255"/>
      <c r="P457" s="255"/>
      <c r="Q457" s="255"/>
      <c r="R457" s="255"/>
      <c r="S457" s="255"/>
      <c r="T457" s="256"/>
      <c r="AT457" s="257" t="s">
        <v>185</v>
      </c>
      <c r="AU457" s="257" t="s">
        <v>85</v>
      </c>
      <c r="AV457" s="12" t="s">
        <v>85</v>
      </c>
      <c r="AW457" s="12" t="s">
        <v>37</v>
      </c>
      <c r="AX457" s="12" t="s">
        <v>74</v>
      </c>
      <c r="AY457" s="257" t="s">
        <v>169</v>
      </c>
    </row>
    <row r="458" spans="2:51" s="12" customFormat="1" ht="13.5">
      <c r="B458" s="246"/>
      <c r="C458" s="247"/>
      <c r="D458" s="248" t="s">
        <v>185</v>
      </c>
      <c r="E458" s="249" t="s">
        <v>21</v>
      </c>
      <c r="F458" s="250" t="s">
        <v>2379</v>
      </c>
      <c r="G458" s="247"/>
      <c r="H458" s="251">
        <v>1.5</v>
      </c>
      <c r="I458" s="252"/>
      <c r="J458" s="247"/>
      <c r="K458" s="247"/>
      <c r="L458" s="253"/>
      <c r="M458" s="254"/>
      <c r="N458" s="255"/>
      <c r="O458" s="255"/>
      <c r="P458" s="255"/>
      <c r="Q458" s="255"/>
      <c r="R458" s="255"/>
      <c r="S458" s="255"/>
      <c r="T458" s="256"/>
      <c r="AT458" s="257" t="s">
        <v>185</v>
      </c>
      <c r="AU458" s="257" t="s">
        <v>85</v>
      </c>
      <c r="AV458" s="12" t="s">
        <v>85</v>
      </c>
      <c r="AW458" s="12" t="s">
        <v>37</v>
      </c>
      <c r="AX458" s="12" t="s">
        <v>74</v>
      </c>
      <c r="AY458" s="257" t="s">
        <v>169</v>
      </c>
    </row>
    <row r="459" spans="2:51" s="12" customFormat="1" ht="13.5">
      <c r="B459" s="246"/>
      <c r="C459" s="247"/>
      <c r="D459" s="248" t="s">
        <v>185</v>
      </c>
      <c r="E459" s="249" t="s">
        <v>21</v>
      </c>
      <c r="F459" s="250" t="s">
        <v>2381</v>
      </c>
      <c r="G459" s="247"/>
      <c r="H459" s="251">
        <v>4.7</v>
      </c>
      <c r="I459" s="252"/>
      <c r="J459" s="247"/>
      <c r="K459" s="247"/>
      <c r="L459" s="253"/>
      <c r="M459" s="254"/>
      <c r="N459" s="255"/>
      <c r="O459" s="255"/>
      <c r="P459" s="255"/>
      <c r="Q459" s="255"/>
      <c r="R459" s="255"/>
      <c r="S459" s="255"/>
      <c r="T459" s="256"/>
      <c r="AT459" s="257" t="s">
        <v>185</v>
      </c>
      <c r="AU459" s="257" t="s">
        <v>85</v>
      </c>
      <c r="AV459" s="12" t="s">
        <v>85</v>
      </c>
      <c r="AW459" s="12" t="s">
        <v>37</v>
      </c>
      <c r="AX459" s="12" t="s">
        <v>74</v>
      </c>
      <c r="AY459" s="257" t="s">
        <v>169</v>
      </c>
    </row>
    <row r="460" spans="2:51" s="14" customFormat="1" ht="13.5">
      <c r="B460" s="269"/>
      <c r="C460" s="270"/>
      <c r="D460" s="248" t="s">
        <v>185</v>
      </c>
      <c r="E460" s="271" t="s">
        <v>21</v>
      </c>
      <c r="F460" s="272" t="s">
        <v>2186</v>
      </c>
      <c r="G460" s="270"/>
      <c r="H460" s="271" t="s">
        <v>21</v>
      </c>
      <c r="I460" s="273"/>
      <c r="J460" s="270"/>
      <c r="K460" s="270"/>
      <c r="L460" s="274"/>
      <c r="M460" s="275"/>
      <c r="N460" s="276"/>
      <c r="O460" s="276"/>
      <c r="P460" s="276"/>
      <c r="Q460" s="276"/>
      <c r="R460" s="276"/>
      <c r="S460" s="276"/>
      <c r="T460" s="277"/>
      <c r="AT460" s="278" t="s">
        <v>185</v>
      </c>
      <c r="AU460" s="278" t="s">
        <v>85</v>
      </c>
      <c r="AV460" s="14" t="s">
        <v>82</v>
      </c>
      <c r="AW460" s="14" t="s">
        <v>37</v>
      </c>
      <c r="AX460" s="14" t="s">
        <v>74</v>
      </c>
      <c r="AY460" s="278" t="s">
        <v>169</v>
      </c>
    </row>
    <row r="461" spans="2:51" s="12" customFormat="1" ht="13.5">
      <c r="B461" s="246"/>
      <c r="C461" s="247"/>
      <c r="D461" s="248" t="s">
        <v>185</v>
      </c>
      <c r="E461" s="249" t="s">
        <v>21</v>
      </c>
      <c r="F461" s="250" t="s">
        <v>2382</v>
      </c>
      <c r="G461" s="247"/>
      <c r="H461" s="251">
        <v>41.3</v>
      </c>
      <c r="I461" s="252"/>
      <c r="J461" s="247"/>
      <c r="K461" s="247"/>
      <c r="L461" s="253"/>
      <c r="M461" s="254"/>
      <c r="N461" s="255"/>
      <c r="O461" s="255"/>
      <c r="P461" s="255"/>
      <c r="Q461" s="255"/>
      <c r="R461" s="255"/>
      <c r="S461" s="255"/>
      <c r="T461" s="256"/>
      <c r="AT461" s="257" t="s">
        <v>185</v>
      </c>
      <c r="AU461" s="257" t="s">
        <v>85</v>
      </c>
      <c r="AV461" s="12" t="s">
        <v>85</v>
      </c>
      <c r="AW461" s="12" t="s">
        <v>37</v>
      </c>
      <c r="AX461" s="12" t="s">
        <v>74</v>
      </c>
      <c r="AY461" s="257" t="s">
        <v>169</v>
      </c>
    </row>
    <row r="462" spans="2:51" s="13" customFormat="1" ht="13.5">
      <c r="B462" s="258"/>
      <c r="C462" s="259"/>
      <c r="D462" s="248" t="s">
        <v>185</v>
      </c>
      <c r="E462" s="260" t="s">
        <v>21</v>
      </c>
      <c r="F462" s="261" t="s">
        <v>187</v>
      </c>
      <c r="G462" s="259"/>
      <c r="H462" s="262">
        <v>142.61</v>
      </c>
      <c r="I462" s="263"/>
      <c r="J462" s="259"/>
      <c r="K462" s="259"/>
      <c r="L462" s="264"/>
      <c r="M462" s="265"/>
      <c r="N462" s="266"/>
      <c r="O462" s="266"/>
      <c r="P462" s="266"/>
      <c r="Q462" s="266"/>
      <c r="R462" s="266"/>
      <c r="S462" s="266"/>
      <c r="T462" s="267"/>
      <c r="AT462" s="268" t="s">
        <v>185</v>
      </c>
      <c r="AU462" s="268" t="s">
        <v>85</v>
      </c>
      <c r="AV462" s="13" t="s">
        <v>176</v>
      </c>
      <c r="AW462" s="13" t="s">
        <v>37</v>
      </c>
      <c r="AX462" s="13" t="s">
        <v>82</v>
      </c>
      <c r="AY462" s="268" t="s">
        <v>169</v>
      </c>
    </row>
    <row r="463" spans="2:65" s="1" customFormat="1" ht="16.5" customHeight="1">
      <c r="B463" s="47"/>
      <c r="C463" s="294" t="s">
        <v>558</v>
      </c>
      <c r="D463" s="294" t="s">
        <v>532</v>
      </c>
      <c r="E463" s="295" t="s">
        <v>746</v>
      </c>
      <c r="F463" s="296" t="s">
        <v>747</v>
      </c>
      <c r="G463" s="297" t="s">
        <v>205</v>
      </c>
      <c r="H463" s="298">
        <v>2.538</v>
      </c>
      <c r="I463" s="299"/>
      <c r="J463" s="300">
        <f>ROUND(I463*H463,2)</f>
        <v>0</v>
      </c>
      <c r="K463" s="296" t="s">
        <v>175</v>
      </c>
      <c r="L463" s="301"/>
      <c r="M463" s="302" t="s">
        <v>21</v>
      </c>
      <c r="N463" s="303" t="s">
        <v>45</v>
      </c>
      <c r="O463" s="48"/>
      <c r="P463" s="243">
        <f>O463*H463</f>
        <v>0</v>
      </c>
      <c r="Q463" s="243">
        <v>0.0052</v>
      </c>
      <c r="R463" s="243">
        <f>Q463*H463</f>
        <v>0.013197599999999999</v>
      </c>
      <c r="S463" s="243">
        <v>0</v>
      </c>
      <c r="T463" s="244">
        <f>S463*H463</f>
        <v>0</v>
      </c>
      <c r="AR463" s="25" t="s">
        <v>215</v>
      </c>
      <c r="AT463" s="25" t="s">
        <v>532</v>
      </c>
      <c r="AU463" s="25" t="s">
        <v>85</v>
      </c>
      <c r="AY463" s="25" t="s">
        <v>169</v>
      </c>
      <c r="BE463" s="245">
        <f>IF(N463="základní",J463,0)</f>
        <v>0</v>
      </c>
      <c r="BF463" s="245">
        <f>IF(N463="snížená",J463,0)</f>
        <v>0</v>
      </c>
      <c r="BG463" s="245">
        <f>IF(N463="zákl. přenesená",J463,0)</f>
        <v>0</v>
      </c>
      <c r="BH463" s="245">
        <f>IF(N463="sníž. přenesená",J463,0)</f>
        <v>0</v>
      </c>
      <c r="BI463" s="245">
        <f>IF(N463="nulová",J463,0)</f>
        <v>0</v>
      </c>
      <c r="BJ463" s="25" t="s">
        <v>82</v>
      </c>
      <c r="BK463" s="245">
        <f>ROUND(I463*H463,2)</f>
        <v>0</v>
      </c>
      <c r="BL463" s="25" t="s">
        <v>176</v>
      </c>
      <c r="BM463" s="25" t="s">
        <v>2383</v>
      </c>
    </row>
    <row r="464" spans="2:51" s="12" customFormat="1" ht="13.5">
      <c r="B464" s="246"/>
      <c r="C464" s="247"/>
      <c r="D464" s="248" t="s">
        <v>185</v>
      </c>
      <c r="E464" s="249" t="s">
        <v>21</v>
      </c>
      <c r="F464" s="250" t="s">
        <v>2384</v>
      </c>
      <c r="G464" s="247"/>
      <c r="H464" s="251">
        <v>2.538</v>
      </c>
      <c r="I464" s="252"/>
      <c r="J464" s="247"/>
      <c r="K464" s="247"/>
      <c r="L464" s="253"/>
      <c r="M464" s="254"/>
      <c r="N464" s="255"/>
      <c r="O464" s="255"/>
      <c r="P464" s="255"/>
      <c r="Q464" s="255"/>
      <c r="R464" s="255"/>
      <c r="S464" s="255"/>
      <c r="T464" s="256"/>
      <c r="AT464" s="257" t="s">
        <v>185</v>
      </c>
      <c r="AU464" s="257" t="s">
        <v>85</v>
      </c>
      <c r="AV464" s="12" t="s">
        <v>85</v>
      </c>
      <c r="AW464" s="12" t="s">
        <v>37</v>
      </c>
      <c r="AX464" s="12" t="s">
        <v>74</v>
      </c>
      <c r="AY464" s="257" t="s">
        <v>169</v>
      </c>
    </row>
    <row r="465" spans="2:51" s="13" customFormat="1" ht="13.5">
      <c r="B465" s="258"/>
      <c r="C465" s="259"/>
      <c r="D465" s="248" t="s">
        <v>185</v>
      </c>
      <c r="E465" s="260" t="s">
        <v>21</v>
      </c>
      <c r="F465" s="261" t="s">
        <v>187</v>
      </c>
      <c r="G465" s="259"/>
      <c r="H465" s="262">
        <v>2.538</v>
      </c>
      <c r="I465" s="263"/>
      <c r="J465" s="259"/>
      <c r="K465" s="259"/>
      <c r="L465" s="264"/>
      <c r="M465" s="265"/>
      <c r="N465" s="266"/>
      <c r="O465" s="266"/>
      <c r="P465" s="266"/>
      <c r="Q465" s="266"/>
      <c r="R465" s="266"/>
      <c r="S465" s="266"/>
      <c r="T465" s="267"/>
      <c r="AT465" s="268" t="s">
        <v>185</v>
      </c>
      <c r="AU465" s="268" t="s">
        <v>85</v>
      </c>
      <c r="AV465" s="13" t="s">
        <v>176</v>
      </c>
      <c r="AW465" s="13" t="s">
        <v>37</v>
      </c>
      <c r="AX465" s="13" t="s">
        <v>82</v>
      </c>
      <c r="AY465" s="268" t="s">
        <v>169</v>
      </c>
    </row>
    <row r="466" spans="2:65" s="1" customFormat="1" ht="16.5" customHeight="1">
      <c r="B466" s="47"/>
      <c r="C466" s="294" t="s">
        <v>563</v>
      </c>
      <c r="D466" s="294" t="s">
        <v>532</v>
      </c>
      <c r="E466" s="295" t="s">
        <v>751</v>
      </c>
      <c r="F466" s="296" t="s">
        <v>752</v>
      </c>
      <c r="G466" s="297" t="s">
        <v>205</v>
      </c>
      <c r="H466" s="298">
        <v>13.195</v>
      </c>
      <c r="I466" s="299"/>
      <c r="J466" s="300">
        <f>ROUND(I466*H466,2)</f>
        <v>0</v>
      </c>
      <c r="K466" s="296" t="s">
        <v>175</v>
      </c>
      <c r="L466" s="301"/>
      <c r="M466" s="302" t="s">
        <v>21</v>
      </c>
      <c r="N466" s="303" t="s">
        <v>45</v>
      </c>
      <c r="O466" s="48"/>
      <c r="P466" s="243">
        <f>O466*H466</f>
        <v>0</v>
      </c>
      <c r="Q466" s="243">
        <v>0.00469</v>
      </c>
      <c r="R466" s="243">
        <f>Q466*H466</f>
        <v>0.061884549999999997</v>
      </c>
      <c r="S466" s="243">
        <v>0</v>
      </c>
      <c r="T466" s="244">
        <f>S466*H466</f>
        <v>0</v>
      </c>
      <c r="AR466" s="25" t="s">
        <v>215</v>
      </c>
      <c r="AT466" s="25" t="s">
        <v>532</v>
      </c>
      <c r="AU466" s="25" t="s">
        <v>85</v>
      </c>
      <c r="AY466" s="25" t="s">
        <v>169</v>
      </c>
      <c r="BE466" s="245">
        <f>IF(N466="základní",J466,0)</f>
        <v>0</v>
      </c>
      <c r="BF466" s="245">
        <f>IF(N466="snížená",J466,0)</f>
        <v>0</v>
      </c>
      <c r="BG466" s="245">
        <f>IF(N466="zákl. přenesená",J466,0)</f>
        <v>0</v>
      </c>
      <c r="BH466" s="245">
        <f>IF(N466="sníž. přenesená",J466,0)</f>
        <v>0</v>
      </c>
      <c r="BI466" s="245">
        <f>IF(N466="nulová",J466,0)</f>
        <v>0</v>
      </c>
      <c r="BJ466" s="25" t="s">
        <v>82</v>
      </c>
      <c r="BK466" s="245">
        <f>ROUND(I466*H466,2)</f>
        <v>0</v>
      </c>
      <c r="BL466" s="25" t="s">
        <v>176</v>
      </c>
      <c r="BM466" s="25" t="s">
        <v>2385</v>
      </c>
    </row>
    <row r="467" spans="2:51" s="12" customFormat="1" ht="13.5">
      <c r="B467" s="246"/>
      <c r="C467" s="247"/>
      <c r="D467" s="248" t="s">
        <v>185</v>
      </c>
      <c r="E467" s="249" t="s">
        <v>21</v>
      </c>
      <c r="F467" s="250" t="s">
        <v>2386</v>
      </c>
      <c r="G467" s="247"/>
      <c r="H467" s="251">
        <v>13.195</v>
      </c>
      <c r="I467" s="252"/>
      <c r="J467" s="247"/>
      <c r="K467" s="247"/>
      <c r="L467" s="253"/>
      <c r="M467" s="254"/>
      <c r="N467" s="255"/>
      <c r="O467" s="255"/>
      <c r="P467" s="255"/>
      <c r="Q467" s="255"/>
      <c r="R467" s="255"/>
      <c r="S467" s="255"/>
      <c r="T467" s="256"/>
      <c r="AT467" s="257" t="s">
        <v>185</v>
      </c>
      <c r="AU467" s="257" t="s">
        <v>85</v>
      </c>
      <c r="AV467" s="12" t="s">
        <v>85</v>
      </c>
      <c r="AW467" s="12" t="s">
        <v>37</v>
      </c>
      <c r="AX467" s="12" t="s">
        <v>74</v>
      </c>
      <c r="AY467" s="257" t="s">
        <v>169</v>
      </c>
    </row>
    <row r="468" spans="2:51" s="13" customFormat="1" ht="13.5">
      <c r="B468" s="258"/>
      <c r="C468" s="259"/>
      <c r="D468" s="248" t="s">
        <v>185</v>
      </c>
      <c r="E468" s="260" t="s">
        <v>21</v>
      </c>
      <c r="F468" s="261" t="s">
        <v>187</v>
      </c>
      <c r="G468" s="259"/>
      <c r="H468" s="262">
        <v>13.195</v>
      </c>
      <c r="I468" s="263"/>
      <c r="J468" s="259"/>
      <c r="K468" s="259"/>
      <c r="L468" s="264"/>
      <c r="M468" s="265"/>
      <c r="N468" s="266"/>
      <c r="O468" s="266"/>
      <c r="P468" s="266"/>
      <c r="Q468" s="266"/>
      <c r="R468" s="266"/>
      <c r="S468" s="266"/>
      <c r="T468" s="267"/>
      <c r="AT468" s="268" t="s">
        <v>185</v>
      </c>
      <c r="AU468" s="268" t="s">
        <v>85</v>
      </c>
      <c r="AV468" s="13" t="s">
        <v>176</v>
      </c>
      <c r="AW468" s="13" t="s">
        <v>37</v>
      </c>
      <c r="AX468" s="13" t="s">
        <v>82</v>
      </c>
      <c r="AY468" s="268" t="s">
        <v>169</v>
      </c>
    </row>
    <row r="469" spans="2:65" s="1" customFormat="1" ht="16.5" customHeight="1">
      <c r="B469" s="47"/>
      <c r="C469" s="294" t="s">
        <v>568</v>
      </c>
      <c r="D469" s="294" t="s">
        <v>532</v>
      </c>
      <c r="E469" s="295" t="s">
        <v>756</v>
      </c>
      <c r="F469" s="296" t="s">
        <v>757</v>
      </c>
      <c r="G469" s="297" t="s">
        <v>205</v>
      </c>
      <c r="H469" s="298">
        <v>26.39</v>
      </c>
      <c r="I469" s="299"/>
      <c r="J469" s="300">
        <f>ROUND(I469*H469,2)</f>
        <v>0</v>
      </c>
      <c r="K469" s="296" t="s">
        <v>175</v>
      </c>
      <c r="L469" s="301"/>
      <c r="M469" s="302" t="s">
        <v>21</v>
      </c>
      <c r="N469" s="303" t="s">
        <v>45</v>
      </c>
      <c r="O469" s="48"/>
      <c r="P469" s="243">
        <f>O469*H469</f>
        <v>0</v>
      </c>
      <c r="Q469" s="243">
        <v>0.00442</v>
      </c>
      <c r="R469" s="243">
        <f>Q469*H469</f>
        <v>0.1166438</v>
      </c>
      <c r="S469" s="243">
        <v>0</v>
      </c>
      <c r="T469" s="244">
        <f>S469*H469</f>
        <v>0</v>
      </c>
      <c r="AR469" s="25" t="s">
        <v>215</v>
      </c>
      <c r="AT469" s="25" t="s">
        <v>532</v>
      </c>
      <c r="AU469" s="25" t="s">
        <v>85</v>
      </c>
      <c r="AY469" s="25" t="s">
        <v>169</v>
      </c>
      <c r="BE469" s="245">
        <f>IF(N469="základní",J469,0)</f>
        <v>0</v>
      </c>
      <c r="BF469" s="245">
        <f>IF(N469="snížená",J469,0)</f>
        <v>0</v>
      </c>
      <c r="BG469" s="245">
        <f>IF(N469="zákl. přenesená",J469,0)</f>
        <v>0</v>
      </c>
      <c r="BH469" s="245">
        <f>IF(N469="sníž. přenesená",J469,0)</f>
        <v>0</v>
      </c>
      <c r="BI469" s="245">
        <f>IF(N469="nulová",J469,0)</f>
        <v>0</v>
      </c>
      <c r="BJ469" s="25" t="s">
        <v>82</v>
      </c>
      <c r="BK469" s="245">
        <f>ROUND(I469*H469,2)</f>
        <v>0</v>
      </c>
      <c r="BL469" s="25" t="s">
        <v>176</v>
      </c>
      <c r="BM469" s="25" t="s">
        <v>2387</v>
      </c>
    </row>
    <row r="470" spans="2:51" s="12" customFormat="1" ht="13.5">
      <c r="B470" s="246"/>
      <c r="C470" s="247"/>
      <c r="D470" s="248" t="s">
        <v>185</v>
      </c>
      <c r="E470" s="249" t="s">
        <v>21</v>
      </c>
      <c r="F470" s="250" t="s">
        <v>2388</v>
      </c>
      <c r="G470" s="247"/>
      <c r="H470" s="251">
        <v>26.39</v>
      </c>
      <c r="I470" s="252"/>
      <c r="J470" s="247"/>
      <c r="K470" s="247"/>
      <c r="L470" s="253"/>
      <c r="M470" s="254"/>
      <c r="N470" s="255"/>
      <c r="O470" s="255"/>
      <c r="P470" s="255"/>
      <c r="Q470" s="255"/>
      <c r="R470" s="255"/>
      <c r="S470" s="255"/>
      <c r="T470" s="256"/>
      <c r="AT470" s="257" t="s">
        <v>185</v>
      </c>
      <c r="AU470" s="257" t="s">
        <v>85</v>
      </c>
      <c r="AV470" s="12" t="s">
        <v>85</v>
      </c>
      <c r="AW470" s="12" t="s">
        <v>37</v>
      </c>
      <c r="AX470" s="12" t="s">
        <v>74</v>
      </c>
      <c r="AY470" s="257" t="s">
        <v>169</v>
      </c>
    </row>
    <row r="471" spans="2:51" s="13" customFormat="1" ht="13.5">
      <c r="B471" s="258"/>
      <c r="C471" s="259"/>
      <c r="D471" s="248" t="s">
        <v>185</v>
      </c>
      <c r="E471" s="260" t="s">
        <v>21</v>
      </c>
      <c r="F471" s="261" t="s">
        <v>187</v>
      </c>
      <c r="G471" s="259"/>
      <c r="H471" s="262">
        <v>26.39</v>
      </c>
      <c r="I471" s="263"/>
      <c r="J471" s="259"/>
      <c r="K471" s="259"/>
      <c r="L471" s="264"/>
      <c r="M471" s="265"/>
      <c r="N471" s="266"/>
      <c r="O471" s="266"/>
      <c r="P471" s="266"/>
      <c r="Q471" s="266"/>
      <c r="R471" s="266"/>
      <c r="S471" s="266"/>
      <c r="T471" s="267"/>
      <c r="AT471" s="268" t="s">
        <v>185</v>
      </c>
      <c r="AU471" s="268" t="s">
        <v>85</v>
      </c>
      <c r="AV471" s="13" t="s">
        <v>176</v>
      </c>
      <c r="AW471" s="13" t="s">
        <v>37</v>
      </c>
      <c r="AX471" s="13" t="s">
        <v>82</v>
      </c>
      <c r="AY471" s="268" t="s">
        <v>169</v>
      </c>
    </row>
    <row r="472" spans="2:65" s="1" customFormat="1" ht="16.5" customHeight="1">
      <c r="B472" s="47"/>
      <c r="C472" s="294" t="s">
        <v>573</v>
      </c>
      <c r="D472" s="294" t="s">
        <v>532</v>
      </c>
      <c r="E472" s="295" t="s">
        <v>2389</v>
      </c>
      <c r="F472" s="296" t="s">
        <v>2390</v>
      </c>
      <c r="G472" s="297" t="s">
        <v>205</v>
      </c>
      <c r="H472" s="298">
        <v>15.225</v>
      </c>
      <c r="I472" s="299"/>
      <c r="J472" s="300">
        <f>ROUND(I472*H472,2)</f>
        <v>0</v>
      </c>
      <c r="K472" s="296" t="s">
        <v>175</v>
      </c>
      <c r="L472" s="301"/>
      <c r="M472" s="302" t="s">
        <v>21</v>
      </c>
      <c r="N472" s="303" t="s">
        <v>45</v>
      </c>
      <c r="O472" s="48"/>
      <c r="P472" s="243">
        <f>O472*H472</f>
        <v>0</v>
      </c>
      <c r="Q472" s="243">
        <v>0.00427</v>
      </c>
      <c r="R472" s="243">
        <f>Q472*H472</f>
        <v>0.06501075</v>
      </c>
      <c r="S472" s="243">
        <v>0</v>
      </c>
      <c r="T472" s="244">
        <f>S472*H472</f>
        <v>0</v>
      </c>
      <c r="AR472" s="25" t="s">
        <v>215</v>
      </c>
      <c r="AT472" s="25" t="s">
        <v>532</v>
      </c>
      <c r="AU472" s="25" t="s">
        <v>85</v>
      </c>
      <c r="AY472" s="25" t="s">
        <v>169</v>
      </c>
      <c r="BE472" s="245">
        <f>IF(N472="základní",J472,0)</f>
        <v>0</v>
      </c>
      <c r="BF472" s="245">
        <f>IF(N472="snížená",J472,0)</f>
        <v>0</v>
      </c>
      <c r="BG472" s="245">
        <f>IF(N472="zákl. přenesená",J472,0)</f>
        <v>0</v>
      </c>
      <c r="BH472" s="245">
        <f>IF(N472="sníž. přenesená",J472,0)</f>
        <v>0</v>
      </c>
      <c r="BI472" s="245">
        <f>IF(N472="nulová",J472,0)</f>
        <v>0</v>
      </c>
      <c r="BJ472" s="25" t="s">
        <v>82</v>
      </c>
      <c r="BK472" s="245">
        <f>ROUND(I472*H472,2)</f>
        <v>0</v>
      </c>
      <c r="BL472" s="25" t="s">
        <v>176</v>
      </c>
      <c r="BM472" s="25" t="s">
        <v>2391</v>
      </c>
    </row>
    <row r="473" spans="2:51" s="12" customFormat="1" ht="13.5">
      <c r="B473" s="246"/>
      <c r="C473" s="247"/>
      <c r="D473" s="248" t="s">
        <v>185</v>
      </c>
      <c r="E473" s="249" t="s">
        <v>21</v>
      </c>
      <c r="F473" s="250" t="s">
        <v>2392</v>
      </c>
      <c r="G473" s="247"/>
      <c r="H473" s="251">
        <v>15.225</v>
      </c>
      <c r="I473" s="252"/>
      <c r="J473" s="247"/>
      <c r="K473" s="247"/>
      <c r="L473" s="253"/>
      <c r="M473" s="254"/>
      <c r="N473" s="255"/>
      <c r="O473" s="255"/>
      <c r="P473" s="255"/>
      <c r="Q473" s="255"/>
      <c r="R473" s="255"/>
      <c r="S473" s="255"/>
      <c r="T473" s="256"/>
      <c r="AT473" s="257" t="s">
        <v>185</v>
      </c>
      <c r="AU473" s="257" t="s">
        <v>85</v>
      </c>
      <c r="AV473" s="12" t="s">
        <v>85</v>
      </c>
      <c r="AW473" s="12" t="s">
        <v>37</v>
      </c>
      <c r="AX473" s="12" t="s">
        <v>74</v>
      </c>
      <c r="AY473" s="257" t="s">
        <v>169</v>
      </c>
    </row>
    <row r="474" spans="2:51" s="13" customFormat="1" ht="13.5">
      <c r="B474" s="258"/>
      <c r="C474" s="259"/>
      <c r="D474" s="248" t="s">
        <v>185</v>
      </c>
      <c r="E474" s="260" t="s">
        <v>21</v>
      </c>
      <c r="F474" s="261" t="s">
        <v>187</v>
      </c>
      <c r="G474" s="259"/>
      <c r="H474" s="262">
        <v>15.225</v>
      </c>
      <c r="I474" s="263"/>
      <c r="J474" s="259"/>
      <c r="K474" s="259"/>
      <c r="L474" s="264"/>
      <c r="M474" s="265"/>
      <c r="N474" s="266"/>
      <c r="O474" s="266"/>
      <c r="P474" s="266"/>
      <c r="Q474" s="266"/>
      <c r="R474" s="266"/>
      <c r="S474" s="266"/>
      <c r="T474" s="267"/>
      <c r="AT474" s="268" t="s">
        <v>185</v>
      </c>
      <c r="AU474" s="268" t="s">
        <v>85</v>
      </c>
      <c r="AV474" s="13" t="s">
        <v>176</v>
      </c>
      <c r="AW474" s="13" t="s">
        <v>37</v>
      </c>
      <c r="AX474" s="13" t="s">
        <v>82</v>
      </c>
      <c r="AY474" s="268" t="s">
        <v>169</v>
      </c>
    </row>
    <row r="475" spans="2:65" s="1" customFormat="1" ht="16.5" customHeight="1">
      <c r="B475" s="47"/>
      <c r="C475" s="294" t="s">
        <v>582</v>
      </c>
      <c r="D475" s="294" t="s">
        <v>532</v>
      </c>
      <c r="E475" s="295" t="s">
        <v>2393</v>
      </c>
      <c r="F475" s="296" t="s">
        <v>2394</v>
      </c>
      <c r="G475" s="297" t="s">
        <v>205</v>
      </c>
      <c r="H475" s="298">
        <v>96.425</v>
      </c>
      <c r="I475" s="299"/>
      <c r="J475" s="300">
        <f>ROUND(I475*H475,2)</f>
        <v>0</v>
      </c>
      <c r="K475" s="296" t="s">
        <v>175</v>
      </c>
      <c r="L475" s="301"/>
      <c r="M475" s="302" t="s">
        <v>21</v>
      </c>
      <c r="N475" s="303" t="s">
        <v>45</v>
      </c>
      <c r="O475" s="48"/>
      <c r="P475" s="243">
        <f>O475*H475</f>
        <v>0</v>
      </c>
      <c r="Q475" s="243">
        <v>0.00427</v>
      </c>
      <c r="R475" s="243">
        <f>Q475*H475</f>
        <v>0.41173475000000004</v>
      </c>
      <c r="S475" s="243">
        <v>0</v>
      </c>
      <c r="T475" s="244">
        <f>S475*H475</f>
        <v>0</v>
      </c>
      <c r="AR475" s="25" t="s">
        <v>215</v>
      </c>
      <c r="AT475" s="25" t="s">
        <v>532</v>
      </c>
      <c r="AU475" s="25" t="s">
        <v>85</v>
      </c>
      <c r="AY475" s="25" t="s">
        <v>169</v>
      </c>
      <c r="BE475" s="245">
        <f>IF(N475="základní",J475,0)</f>
        <v>0</v>
      </c>
      <c r="BF475" s="245">
        <f>IF(N475="snížená",J475,0)</f>
        <v>0</v>
      </c>
      <c r="BG475" s="245">
        <f>IF(N475="zákl. přenesená",J475,0)</f>
        <v>0</v>
      </c>
      <c r="BH475" s="245">
        <f>IF(N475="sníž. přenesená",J475,0)</f>
        <v>0</v>
      </c>
      <c r="BI475" s="245">
        <f>IF(N475="nulová",J475,0)</f>
        <v>0</v>
      </c>
      <c r="BJ475" s="25" t="s">
        <v>82</v>
      </c>
      <c r="BK475" s="245">
        <f>ROUND(I475*H475,2)</f>
        <v>0</v>
      </c>
      <c r="BL475" s="25" t="s">
        <v>176</v>
      </c>
      <c r="BM475" s="25" t="s">
        <v>2395</v>
      </c>
    </row>
    <row r="476" spans="2:51" s="12" customFormat="1" ht="13.5">
      <c r="B476" s="246"/>
      <c r="C476" s="247"/>
      <c r="D476" s="248" t="s">
        <v>185</v>
      </c>
      <c r="E476" s="249" t="s">
        <v>21</v>
      </c>
      <c r="F476" s="250" t="s">
        <v>2396</v>
      </c>
      <c r="G476" s="247"/>
      <c r="H476" s="251">
        <v>96.425</v>
      </c>
      <c r="I476" s="252"/>
      <c r="J476" s="247"/>
      <c r="K476" s="247"/>
      <c r="L476" s="253"/>
      <c r="M476" s="254"/>
      <c r="N476" s="255"/>
      <c r="O476" s="255"/>
      <c r="P476" s="255"/>
      <c r="Q476" s="255"/>
      <c r="R476" s="255"/>
      <c r="S476" s="255"/>
      <c r="T476" s="256"/>
      <c r="AT476" s="257" t="s">
        <v>185</v>
      </c>
      <c r="AU476" s="257" t="s">
        <v>85</v>
      </c>
      <c r="AV476" s="12" t="s">
        <v>85</v>
      </c>
      <c r="AW476" s="12" t="s">
        <v>37</v>
      </c>
      <c r="AX476" s="12" t="s">
        <v>74</v>
      </c>
      <c r="AY476" s="257" t="s">
        <v>169</v>
      </c>
    </row>
    <row r="477" spans="2:51" s="13" customFormat="1" ht="13.5">
      <c r="B477" s="258"/>
      <c r="C477" s="259"/>
      <c r="D477" s="248" t="s">
        <v>185</v>
      </c>
      <c r="E477" s="260" t="s">
        <v>21</v>
      </c>
      <c r="F477" s="261" t="s">
        <v>187</v>
      </c>
      <c r="G477" s="259"/>
      <c r="H477" s="262">
        <v>96.425</v>
      </c>
      <c r="I477" s="263"/>
      <c r="J477" s="259"/>
      <c r="K477" s="259"/>
      <c r="L477" s="264"/>
      <c r="M477" s="265"/>
      <c r="N477" s="266"/>
      <c r="O477" s="266"/>
      <c r="P477" s="266"/>
      <c r="Q477" s="266"/>
      <c r="R477" s="266"/>
      <c r="S477" s="266"/>
      <c r="T477" s="267"/>
      <c r="AT477" s="268" t="s">
        <v>185</v>
      </c>
      <c r="AU477" s="268" t="s">
        <v>85</v>
      </c>
      <c r="AV477" s="13" t="s">
        <v>176</v>
      </c>
      <c r="AW477" s="13" t="s">
        <v>37</v>
      </c>
      <c r="AX477" s="13" t="s">
        <v>82</v>
      </c>
      <c r="AY477" s="268" t="s">
        <v>169</v>
      </c>
    </row>
    <row r="478" spans="2:65" s="1" customFormat="1" ht="25.5" customHeight="1">
      <c r="B478" s="47"/>
      <c r="C478" s="234" t="s">
        <v>588</v>
      </c>
      <c r="D478" s="234" t="s">
        <v>171</v>
      </c>
      <c r="E478" s="235" t="s">
        <v>2397</v>
      </c>
      <c r="F478" s="236" t="s">
        <v>2398</v>
      </c>
      <c r="G478" s="237" t="s">
        <v>174</v>
      </c>
      <c r="H478" s="238">
        <v>44</v>
      </c>
      <c r="I478" s="239"/>
      <c r="J478" s="240">
        <f>ROUND(I478*H478,2)</f>
        <v>0</v>
      </c>
      <c r="K478" s="236" t="s">
        <v>21</v>
      </c>
      <c r="L478" s="73"/>
      <c r="M478" s="241" t="s">
        <v>21</v>
      </c>
      <c r="N478" s="242" t="s">
        <v>45</v>
      </c>
      <c r="O478" s="48"/>
      <c r="P478" s="243">
        <f>O478*H478</f>
        <v>0</v>
      </c>
      <c r="Q478" s="243">
        <v>1.75E-06</v>
      </c>
      <c r="R478" s="243">
        <f>Q478*H478</f>
        <v>7.7E-05</v>
      </c>
      <c r="S478" s="243">
        <v>0</v>
      </c>
      <c r="T478" s="244">
        <f>S478*H478</f>
        <v>0</v>
      </c>
      <c r="AR478" s="25" t="s">
        <v>176</v>
      </c>
      <c r="AT478" s="25" t="s">
        <v>171</v>
      </c>
      <c r="AU478" s="25" t="s">
        <v>85</v>
      </c>
      <c r="AY478" s="25" t="s">
        <v>169</v>
      </c>
      <c r="BE478" s="245">
        <f>IF(N478="základní",J478,0)</f>
        <v>0</v>
      </c>
      <c r="BF478" s="245">
        <f>IF(N478="snížená",J478,0)</f>
        <v>0</v>
      </c>
      <c r="BG478" s="245">
        <f>IF(N478="zákl. přenesená",J478,0)</f>
        <v>0</v>
      </c>
      <c r="BH478" s="245">
        <f>IF(N478="sníž. přenesená",J478,0)</f>
        <v>0</v>
      </c>
      <c r="BI478" s="245">
        <f>IF(N478="nulová",J478,0)</f>
        <v>0</v>
      </c>
      <c r="BJ478" s="25" t="s">
        <v>82</v>
      </c>
      <c r="BK478" s="245">
        <f>ROUND(I478*H478,2)</f>
        <v>0</v>
      </c>
      <c r="BL478" s="25" t="s">
        <v>176</v>
      </c>
      <c r="BM478" s="25" t="s">
        <v>2399</v>
      </c>
    </row>
    <row r="479" spans="2:51" s="14" customFormat="1" ht="13.5">
      <c r="B479" s="269"/>
      <c r="C479" s="270"/>
      <c r="D479" s="248" t="s">
        <v>185</v>
      </c>
      <c r="E479" s="271" t="s">
        <v>21</v>
      </c>
      <c r="F479" s="272" t="s">
        <v>2368</v>
      </c>
      <c r="G479" s="270"/>
      <c r="H479" s="271" t="s">
        <v>21</v>
      </c>
      <c r="I479" s="273"/>
      <c r="J479" s="270"/>
      <c r="K479" s="270"/>
      <c r="L479" s="274"/>
      <c r="M479" s="275"/>
      <c r="N479" s="276"/>
      <c r="O479" s="276"/>
      <c r="P479" s="276"/>
      <c r="Q479" s="276"/>
      <c r="R479" s="276"/>
      <c r="S479" s="276"/>
      <c r="T479" s="277"/>
      <c r="AT479" s="278" t="s">
        <v>185</v>
      </c>
      <c r="AU479" s="278" t="s">
        <v>85</v>
      </c>
      <c r="AV479" s="14" t="s">
        <v>82</v>
      </c>
      <c r="AW479" s="14" t="s">
        <v>37</v>
      </c>
      <c r="AX479" s="14" t="s">
        <v>74</v>
      </c>
      <c r="AY479" s="278" t="s">
        <v>169</v>
      </c>
    </row>
    <row r="480" spans="2:51" s="12" customFormat="1" ht="13.5">
      <c r="B480" s="246"/>
      <c r="C480" s="247"/>
      <c r="D480" s="248" t="s">
        <v>185</v>
      </c>
      <c r="E480" s="249" t="s">
        <v>21</v>
      </c>
      <c r="F480" s="250" t="s">
        <v>223</v>
      </c>
      <c r="G480" s="247"/>
      <c r="H480" s="251">
        <v>10</v>
      </c>
      <c r="I480" s="252"/>
      <c r="J480" s="247"/>
      <c r="K480" s="247"/>
      <c r="L480" s="253"/>
      <c r="M480" s="254"/>
      <c r="N480" s="255"/>
      <c r="O480" s="255"/>
      <c r="P480" s="255"/>
      <c r="Q480" s="255"/>
      <c r="R480" s="255"/>
      <c r="S480" s="255"/>
      <c r="T480" s="256"/>
      <c r="AT480" s="257" t="s">
        <v>185</v>
      </c>
      <c r="AU480" s="257" t="s">
        <v>85</v>
      </c>
      <c r="AV480" s="12" t="s">
        <v>85</v>
      </c>
      <c r="AW480" s="12" t="s">
        <v>37</v>
      </c>
      <c r="AX480" s="12" t="s">
        <v>74</v>
      </c>
      <c r="AY480" s="257" t="s">
        <v>169</v>
      </c>
    </row>
    <row r="481" spans="2:51" s="14" customFormat="1" ht="13.5">
      <c r="B481" s="269"/>
      <c r="C481" s="270"/>
      <c r="D481" s="248" t="s">
        <v>185</v>
      </c>
      <c r="E481" s="271" t="s">
        <v>21</v>
      </c>
      <c r="F481" s="272" t="s">
        <v>2369</v>
      </c>
      <c r="G481" s="270"/>
      <c r="H481" s="271" t="s">
        <v>21</v>
      </c>
      <c r="I481" s="273"/>
      <c r="J481" s="270"/>
      <c r="K481" s="270"/>
      <c r="L481" s="274"/>
      <c r="M481" s="275"/>
      <c r="N481" s="276"/>
      <c r="O481" s="276"/>
      <c r="P481" s="276"/>
      <c r="Q481" s="276"/>
      <c r="R481" s="276"/>
      <c r="S481" s="276"/>
      <c r="T481" s="277"/>
      <c r="AT481" s="278" t="s">
        <v>185</v>
      </c>
      <c r="AU481" s="278" t="s">
        <v>85</v>
      </c>
      <c r="AV481" s="14" t="s">
        <v>82</v>
      </c>
      <c r="AW481" s="14" t="s">
        <v>37</v>
      </c>
      <c r="AX481" s="14" t="s">
        <v>74</v>
      </c>
      <c r="AY481" s="278" t="s">
        <v>169</v>
      </c>
    </row>
    <row r="482" spans="2:51" s="12" customFormat="1" ht="13.5">
      <c r="B482" s="246"/>
      <c r="C482" s="247"/>
      <c r="D482" s="248" t="s">
        <v>185</v>
      </c>
      <c r="E482" s="249" t="s">
        <v>21</v>
      </c>
      <c r="F482" s="250" t="s">
        <v>181</v>
      </c>
      <c r="G482" s="247"/>
      <c r="H482" s="251">
        <v>3</v>
      </c>
      <c r="I482" s="252"/>
      <c r="J482" s="247"/>
      <c r="K482" s="247"/>
      <c r="L482" s="253"/>
      <c r="M482" s="254"/>
      <c r="N482" s="255"/>
      <c r="O482" s="255"/>
      <c r="P482" s="255"/>
      <c r="Q482" s="255"/>
      <c r="R482" s="255"/>
      <c r="S482" s="255"/>
      <c r="T482" s="256"/>
      <c r="AT482" s="257" t="s">
        <v>185</v>
      </c>
      <c r="AU482" s="257" t="s">
        <v>85</v>
      </c>
      <c r="AV482" s="12" t="s">
        <v>85</v>
      </c>
      <c r="AW482" s="12" t="s">
        <v>37</v>
      </c>
      <c r="AX482" s="12" t="s">
        <v>74</v>
      </c>
      <c r="AY482" s="257" t="s">
        <v>169</v>
      </c>
    </row>
    <row r="483" spans="2:51" s="14" customFormat="1" ht="13.5">
      <c r="B483" s="269"/>
      <c r="C483" s="270"/>
      <c r="D483" s="248" t="s">
        <v>185</v>
      </c>
      <c r="E483" s="271" t="s">
        <v>21</v>
      </c>
      <c r="F483" s="272" t="s">
        <v>2370</v>
      </c>
      <c r="G483" s="270"/>
      <c r="H483" s="271" t="s">
        <v>21</v>
      </c>
      <c r="I483" s="273"/>
      <c r="J483" s="270"/>
      <c r="K483" s="270"/>
      <c r="L483" s="274"/>
      <c r="M483" s="275"/>
      <c r="N483" s="276"/>
      <c r="O483" s="276"/>
      <c r="P483" s="276"/>
      <c r="Q483" s="276"/>
      <c r="R483" s="276"/>
      <c r="S483" s="276"/>
      <c r="T483" s="277"/>
      <c r="AT483" s="278" t="s">
        <v>185</v>
      </c>
      <c r="AU483" s="278" t="s">
        <v>85</v>
      </c>
      <c r="AV483" s="14" t="s">
        <v>82</v>
      </c>
      <c r="AW483" s="14" t="s">
        <v>37</v>
      </c>
      <c r="AX483" s="14" t="s">
        <v>74</v>
      </c>
      <c r="AY483" s="278" t="s">
        <v>169</v>
      </c>
    </row>
    <row r="484" spans="2:51" s="12" customFormat="1" ht="13.5">
      <c r="B484" s="246"/>
      <c r="C484" s="247"/>
      <c r="D484" s="248" t="s">
        <v>185</v>
      </c>
      <c r="E484" s="249" t="s">
        <v>21</v>
      </c>
      <c r="F484" s="250" t="s">
        <v>291</v>
      </c>
      <c r="G484" s="247"/>
      <c r="H484" s="251">
        <v>26</v>
      </c>
      <c r="I484" s="252"/>
      <c r="J484" s="247"/>
      <c r="K484" s="247"/>
      <c r="L484" s="253"/>
      <c r="M484" s="254"/>
      <c r="N484" s="255"/>
      <c r="O484" s="255"/>
      <c r="P484" s="255"/>
      <c r="Q484" s="255"/>
      <c r="R484" s="255"/>
      <c r="S484" s="255"/>
      <c r="T484" s="256"/>
      <c r="AT484" s="257" t="s">
        <v>185</v>
      </c>
      <c r="AU484" s="257" t="s">
        <v>85</v>
      </c>
      <c r="AV484" s="12" t="s">
        <v>85</v>
      </c>
      <c r="AW484" s="12" t="s">
        <v>37</v>
      </c>
      <c r="AX484" s="12" t="s">
        <v>74</v>
      </c>
      <c r="AY484" s="257" t="s">
        <v>169</v>
      </c>
    </row>
    <row r="485" spans="2:51" s="14" customFormat="1" ht="13.5">
      <c r="B485" s="269"/>
      <c r="C485" s="270"/>
      <c r="D485" s="248" t="s">
        <v>185</v>
      </c>
      <c r="E485" s="271" t="s">
        <v>21</v>
      </c>
      <c r="F485" s="272" t="s">
        <v>2371</v>
      </c>
      <c r="G485" s="270"/>
      <c r="H485" s="271" t="s">
        <v>21</v>
      </c>
      <c r="I485" s="273"/>
      <c r="J485" s="270"/>
      <c r="K485" s="270"/>
      <c r="L485" s="274"/>
      <c r="M485" s="275"/>
      <c r="N485" s="276"/>
      <c r="O485" s="276"/>
      <c r="P485" s="276"/>
      <c r="Q485" s="276"/>
      <c r="R485" s="276"/>
      <c r="S485" s="276"/>
      <c r="T485" s="277"/>
      <c r="AT485" s="278" t="s">
        <v>185</v>
      </c>
      <c r="AU485" s="278" t="s">
        <v>85</v>
      </c>
      <c r="AV485" s="14" t="s">
        <v>82</v>
      </c>
      <c r="AW485" s="14" t="s">
        <v>37</v>
      </c>
      <c r="AX485" s="14" t="s">
        <v>74</v>
      </c>
      <c r="AY485" s="278" t="s">
        <v>169</v>
      </c>
    </row>
    <row r="486" spans="2:51" s="12" customFormat="1" ht="13.5">
      <c r="B486" s="246"/>
      <c r="C486" s="247"/>
      <c r="D486" s="248" t="s">
        <v>185</v>
      </c>
      <c r="E486" s="249" t="s">
        <v>21</v>
      </c>
      <c r="F486" s="250" t="s">
        <v>191</v>
      </c>
      <c r="G486" s="247"/>
      <c r="H486" s="251">
        <v>5</v>
      </c>
      <c r="I486" s="252"/>
      <c r="J486" s="247"/>
      <c r="K486" s="247"/>
      <c r="L486" s="253"/>
      <c r="M486" s="254"/>
      <c r="N486" s="255"/>
      <c r="O486" s="255"/>
      <c r="P486" s="255"/>
      <c r="Q486" s="255"/>
      <c r="R486" s="255"/>
      <c r="S486" s="255"/>
      <c r="T486" s="256"/>
      <c r="AT486" s="257" t="s">
        <v>185</v>
      </c>
      <c r="AU486" s="257" t="s">
        <v>85</v>
      </c>
      <c r="AV486" s="12" t="s">
        <v>85</v>
      </c>
      <c r="AW486" s="12" t="s">
        <v>37</v>
      </c>
      <c r="AX486" s="12" t="s">
        <v>74</v>
      </c>
      <c r="AY486" s="257" t="s">
        <v>169</v>
      </c>
    </row>
    <row r="487" spans="2:51" s="13" customFormat="1" ht="13.5">
      <c r="B487" s="258"/>
      <c r="C487" s="259"/>
      <c r="D487" s="248" t="s">
        <v>185</v>
      </c>
      <c r="E487" s="260" t="s">
        <v>21</v>
      </c>
      <c r="F487" s="261" t="s">
        <v>187</v>
      </c>
      <c r="G487" s="259"/>
      <c r="H487" s="262">
        <v>44</v>
      </c>
      <c r="I487" s="263"/>
      <c r="J487" s="259"/>
      <c r="K487" s="259"/>
      <c r="L487" s="264"/>
      <c r="M487" s="265"/>
      <c r="N487" s="266"/>
      <c r="O487" s="266"/>
      <c r="P487" s="266"/>
      <c r="Q487" s="266"/>
      <c r="R487" s="266"/>
      <c r="S487" s="266"/>
      <c r="T487" s="267"/>
      <c r="AT487" s="268" t="s">
        <v>185</v>
      </c>
      <c r="AU487" s="268" t="s">
        <v>85</v>
      </c>
      <c r="AV487" s="13" t="s">
        <v>176</v>
      </c>
      <c r="AW487" s="13" t="s">
        <v>37</v>
      </c>
      <c r="AX487" s="13" t="s">
        <v>82</v>
      </c>
      <c r="AY487" s="268" t="s">
        <v>169</v>
      </c>
    </row>
    <row r="488" spans="2:65" s="1" customFormat="1" ht="16.5" customHeight="1">
      <c r="B488" s="47"/>
      <c r="C488" s="294" t="s">
        <v>593</v>
      </c>
      <c r="D488" s="294" t="s">
        <v>532</v>
      </c>
      <c r="E488" s="295" t="s">
        <v>2400</v>
      </c>
      <c r="F488" s="296" t="s">
        <v>2401</v>
      </c>
      <c r="G488" s="297" t="s">
        <v>174</v>
      </c>
      <c r="H488" s="298">
        <v>44</v>
      </c>
      <c r="I488" s="299"/>
      <c r="J488" s="300">
        <f>ROUND(I488*H488,2)</f>
        <v>0</v>
      </c>
      <c r="K488" s="296" t="s">
        <v>175</v>
      </c>
      <c r="L488" s="301"/>
      <c r="M488" s="302" t="s">
        <v>21</v>
      </c>
      <c r="N488" s="303" t="s">
        <v>45</v>
      </c>
      <c r="O488" s="48"/>
      <c r="P488" s="243">
        <f>O488*H488</f>
        <v>0</v>
      </c>
      <c r="Q488" s="243">
        <v>0.0255</v>
      </c>
      <c r="R488" s="243">
        <f>Q488*H488</f>
        <v>1.1219999999999999</v>
      </c>
      <c r="S488" s="243">
        <v>0</v>
      </c>
      <c r="T488" s="244">
        <f>S488*H488</f>
        <v>0</v>
      </c>
      <c r="AR488" s="25" t="s">
        <v>215</v>
      </c>
      <c r="AT488" s="25" t="s">
        <v>532</v>
      </c>
      <c r="AU488" s="25" t="s">
        <v>85</v>
      </c>
      <c r="AY488" s="25" t="s">
        <v>169</v>
      </c>
      <c r="BE488" s="245">
        <f>IF(N488="základní",J488,0)</f>
        <v>0</v>
      </c>
      <c r="BF488" s="245">
        <f>IF(N488="snížená",J488,0)</f>
        <v>0</v>
      </c>
      <c r="BG488" s="245">
        <f>IF(N488="zákl. přenesená",J488,0)</f>
        <v>0</v>
      </c>
      <c r="BH488" s="245">
        <f>IF(N488="sníž. přenesená",J488,0)</f>
        <v>0</v>
      </c>
      <c r="BI488" s="245">
        <f>IF(N488="nulová",J488,0)</f>
        <v>0</v>
      </c>
      <c r="BJ488" s="25" t="s">
        <v>82</v>
      </c>
      <c r="BK488" s="245">
        <f>ROUND(I488*H488,2)</f>
        <v>0</v>
      </c>
      <c r="BL488" s="25" t="s">
        <v>176</v>
      </c>
      <c r="BM488" s="25" t="s">
        <v>2402</v>
      </c>
    </row>
    <row r="489" spans="2:65" s="1" customFormat="1" ht="25.5" customHeight="1">
      <c r="B489" s="47"/>
      <c r="C489" s="234" t="s">
        <v>598</v>
      </c>
      <c r="D489" s="234" t="s">
        <v>171</v>
      </c>
      <c r="E489" s="235" t="s">
        <v>2403</v>
      </c>
      <c r="F489" s="236" t="s">
        <v>2404</v>
      </c>
      <c r="G489" s="237" t="s">
        <v>174</v>
      </c>
      <c r="H489" s="238">
        <v>8</v>
      </c>
      <c r="I489" s="239"/>
      <c r="J489" s="240">
        <f>ROUND(I489*H489,2)</f>
        <v>0</v>
      </c>
      <c r="K489" s="236" t="s">
        <v>21</v>
      </c>
      <c r="L489" s="73"/>
      <c r="M489" s="241" t="s">
        <v>21</v>
      </c>
      <c r="N489" s="242" t="s">
        <v>45</v>
      </c>
      <c r="O489" s="48"/>
      <c r="P489" s="243">
        <f>O489*H489</f>
        <v>0</v>
      </c>
      <c r="Q489" s="243">
        <v>1.75E-06</v>
      </c>
      <c r="R489" s="243">
        <f>Q489*H489</f>
        <v>1.4E-05</v>
      </c>
      <c r="S489" s="243">
        <v>0</v>
      </c>
      <c r="T489" s="244">
        <f>S489*H489</f>
        <v>0</v>
      </c>
      <c r="AR489" s="25" t="s">
        <v>176</v>
      </c>
      <c r="AT489" s="25" t="s">
        <v>171</v>
      </c>
      <c r="AU489" s="25" t="s">
        <v>85</v>
      </c>
      <c r="AY489" s="25" t="s">
        <v>169</v>
      </c>
      <c r="BE489" s="245">
        <f>IF(N489="základní",J489,0)</f>
        <v>0</v>
      </c>
      <c r="BF489" s="245">
        <f>IF(N489="snížená",J489,0)</f>
        <v>0</v>
      </c>
      <c r="BG489" s="245">
        <f>IF(N489="zákl. přenesená",J489,0)</f>
        <v>0</v>
      </c>
      <c r="BH489" s="245">
        <f>IF(N489="sníž. přenesená",J489,0)</f>
        <v>0</v>
      </c>
      <c r="BI489" s="245">
        <f>IF(N489="nulová",J489,0)</f>
        <v>0</v>
      </c>
      <c r="BJ489" s="25" t="s">
        <v>82</v>
      </c>
      <c r="BK489" s="245">
        <f>ROUND(I489*H489,2)</f>
        <v>0</v>
      </c>
      <c r="BL489" s="25" t="s">
        <v>176</v>
      </c>
      <c r="BM489" s="25" t="s">
        <v>2405</v>
      </c>
    </row>
    <row r="490" spans="2:51" s="14" customFormat="1" ht="13.5">
      <c r="B490" s="269"/>
      <c r="C490" s="270"/>
      <c r="D490" s="248" t="s">
        <v>185</v>
      </c>
      <c r="E490" s="271" t="s">
        <v>21</v>
      </c>
      <c r="F490" s="272" t="s">
        <v>2372</v>
      </c>
      <c r="G490" s="270"/>
      <c r="H490" s="271" t="s">
        <v>21</v>
      </c>
      <c r="I490" s="273"/>
      <c r="J490" s="270"/>
      <c r="K490" s="270"/>
      <c r="L490" s="274"/>
      <c r="M490" s="275"/>
      <c r="N490" s="276"/>
      <c r="O490" s="276"/>
      <c r="P490" s="276"/>
      <c r="Q490" s="276"/>
      <c r="R490" s="276"/>
      <c r="S490" s="276"/>
      <c r="T490" s="277"/>
      <c r="AT490" s="278" t="s">
        <v>185</v>
      </c>
      <c r="AU490" s="278" t="s">
        <v>85</v>
      </c>
      <c r="AV490" s="14" t="s">
        <v>82</v>
      </c>
      <c r="AW490" s="14" t="s">
        <v>37</v>
      </c>
      <c r="AX490" s="14" t="s">
        <v>74</v>
      </c>
      <c r="AY490" s="278" t="s">
        <v>169</v>
      </c>
    </row>
    <row r="491" spans="2:51" s="12" customFormat="1" ht="13.5">
      <c r="B491" s="246"/>
      <c r="C491" s="247"/>
      <c r="D491" s="248" t="s">
        <v>185</v>
      </c>
      <c r="E491" s="249" t="s">
        <v>21</v>
      </c>
      <c r="F491" s="250" t="s">
        <v>215</v>
      </c>
      <c r="G491" s="247"/>
      <c r="H491" s="251">
        <v>8</v>
      </c>
      <c r="I491" s="252"/>
      <c r="J491" s="247"/>
      <c r="K491" s="247"/>
      <c r="L491" s="253"/>
      <c r="M491" s="254"/>
      <c r="N491" s="255"/>
      <c r="O491" s="255"/>
      <c r="P491" s="255"/>
      <c r="Q491" s="255"/>
      <c r="R491" s="255"/>
      <c r="S491" s="255"/>
      <c r="T491" s="256"/>
      <c r="AT491" s="257" t="s">
        <v>185</v>
      </c>
      <c r="AU491" s="257" t="s">
        <v>85</v>
      </c>
      <c r="AV491" s="12" t="s">
        <v>85</v>
      </c>
      <c r="AW491" s="12" t="s">
        <v>37</v>
      </c>
      <c r="AX491" s="12" t="s">
        <v>74</v>
      </c>
      <c r="AY491" s="257" t="s">
        <v>169</v>
      </c>
    </row>
    <row r="492" spans="2:51" s="13" customFormat="1" ht="13.5">
      <c r="B492" s="258"/>
      <c r="C492" s="259"/>
      <c r="D492" s="248" t="s">
        <v>185</v>
      </c>
      <c r="E492" s="260" t="s">
        <v>21</v>
      </c>
      <c r="F492" s="261" t="s">
        <v>187</v>
      </c>
      <c r="G492" s="259"/>
      <c r="H492" s="262">
        <v>8</v>
      </c>
      <c r="I492" s="263"/>
      <c r="J492" s="259"/>
      <c r="K492" s="259"/>
      <c r="L492" s="264"/>
      <c r="M492" s="265"/>
      <c r="N492" s="266"/>
      <c r="O492" s="266"/>
      <c r="P492" s="266"/>
      <c r="Q492" s="266"/>
      <c r="R492" s="266"/>
      <c r="S492" s="266"/>
      <c r="T492" s="267"/>
      <c r="AT492" s="268" t="s">
        <v>185</v>
      </c>
      <c r="AU492" s="268" t="s">
        <v>85</v>
      </c>
      <c r="AV492" s="13" t="s">
        <v>176</v>
      </c>
      <c r="AW492" s="13" t="s">
        <v>37</v>
      </c>
      <c r="AX492" s="13" t="s">
        <v>82</v>
      </c>
      <c r="AY492" s="268" t="s">
        <v>169</v>
      </c>
    </row>
    <row r="493" spans="2:65" s="1" customFormat="1" ht="16.5" customHeight="1">
      <c r="B493" s="47"/>
      <c r="C493" s="294" t="s">
        <v>604</v>
      </c>
      <c r="D493" s="294" t="s">
        <v>532</v>
      </c>
      <c r="E493" s="295" t="s">
        <v>2406</v>
      </c>
      <c r="F493" s="296" t="s">
        <v>2407</v>
      </c>
      <c r="G493" s="297" t="s">
        <v>174</v>
      </c>
      <c r="H493" s="298">
        <v>8</v>
      </c>
      <c r="I493" s="299"/>
      <c r="J493" s="300">
        <f>ROUND(I493*H493,2)</f>
        <v>0</v>
      </c>
      <c r="K493" s="296" t="s">
        <v>175</v>
      </c>
      <c r="L493" s="301"/>
      <c r="M493" s="302" t="s">
        <v>21</v>
      </c>
      <c r="N493" s="303" t="s">
        <v>45</v>
      </c>
      <c r="O493" s="48"/>
      <c r="P493" s="243">
        <f>O493*H493</f>
        <v>0</v>
      </c>
      <c r="Q493" s="243">
        <v>0.0295</v>
      </c>
      <c r="R493" s="243">
        <f>Q493*H493</f>
        <v>0.236</v>
      </c>
      <c r="S493" s="243">
        <v>0</v>
      </c>
      <c r="T493" s="244">
        <f>S493*H493</f>
        <v>0</v>
      </c>
      <c r="AR493" s="25" t="s">
        <v>215</v>
      </c>
      <c r="AT493" s="25" t="s">
        <v>532</v>
      </c>
      <c r="AU493" s="25" t="s">
        <v>85</v>
      </c>
      <c r="AY493" s="25" t="s">
        <v>169</v>
      </c>
      <c r="BE493" s="245">
        <f>IF(N493="základní",J493,0)</f>
        <v>0</v>
      </c>
      <c r="BF493" s="245">
        <f>IF(N493="snížená",J493,0)</f>
        <v>0</v>
      </c>
      <c r="BG493" s="245">
        <f>IF(N493="zákl. přenesená",J493,0)</f>
        <v>0</v>
      </c>
      <c r="BH493" s="245">
        <f>IF(N493="sníž. přenesená",J493,0)</f>
        <v>0</v>
      </c>
      <c r="BI493" s="245">
        <f>IF(N493="nulová",J493,0)</f>
        <v>0</v>
      </c>
      <c r="BJ493" s="25" t="s">
        <v>82</v>
      </c>
      <c r="BK493" s="245">
        <f>ROUND(I493*H493,2)</f>
        <v>0</v>
      </c>
      <c r="BL493" s="25" t="s">
        <v>176</v>
      </c>
      <c r="BM493" s="25" t="s">
        <v>2408</v>
      </c>
    </row>
    <row r="494" spans="2:65" s="1" customFormat="1" ht="25.5" customHeight="1">
      <c r="B494" s="47"/>
      <c r="C494" s="234" t="s">
        <v>611</v>
      </c>
      <c r="D494" s="234" t="s">
        <v>171</v>
      </c>
      <c r="E494" s="235" t="s">
        <v>2409</v>
      </c>
      <c r="F494" s="236" t="s">
        <v>2410</v>
      </c>
      <c r="G494" s="237" t="s">
        <v>174</v>
      </c>
      <c r="H494" s="238">
        <v>10</v>
      </c>
      <c r="I494" s="239"/>
      <c r="J494" s="240">
        <f>ROUND(I494*H494,2)</f>
        <v>0</v>
      </c>
      <c r="K494" s="236" t="s">
        <v>175</v>
      </c>
      <c r="L494" s="73"/>
      <c r="M494" s="241" t="s">
        <v>21</v>
      </c>
      <c r="N494" s="242" t="s">
        <v>45</v>
      </c>
      <c r="O494" s="48"/>
      <c r="P494" s="243">
        <f>O494*H494</f>
        <v>0</v>
      </c>
      <c r="Q494" s="243">
        <v>3.75E-06</v>
      </c>
      <c r="R494" s="243">
        <f>Q494*H494</f>
        <v>3.7500000000000003E-05</v>
      </c>
      <c r="S494" s="243">
        <v>0</v>
      </c>
      <c r="T494" s="244">
        <f>S494*H494</f>
        <v>0</v>
      </c>
      <c r="AR494" s="25" t="s">
        <v>176</v>
      </c>
      <c r="AT494" s="25" t="s">
        <v>171</v>
      </c>
      <c r="AU494" s="25" t="s">
        <v>85</v>
      </c>
      <c r="AY494" s="25" t="s">
        <v>169</v>
      </c>
      <c r="BE494" s="245">
        <f>IF(N494="základní",J494,0)</f>
        <v>0</v>
      </c>
      <c r="BF494" s="245">
        <f>IF(N494="snížená",J494,0)</f>
        <v>0</v>
      </c>
      <c r="BG494" s="245">
        <f>IF(N494="zákl. přenesená",J494,0)</f>
        <v>0</v>
      </c>
      <c r="BH494" s="245">
        <f>IF(N494="sníž. přenesená",J494,0)</f>
        <v>0</v>
      </c>
      <c r="BI494" s="245">
        <f>IF(N494="nulová",J494,0)</f>
        <v>0</v>
      </c>
      <c r="BJ494" s="25" t="s">
        <v>82</v>
      </c>
      <c r="BK494" s="245">
        <f>ROUND(I494*H494,2)</f>
        <v>0</v>
      </c>
      <c r="BL494" s="25" t="s">
        <v>176</v>
      </c>
      <c r="BM494" s="25" t="s">
        <v>2411</v>
      </c>
    </row>
    <row r="495" spans="2:65" s="1" customFormat="1" ht="16.5" customHeight="1">
      <c r="B495" s="47"/>
      <c r="C495" s="294" t="s">
        <v>616</v>
      </c>
      <c r="D495" s="294" t="s">
        <v>532</v>
      </c>
      <c r="E495" s="295" t="s">
        <v>2412</v>
      </c>
      <c r="F495" s="296" t="s">
        <v>2413</v>
      </c>
      <c r="G495" s="297" t="s">
        <v>174</v>
      </c>
      <c r="H495" s="298">
        <v>5.075</v>
      </c>
      <c r="I495" s="299"/>
      <c r="J495" s="300">
        <f>ROUND(I495*H495,2)</f>
        <v>0</v>
      </c>
      <c r="K495" s="296" t="s">
        <v>175</v>
      </c>
      <c r="L495" s="301"/>
      <c r="M495" s="302" t="s">
        <v>21</v>
      </c>
      <c r="N495" s="303" t="s">
        <v>45</v>
      </c>
      <c r="O495" s="48"/>
      <c r="P495" s="243">
        <f>O495*H495</f>
        <v>0</v>
      </c>
      <c r="Q495" s="243">
        <v>0.00041</v>
      </c>
      <c r="R495" s="243">
        <f>Q495*H495</f>
        <v>0.00208075</v>
      </c>
      <c r="S495" s="243">
        <v>0</v>
      </c>
      <c r="T495" s="244">
        <f>S495*H495</f>
        <v>0</v>
      </c>
      <c r="AR495" s="25" t="s">
        <v>215</v>
      </c>
      <c r="AT495" s="25" t="s">
        <v>532</v>
      </c>
      <c r="AU495" s="25" t="s">
        <v>85</v>
      </c>
      <c r="AY495" s="25" t="s">
        <v>169</v>
      </c>
      <c r="BE495" s="245">
        <f>IF(N495="základní",J495,0)</f>
        <v>0</v>
      </c>
      <c r="BF495" s="245">
        <f>IF(N495="snížená",J495,0)</f>
        <v>0</v>
      </c>
      <c r="BG495" s="245">
        <f>IF(N495="zákl. přenesená",J495,0)</f>
        <v>0</v>
      </c>
      <c r="BH495" s="245">
        <f>IF(N495="sníž. přenesená",J495,0)</f>
        <v>0</v>
      </c>
      <c r="BI495" s="245">
        <f>IF(N495="nulová",J495,0)</f>
        <v>0</v>
      </c>
      <c r="BJ495" s="25" t="s">
        <v>82</v>
      </c>
      <c r="BK495" s="245">
        <f>ROUND(I495*H495,2)</f>
        <v>0</v>
      </c>
      <c r="BL495" s="25" t="s">
        <v>176</v>
      </c>
      <c r="BM495" s="25" t="s">
        <v>2414</v>
      </c>
    </row>
    <row r="496" spans="2:65" s="1" customFormat="1" ht="16.5" customHeight="1">
      <c r="B496" s="47"/>
      <c r="C496" s="294" t="s">
        <v>635</v>
      </c>
      <c r="D496" s="294" t="s">
        <v>532</v>
      </c>
      <c r="E496" s="295" t="s">
        <v>2415</v>
      </c>
      <c r="F496" s="296" t="s">
        <v>2416</v>
      </c>
      <c r="G496" s="297" t="s">
        <v>174</v>
      </c>
      <c r="H496" s="298">
        <v>5.075</v>
      </c>
      <c r="I496" s="299"/>
      <c r="J496" s="300">
        <f>ROUND(I496*H496,2)</f>
        <v>0</v>
      </c>
      <c r="K496" s="296" t="s">
        <v>175</v>
      </c>
      <c r="L496" s="301"/>
      <c r="M496" s="302" t="s">
        <v>21</v>
      </c>
      <c r="N496" s="303" t="s">
        <v>45</v>
      </c>
      <c r="O496" s="48"/>
      <c r="P496" s="243">
        <f>O496*H496</f>
        <v>0</v>
      </c>
      <c r="Q496" s="243">
        <v>0.00088</v>
      </c>
      <c r="R496" s="243">
        <f>Q496*H496</f>
        <v>0.004466</v>
      </c>
      <c r="S496" s="243">
        <v>0</v>
      </c>
      <c r="T496" s="244">
        <f>S496*H496</f>
        <v>0</v>
      </c>
      <c r="AR496" s="25" t="s">
        <v>215</v>
      </c>
      <c r="AT496" s="25" t="s">
        <v>532</v>
      </c>
      <c r="AU496" s="25" t="s">
        <v>85</v>
      </c>
      <c r="AY496" s="25" t="s">
        <v>169</v>
      </c>
      <c r="BE496" s="245">
        <f>IF(N496="základní",J496,0)</f>
        <v>0</v>
      </c>
      <c r="BF496" s="245">
        <f>IF(N496="snížená",J496,0)</f>
        <v>0</v>
      </c>
      <c r="BG496" s="245">
        <f>IF(N496="zákl. přenesená",J496,0)</f>
        <v>0</v>
      </c>
      <c r="BH496" s="245">
        <f>IF(N496="sníž. přenesená",J496,0)</f>
        <v>0</v>
      </c>
      <c r="BI496" s="245">
        <f>IF(N496="nulová",J496,0)</f>
        <v>0</v>
      </c>
      <c r="BJ496" s="25" t="s">
        <v>82</v>
      </c>
      <c r="BK496" s="245">
        <f>ROUND(I496*H496,2)</f>
        <v>0</v>
      </c>
      <c r="BL496" s="25" t="s">
        <v>176</v>
      </c>
      <c r="BM496" s="25" t="s">
        <v>2417</v>
      </c>
    </row>
    <row r="497" spans="2:65" s="1" customFormat="1" ht="25.5" customHeight="1">
      <c r="B497" s="47"/>
      <c r="C497" s="234" t="s">
        <v>640</v>
      </c>
      <c r="D497" s="234" t="s">
        <v>171</v>
      </c>
      <c r="E497" s="235" t="s">
        <v>761</v>
      </c>
      <c r="F497" s="236" t="s">
        <v>762</v>
      </c>
      <c r="G497" s="237" t="s">
        <v>174</v>
      </c>
      <c r="H497" s="238">
        <v>13</v>
      </c>
      <c r="I497" s="239"/>
      <c r="J497" s="240">
        <f>ROUND(I497*H497,2)</f>
        <v>0</v>
      </c>
      <c r="K497" s="236" t="s">
        <v>175</v>
      </c>
      <c r="L497" s="73"/>
      <c r="M497" s="241" t="s">
        <v>21</v>
      </c>
      <c r="N497" s="242" t="s">
        <v>45</v>
      </c>
      <c r="O497" s="48"/>
      <c r="P497" s="243">
        <f>O497*H497</f>
        <v>0</v>
      </c>
      <c r="Q497" s="243">
        <v>5.75E-06</v>
      </c>
      <c r="R497" s="243">
        <f>Q497*H497</f>
        <v>7.475E-05</v>
      </c>
      <c r="S497" s="243">
        <v>0</v>
      </c>
      <c r="T497" s="244">
        <f>S497*H497</f>
        <v>0</v>
      </c>
      <c r="AR497" s="25" t="s">
        <v>176</v>
      </c>
      <c r="AT497" s="25" t="s">
        <v>171</v>
      </c>
      <c r="AU497" s="25" t="s">
        <v>85</v>
      </c>
      <c r="AY497" s="25" t="s">
        <v>169</v>
      </c>
      <c r="BE497" s="245">
        <f>IF(N497="základní",J497,0)</f>
        <v>0</v>
      </c>
      <c r="BF497" s="245">
        <f>IF(N497="snížená",J497,0)</f>
        <v>0</v>
      </c>
      <c r="BG497" s="245">
        <f>IF(N497="zákl. přenesená",J497,0)</f>
        <v>0</v>
      </c>
      <c r="BH497" s="245">
        <f>IF(N497="sníž. přenesená",J497,0)</f>
        <v>0</v>
      </c>
      <c r="BI497" s="245">
        <f>IF(N497="nulová",J497,0)</f>
        <v>0</v>
      </c>
      <c r="BJ497" s="25" t="s">
        <v>82</v>
      </c>
      <c r="BK497" s="245">
        <f>ROUND(I497*H497,2)</f>
        <v>0</v>
      </c>
      <c r="BL497" s="25" t="s">
        <v>176</v>
      </c>
      <c r="BM497" s="25" t="s">
        <v>2418</v>
      </c>
    </row>
    <row r="498" spans="2:65" s="1" customFormat="1" ht="16.5" customHeight="1">
      <c r="B498" s="47"/>
      <c r="C498" s="294" t="s">
        <v>644</v>
      </c>
      <c r="D498" s="294" t="s">
        <v>532</v>
      </c>
      <c r="E498" s="295" t="s">
        <v>2419</v>
      </c>
      <c r="F498" s="296" t="s">
        <v>2420</v>
      </c>
      <c r="G498" s="297" t="s">
        <v>174</v>
      </c>
      <c r="H498" s="298">
        <v>6.09</v>
      </c>
      <c r="I498" s="299"/>
      <c r="J498" s="300">
        <f>ROUND(I498*H498,2)</f>
        <v>0</v>
      </c>
      <c r="K498" s="296" t="s">
        <v>175</v>
      </c>
      <c r="L498" s="301"/>
      <c r="M498" s="302" t="s">
        <v>21</v>
      </c>
      <c r="N498" s="303" t="s">
        <v>45</v>
      </c>
      <c r="O498" s="48"/>
      <c r="P498" s="243">
        <f>O498*H498</f>
        <v>0</v>
      </c>
      <c r="Q498" s="243">
        <v>0.00079</v>
      </c>
      <c r="R498" s="243">
        <f>Q498*H498</f>
        <v>0.0048111</v>
      </c>
      <c r="S498" s="243">
        <v>0</v>
      </c>
      <c r="T498" s="244">
        <f>S498*H498</f>
        <v>0</v>
      </c>
      <c r="AR498" s="25" t="s">
        <v>215</v>
      </c>
      <c r="AT498" s="25" t="s">
        <v>532</v>
      </c>
      <c r="AU498" s="25" t="s">
        <v>85</v>
      </c>
      <c r="AY498" s="25" t="s">
        <v>169</v>
      </c>
      <c r="BE498" s="245">
        <f>IF(N498="základní",J498,0)</f>
        <v>0</v>
      </c>
      <c r="BF498" s="245">
        <f>IF(N498="snížená",J498,0)</f>
        <v>0</v>
      </c>
      <c r="BG498" s="245">
        <f>IF(N498="zákl. přenesená",J498,0)</f>
        <v>0</v>
      </c>
      <c r="BH498" s="245">
        <f>IF(N498="sníž. přenesená",J498,0)</f>
        <v>0</v>
      </c>
      <c r="BI498" s="245">
        <f>IF(N498="nulová",J498,0)</f>
        <v>0</v>
      </c>
      <c r="BJ498" s="25" t="s">
        <v>82</v>
      </c>
      <c r="BK498" s="245">
        <f>ROUND(I498*H498,2)</f>
        <v>0</v>
      </c>
      <c r="BL498" s="25" t="s">
        <v>176</v>
      </c>
      <c r="BM498" s="25" t="s">
        <v>2421</v>
      </c>
    </row>
    <row r="499" spans="2:65" s="1" customFormat="1" ht="16.5" customHeight="1">
      <c r="B499" s="47"/>
      <c r="C499" s="294" t="s">
        <v>648</v>
      </c>
      <c r="D499" s="294" t="s">
        <v>532</v>
      </c>
      <c r="E499" s="295" t="s">
        <v>2422</v>
      </c>
      <c r="F499" s="296" t="s">
        <v>2423</v>
      </c>
      <c r="G499" s="297" t="s">
        <v>174</v>
      </c>
      <c r="H499" s="298">
        <v>7.105</v>
      </c>
      <c r="I499" s="299"/>
      <c r="J499" s="300">
        <f>ROUND(I499*H499,2)</f>
        <v>0</v>
      </c>
      <c r="K499" s="296" t="s">
        <v>175</v>
      </c>
      <c r="L499" s="301"/>
      <c r="M499" s="302" t="s">
        <v>21</v>
      </c>
      <c r="N499" s="303" t="s">
        <v>45</v>
      </c>
      <c r="O499" s="48"/>
      <c r="P499" s="243">
        <f>O499*H499</f>
        <v>0</v>
      </c>
      <c r="Q499" s="243">
        <v>0.00121</v>
      </c>
      <c r="R499" s="243">
        <f>Q499*H499</f>
        <v>0.00859705</v>
      </c>
      <c r="S499" s="243">
        <v>0</v>
      </c>
      <c r="T499" s="244">
        <f>S499*H499</f>
        <v>0</v>
      </c>
      <c r="AR499" s="25" t="s">
        <v>215</v>
      </c>
      <c r="AT499" s="25" t="s">
        <v>532</v>
      </c>
      <c r="AU499" s="25" t="s">
        <v>85</v>
      </c>
      <c r="AY499" s="25" t="s">
        <v>169</v>
      </c>
      <c r="BE499" s="245">
        <f>IF(N499="základní",J499,0)</f>
        <v>0</v>
      </c>
      <c r="BF499" s="245">
        <f>IF(N499="snížená",J499,0)</f>
        <v>0</v>
      </c>
      <c r="BG499" s="245">
        <f>IF(N499="zákl. přenesená",J499,0)</f>
        <v>0</v>
      </c>
      <c r="BH499" s="245">
        <f>IF(N499="sníž. přenesená",J499,0)</f>
        <v>0</v>
      </c>
      <c r="BI499" s="245">
        <f>IF(N499="nulová",J499,0)</f>
        <v>0</v>
      </c>
      <c r="BJ499" s="25" t="s">
        <v>82</v>
      </c>
      <c r="BK499" s="245">
        <f>ROUND(I499*H499,2)</f>
        <v>0</v>
      </c>
      <c r="BL499" s="25" t="s">
        <v>176</v>
      </c>
      <c r="BM499" s="25" t="s">
        <v>2424</v>
      </c>
    </row>
    <row r="500" spans="2:65" s="1" customFormat="1" ht="25.5" customHeight="1">
      <c r="B500" s="47"/>
      <c r="C500" s="234" t="s">
        <v>653</v>
      </c>
      <c r="D500" s="234" t="s">
        <v>171</v>
      </c>
      <c r="E500" s="235" t="s">
        <v>769</v>
      </c>
      <c r="F500" s="236" t="s">
        <v>770</v>
      </c>
      <c r="G500" s="237" t="s">
        <v>174</v>
      </c>
      <c r="H500" s="238">
        <v>7</v>
      </c>
      <c r="I500" s="239"/>
      <c r="J500" s="240">
        <f>ROUND(I500*H500,2)</f>
        <v>0</v>
      </c>
      <c r="K500" s="236" t="s">
        <v>175</v>
      </c>
      <c r="L500" s="73"/>
      <c r="M500" s="241" t="s">
        <v>21</v>
      </c>
      <c r="N500" s="242" t="s">
        <v>45</v>
      </c>
      <c r="O500" s="48"/>
      <c r="P500" s="243">
        <f>O500*H500</f>
        <v>0</v>
      </c>
      <c r="Q500" s="243">
        <v>1.15E-05</v>
      </c>
      <c r="R500" s="243">
        <f>Q500*H500</f>
        <v>8.05E-05</v>
      </c>
      <c r="S500" s="243">
        <v>0</v>
      </c>
      <c r="T500" s="244">
        <f>S500*H500</f>
        <v>0</v>
      </c>
      <c r="AR500" s="25" t="s">
        <v>176</v>
      </c>
      <c r="AT500" s="25" t="s">
        <v>171</v>
      </c>
      <c r="AU500" s="25" t="s">
        <v>85</v>
      </c>
      <c r="AY500" s="25" t="s">
        <v>169</v>
      </c>
      <c r="BE500" s="245">
        <f>IF(N500="základní",J500,0)</f>
        <v>0</v>
      </c>
      <c r="BF500" s="245">
        <f>IF(N500="snížená",J500,0)</f>
        <v>0</v>
      </c>
      <c r="BG500" s="245">
        <f>IF(N500="zákl. přenesená",J500,0)</f>
        <v>0</v>
      </c>
      <c r="BH500" s="245">
        <f>IF(N500="sníž. přenesená",J500,0)</f>
        <v>0</v>
      </c>
      <c r="BI500" s="245">
        <f>IF(N500="nulová",J500,0)</f>
        <v>0</v>
      </c>
      <c r="BJ500" s="25" t="s">
        <v>82</v>
      </c>
      <c r="BK500" s="245">
        <f>ROUND(I500*H500,2)</f>
        <v>0</v>
      </c>
      <c r="BL500" s="25" t="s">
        <v>176</v>
      </c>
      <c r="BM500" s="25" t="s">
        <v>2425</v>
      </c>
    </row>
    <row r="501" spans="2:65" s="1" customFormat="1" ht="16.5" customHeight="1">
      <c r="B501" s="47"/>
      <c r="C501" s="294" t="s">
        <v>658</v>
      </c>
      <c r="D501" s="294" t="s">
        <v>532</v>
      </c>
      <c r="E501" s="295" t="s">
        <v>774</v>
      </c>
      <c r="F501" s="296" t="s">
        <v>775</v>
      </c>
      <c r="G501" s="297" t="s">
        <v>174</v>
      </c>
      <c r="H501" s="298">
        <v>3.045</v>
      </c>
      <c r="I501" s="299"/>
      <c r="J501" s="300">
        <f>ROUND(I501*H501,2)</f>
        <v>0</v>
      </c>
      <c r="K501" s="296" t="s">
        <v>175</v>
      </c>
      <c r="L501" s="301"/>
      <c r="M501" s="302" t="s">
        <v>21</v>
      </c>
      <c r="N501" s="303" t="s">
        <v>45</v>
      </c>
      <c r="O501" s="48"/>
      <c r="P501" s="243">
        <f>O501*H501</f>
        <v>0</v>
      </c>
      <c r="Q501" s="243">
        <v>0.00263</v>
      </c>
      <c r="R501" s="243">
        <f>Q501*H501</f>
        <v>0.00800835</v>
      </c>
      <c r="S501" s="243">
        <v>0</v>
      </c>
      <c r="T501" s="244">
        <f>S501*H501</f>
        <v>0</v>
      </c>
      <c r="AR501" s="25" t="s">
        <v>215</v>
      </c>
      <c r="AT501" s="25" t="s">
        <v>532</v>
      </c>
      <c r="AU501" s="25" t="s">
        <v>85</v>
      </c>
      <c r="AY501" s="25" t="s">
        <v>169</v>
      </c>
      <c r="BE501" s="245">
        <f>IF(N501="základní",J501,0)</f>
        <v>0</v>
      </c>
      <c r="BF501" s="245">
        <f>IF(N501="snížená",J501,0)</f>
        <v>0</v>
      </c>
      <c r="BG501" s="245">
        <f>IF(N501="zákl. přenesená",J501,0)</f>
        <v>0</v>
      </c>
      <c r="BH501" s="245">
        <f>IF(N501="sníž. přenesená",J501,0)</f>
        <v>0</v>
      </c>
      <c r="BI501" s="245">
        <f>IF(N501="nulová",J501,0)</f>
        <v>0</v>
      </c>
      <c r="BJ501" s="25" t="s">
        <v>82</v>
      </c>
      <c r="BK501" s="245">
        <f>ROUND(I501*H501,2)</f>
        <v>0</v>
      </c>
      <c r="BL501" s="25" t="s">
        <v>176</v>
      </c>
      <c r="BM501" s="25" t="s">
        <v>2426</v>
      </c>
    </row>
    <row r="502" spans="2:65" s="1" customFormat="1" ht="16.5" customHeight="1">
      <c r="B502" s="47"/>
      <c r="C502" s="294" t="s">
        <v>662</v>
      </c>
      <c r="D502" s="294" t="s">
        <v>532</v>
      </c>
      <c r="E502" s="295" t="s">
        <v>2427</v>
      </c>
      <c r="F502" s="296" t="s">
        <v>2428</v>
      </c>
      <c r="G502" s="297" t="s">
        <v>174</v>
      </c>
      <c r="H502" s="298">
        <v>2.03</v>
      </c>
      <c r="I502" s="299"/>
      <c r="J502" s="300">
        <f>ROUND(I502*H502,2)</f>
        <v>0</v>
      </c>
      <c r="K502" s="296" t="s">
        <v>175</v>
      </c>
      <c r="L502" s="301"/>
      <c r="M502" s="302" t="s">
        <v>21</v>
      </c>
      <c r="N502" s="303" t="s">
        <v>45</v>
      </c>
      <c r="O502" s="48"/>
      <c r="P502" s="243">
        <f>O502*H502</f>
        <v>0</v>
      </c>
      <c r="Q502" s="243">
        <v>0.0028</v>
      </c>
      <c r="R502" s="243">
        <f>Q502*H502</f>
        <v>0.005684</v>
      </c>
      <c r="S502" s="243">
        <v>0</v>
      </c>
      <c r="T502" s="244">
        <f>S502*H502</f>
        <v>0</v>
      </c>
      <c r="AR502" s="25" t="s">
        <v>215</v>
      </c>
      <c r="AT502" s="25" t="s">
        <v>532</v>
      </c>
      <c r="AU502" s="25" t="s">
        <v>85</v>
      </c>
      <c r="AY502" s="25" t="s">
        <v>169</v>
      </c>
      <c r="BE502" s="245">
        <f>IF(N502="základní",J502,0)</f>
        <v>0</v>
      </c>
      <c r="BF502" s="245">
        <f>IF(N502="snížená",J502,0)</f>
        <v>0</v>
      </c>
      <c r="BG502" s="245">
        <f>IF(N502="zákl. přenesená",J502,0)</f>
        <v>0</v>
      </c>
      <c r="BH502" s="245">
        <f>IF(N502="sníž. přenesená",J502,0)</f>
        <v>0</v>
      </c>
      <c r="BI502" s="245">
        <f>IF(N502="nulová",J502,0)</f>
        <v>0</v>
      </c>
      <c r="BJ502" s="25" t="s">
        <v>82</v>
      </c>
      <c r="BK502" s="245">
        <f>ROUND(I502*H502,2)</f>
        <v>0</v>
      </c>
      <c r="BL502" s="25" t="s">
        <v>176</v>
      </c>
      <c r="BM502" s="25" t="s">
        <v>2429</v>
      </c>
    </row>
    <row r="503" spans="2:65" s="1" customFormat="1" ht="16.5" customHeight="1">
      <c r="B503" s="47"/>
      <c r="C503" s="294" t="s">
        <v>665</v>
      </c>
      <c r="D503" s="294" t="s">
        <v>532</v>
      </c>
      <c r="E503" s="295" t="s">
        <v>2430</v>
      </c>
      <c r="F503" s="296" t="s">
        <v>2431</v>
      </c>
      <c r="G503" s="297" t="s">
        <v>174</v>
      </c>
      <c r="H503" s="298">
        <v>2.03</v>
      </c>
      <c r="I503" s="299"/>
      <c r="J503" s="300">
        <f>ROUND(I503*H503,2)</f>
        <v>0</v>
      </c>
      <c r="K503" s="296" t="s">
        <v>175</v>
      </c>
      <c r="L503" s="301"/>
      <c r="M503" s="302" t="s">
        <v>21</v>
      </c>
      <c r="N503" s="303" t="s">
        <v>45</v>
      </c>
      <c r="O503" s="48"/>
      <c r="P503" s="243">
        <f>O503*H503</f>
        <v>0</v>
      </c>
      <c r="Q503" s="243">
        <v>0.002</v>
      </c>
      <c r="R503" s="243">
        <f>Q503*H503</f>
        <v>0.004059999999999999</v>
      </c>
      <c r="S503" s="243">
        <v>0</v>
      </c>
      <c r="T503" s="244">
        <f>S503*H503</f>
        <v>0</v>
      </c>
      <c r="AR503" s="25" t="s">
        <v>215</v>
      </c>
      <c r="AT503" s="25" t="s">
        <v>532</v>
      </c>
      <c r="AU503" s="25" t="s">
        <v>85</v>
      </c>
      <c r="AY503" s="25" t="s">
        <v>169</v>
      </c>
      <c r="BE503" s="245">
        <f>IF(N503="základní",J503,0)</f>
        <v>0</v>
      </c>
      <c r="BF503" s="245">
        <f>IF(N503="snížená",J503,0)</f>
        <v>0</v>
      </c>
      <c r="BG503" s="245">
        <f>IF(N503="zákl. přenesená",J503,0)</f>
        <v>0</v>
      </c>
      <c r="BH503" s="245">
        <f>IF(N503="sníž. přenesená",J503,0)</f>
        <v>0</v>
      </c>
      <c r="BI503" s="245">
        <f>IF(N503="nulová",J503,0)</f>
        <v>0</v>
      </c>
      <c r="BJ503" s="25" t="s">
        <v>82</v>
      </c>
      <c r="BK503" s="245">
        <f>ROUND(I503*H503,2)</f>
        <v>0</v>
      </c>
      <c r="BL503" s="25" t="s">
        <v>176</v>
      </c>
      <c r="BM503" s="25" t="s">
        <v>2432</v>
      </c>
    </row>
    <row r="504" spans="2:65" s="1" customFormat="1" ht="38.25" customHeight="1">
      <c r="B504" s="47"/>
      <c r="C504" s="234" t="s">
        <v>683</v>
      </c>
      <c r="D504" s="234" t="s">
        <v>171</v>
      </c>
      <c r="E504" s="235" t="s">
        <v>2433</v>
      </c>
      <c r="F504" s="236" t="s">
        <v>2434</v>
      </c>
      <c r="G504" s="237" t="s">
        <v>422</v>
      </c>
      <c r="H504" s="238">
        <v>1.458</v>
      </c>
      <c r="I504" s="239"/>
      <c r="J504" s="240">
        <f>ROUND(I504*H504,2)</f>
        <v>0</v>
      </c>
      <c r="K504" s="236" t="s">
        <v>175</v>
      </c>
      <c r="L504" s="73"/>
      <c r="M504" s="241" t="s">
        <v>21</v>
      </c>
      <c r="N504" s="242" t="s">
        <v>45</v>
      </c>
      <c r="O504" s="48"/>
      <c r="P504" s="243">
        <f>O504*H504</f>
        <v>0</v>
      </c>
      <c r="Q504" s="243">
        <v>2.27868</v>
      </c>
      <c r="R504" s="243">
        <f>Q504*H504</f>
        <v>3.32231544</v>
      </c>
      <c r="S504" s="243">
        <v>0</v>
      </c>
      <c r="T504" s="244">
        <f>S504*H504</f>
        <v>0</v>
      </c>
      <c r="AR504" s="25" t="s">
        <v>176</v>
      </c>
      <c r="AT504" s="25" t="s">
        <v>171</v>
      </c>
      <c r="AU504" s="25" t="s">
        <v>85</v>
      </c>
      <c r="AY504" s="25" t="s">
        <v>169</v>
      </c>
      <c r="BE504" s="245">
        <f>IF(N504="základní",J504,0)</f>
        <v>0</v>
      </c>
      <c r="BF504" s="245">
        <f>IF(N504="snížená",J504,0)</f>
        <v>0</v>
      </c>
      <c r="BG504" s="245">
        <f>IF(N504="zákl. přenesená",J504,0)</f>
        <v>0</v>
      </c>
      <c r="BH504" s="245">
        <f>IF(N504="sníž. přenesená",J504,0)</f>
        <v>0</v>
      </c>
      <c r="BI504" s="245">
        <f>IF(N504="nulová",J504,0)</f>
        <v>0</v>
      </c>
      <c r="BJ504" s="25" t="s">
        <v>82</v>
      </c>
      <c r="BK504" s="245">
        <f>ROUND(I504*H504,2)</f>
        <v>0</v>
      </c>
      <c r="BL504" s="25" t="s">
        <v>176</v>
      </c>
      <c r="BM504" s="25" t="s">
        <v>2435</v>
      </c>
    </row>
    <row r="505" spans="2:51" s="14" customFormat="1" ht="13.5">
      <c r="B505" s="269"/>
      <c r="C505" s="270"/>
      <c r="D505" s="248" t="s">
        <v>185</v>
      </c>
      <c r="E505" s="271" t="s">
        <v>21</v>
      </c>
      <c r="F505" s="272" t="s">
        <v>2361</v>
      </c>
      <c r="G505" s="270"/>
      <c r="H505" s="271" t="s">
        <v>21</v>
      </c>
      <c r="I505" s="273"/>
      <c r="J505" s="270"/>
      <c r="K505" s="270"/>
      <c r="L505" s="274"/>
      <c r="M505" s="275"/>
      <c r="N505" s="276"/>
      <c r="O505" s="276"/>
      <c r="P505" s="276"/>
      <c r="Q505" s="276"/>
      <c r="R505" s="276"/>
      <c r="S505" s="276"/>
      <c r="T505" s="277"/>
      <c r="AT505" s="278" t="s">
        <v>185</v>
      </c>
      <c r="AU505" s="278" t="s">
        <v>85</v>
      </c>
      <c r="AV505" s="14" t="s">
        <v>82</v>
      </c>
      <c r="AW505" s="14" t="s">
        <v>37</v>
      </c>
      <c r="AX505" s="14" t="s">
        <v>74</v>
      </c>
      <c r="AY505" s="278" t="s">
        <v>169</v>
      </c>
    </row>
    <row r="506" spans="2:51" s="12" customFormat="1" ht="13.5">
      <c r="B506" s="246"/>
      <c r="C506" s="247"/>
      <c r="D506" s="248" t="s">
        <v>185</v>
      </c>
      <c r="E506" s="249" t="s">
        <v>21</v>
      </c>
      <c r="F506" s="250" t="s">
        <v>2436</v>
      </c>
      <c r="G506" s="247"/>
      <c r="H506" s="251">
        <v>1.458</v>
      </c>
      <c r="I506" s="252"/>
      <c r="J506" s="247"/>
      <c r="K506" s="247"/>
      <c r="L506" s="253"/>
      <c r="M506" s="254"/>
      <c r="N506" s="255"/>
      <c r="O506" s="255"/>
      <c r="P506" s="255"/>
      <c r="Q506" s="255"/>
      <c r="R506" s="255"/>
      <c r="S506" s="255"/>
      <c r="T506" s="256"/>
      <c r="AT506" s="257" t="s">
        <v>185</v>
      </c>
      <c r="AU506" s="257" t="s">
        <v>85</v>
      </c>
      <c r="AV506" s="12" t="s">
        <v>85</v>
      </c>
      <c r="AW506" s="12" t="s">
        <v>37</v>
      </c>
      <c r="AX506" s="12" t="s">
        <v>74</v>
      </c>
      <c r="AY506" s="257" t="s">
        <v>169</v>
      </c>
    </row>
    <row r="507" spans="2:51" s="13" customFormat="1" ht="13.5">
      <c r="B507" s="258"/>
      <c r="C507" s="259"/>
      <c r="D507" s="248" t="s">
        <v>185</v>
      </c>
      <c r="E507" s="260" t="s">
        <v>21</v>
      </c>
      <c r="F507" s="261" t="s">
        <v>187</v>
      </c>
      <c r="G507" s="259"/>
      <c r="H507" s="262">
        <v>1.458</v>
      </c>
      <c r="I507" s="263"/>
      <c r="J507" s="259"/>
      <c r="K507" s="259"/>
      <c r="L507" s="264"/>
      <c r="M507" s="265"/>
      <c r="N507" s="266"/>
      <c r="O507" s="266"/>
      <c r="P507" s="266"/>
      <c r="Q507" s="266"/>
      <c r="R507" s="266"/>
      <c r="S507" s="266"/>
      <c r="T507" s="267"/>
      <c r="AT507" s="268" t="s">
        <v>185</v>
      </c>
      <c r="AU507" s="268" t="s">
        <v>85</v>
      </c>
      <c r="AV507" s="13" t="s">
        <v>176</v>
      </c>
      <c r="AW507" s="13" t="s">
        <v>37</v>
      </c>
      <c r="AX507" s="13" t="s">
        <v>82</v>
      </c>
      <c r="AY507" s="268" t="s">
        <v>169</v>
      </c>
    </row>
    <row r="508" spans="2:65" s="1" customFormat="1" ht="25.5" customHeight="1">
      <c r="B508" s="47"/>
      <c r="C508" s="234" t="s">
        <v>688</v>
      </c>
      <c r="D508" s="234" t="s">
        <v>171</v>
      </c>
      <c r="E508" s="235" t="s">
        <v>2437</v>
      </c>
      <c r="F508" s="236" t="s">
        <v>2438</v>
      </c>
      <c r="G508" s="237" t="s">
        <v>422</v>
      </c>
      <c r="H508" s="238">
        <v>1.458</v>
      </c>
      <c r="I508" s="239"/>
      <c r="J508" s="240">
        <f>ROUND(I508*H508,2)</f>
        <v>0</v>
      </c>
      <c r="K508" s="236" t="s">
        <v>175</v>
      </c>
      <c r="L508" s="73"/>
      <c r="M508" s="241" t="s">
        <v>21</v>
      </c>
      <c r="N508" s="242" t="s">
        <v>45</v>
      </c>
      <c r="O508" s="48"/>
      <c r="P508" s="243">
        <f>O508*H508</f>
        <v>0</v>
      </c>
      <c r="Q508" s="243">
        <v>0</v>
      </c>
      <c r="R508" s="243">
        <f>Q508*H508</f>
        <v>0</v>
      </c>
      <c r="S508" s="243">
        <v>0</v>
      </c>
      <c r="T508" s="244">
        <f>S508*H508</f>
        <v>0</v>
      </c>
      <c r="AR508" s="25" t="s">
        <v>176</v>
      </c>
      <c r="AT508" s="25" t="s">
        <v>171</v>
      </c>
      <c r="AU508" s="25" t="s">
        <v>85</v>
      </c>
      <c r="AY508" s="25" t="s">
        <v>169</v>
      </c>
      <c r="BE508" s="245">
        <f>IF(N508="základní",J508,0)</f>
        <v>0</v>
      </c>
      <c r="BF508" s="245">
        <f>IF(N508="snížená",J508,0)</f>
        <v>0</v>
      </c>
      <c r="BG508" s="245">
        <f>IF(N508="zákl. přenesená",J508,0)</f>
        <v>0</v>
      </c>
      <c r="BH508" s="245">
        <f>IF(N508="sníž. přenesená",J508,0)</f>
        <v>0</v>
      </c>
      <c r="BI508" s="245">
        <f>IF(N508="nulová",J508,0)</f>
        <v>0</v>
      </c>
      <c r="BJ508" s="25" t="s">
        <v>82</v>
      </c>
      <c r="BK508" s="245">
        <f>ROUND(I508*H508,2)</f>
        <v>0</v>
      </c>
      <c r="BL508" s="25" t="s">
        <v>176</v>
      </c>
      <c r="BM508" s="25" t="s">
        <v>2439</v>
      </c>
    </row>
    <row r="509" spans="2:65" s="1" customFormat="1" ht="38.25" customHeight="1">
      <c r="B509" s="47"/>
      <c r="C509" s="234" t="s">
        <v>694</v>
      </c>
      <c r="D509" s="234" t="s">
        <v>171</v>
      </c>
      <c r="E509" s="235" t="s">
        <v>2440</v>
      </c>
      <c r="F509" s="236" t="s">
        <v>2441</v>
      </c>
      <c r="G509" s="237" t="s">
        <v>422</v>
      </c>
      <c r="H509" s="238">
        <v>4.212</v>
      </c>
      <c r="I509" s="239"/>
      <c r="J509" s="240">
        <f>ROUND(I509*H509,2)</f>
        <v>0</v>
      </c>
      <c r="K509" s="236" t="s">
        <v>175</v>
      </c>
      <c r="L509" s="73"/>
      <c r="M509" s="241" t="s">
        <v>21</v>
      </c>
      <c r="N509" s="242" t="s">
        <v>45</v>
      </c>
      <c r="O509" s="48"/>
      <c r="P509" s="243">
        <f>O509*H509</f>
        <v>0</v>
      </c>
      <c r="Q509" s="243">
        <v>2.27868</v>
      </c>
      <c r="R509" s="243">
        <f>Q509*H509</f>
        <v>9.59780016</v>
      </c>
      <c r="S509" s="243">
        <v>0</v>
      </c>
      <c r="T509" s="244">
        <f>S509*H509</f>
        <v>0</v>
      </c>
      <c r="AR509" s="25" t="s">
        <v>176</v>
      </c>
      <c r="AT509" s="25" t="s">
        <v>171</v>
      </c>
      <c r="AU509" s="25" t="s">
        <v>85</v>
      </c>
      <c r="AY509" s="25" t="s">
        <v>169</v>
      </c>
      <c r="BE509" s="245">
        <f>IF(N509="základní",J509,0)</f>
        <v>0</v>
      </c>
      <c r="BF509" s="245">
        <f>IF(N509="snížená",J509,0)</f>
        <v>0</v>
      </c>
      <c r="BG509" s="245">
        <f>IF(N509="zákl. přenesená",J509,0)</f>
        <v>0</v>
      </c>
      <c r="BH509" s="245">
        <f>IF(N509="sníž. přenesená",J509,0)</f>
        <v>0</v>
      </c>
      <c r="BI509" s="245">
        <f>IF(N509="nulová",J509,0)</f>
        <v>0</v>
      </c>
      <c r="BJ509" s="25" t="s">
        <v>82</v>
      </c>
      <c r="BK509" s="245">
        <f>ROUND(I509*H509,2)</f>
        <v>0</v>
      </c>
      <c r="BL509" s="25" t="s">
        <v>176</v>
      </c>
      <c r="BM509" s="25" t="s">
        <v>2442</v>
      </c>
    </row>
    <row r="510" spans="2:51" s="14" customFormat="1" ht="13.5">
      <c r="B510" s="269"/>
      <c r="C510" s="270"/>
      <c r="D510" s="248" t="s">
        <v>185</v>
      </c>
      <c r="E510" s="271" t="s">
        <v>21</v>
      </c>
      <c r="F510" s="272" t="s">
        <v>2361</v>
      </c>
      <c r="G510" s="270"/>
      <c r="H510" s="271" t="s">
        <v>21</v>
      </c>
      <c r="I510" s="273"/>
      <c r="J510" s="270"/>
      <c r="K510" s="270"/>
      <c r="L510" s="274"/>
      <c r="M510" s="275"/>
      <c r="N510" s="276"/>
      <c r="O510" s="276"/>
      <c r="P510" s="276"/>
      <c r="Q510" s="276"/>
      <c r="R510" s="276"/>
      <c r="S510" s="276"/>
      <c r="T510" s="277"/>
      <c r="AT510" s="278" t="s">
        <v>185</v>
      </c>
      <c r="AU510" s="278" t="s">
        <v>85</v>
      </c>
      <c r="AV510" s="14" t="s">
        <v>82</v>
      </c>
      <c r="AW510" s="14" t="s">
        <v>37</v>
      </c>
      <c r="AX510" s="14" t="s">
        <v>74</v>
      </c>
      <c r="AY510" s="278" t="s">
        <v>169</v>
      </c>
    </row>
    <row r="511" spans="2:51" s="12" customFormat="1" ht="13.5">
      <c r="B511" s="246"/>
      <c r="C511" s="247"/>
      <c r="D511" s="248" t="s">
        <v>185</v>
      </c>
      <c r="E511" s="249" t="s">
        <v>21</v>
      </c>
      <c r="F511" s="250" t="s">
        <v>2443</v>
      </c>
      <c r="G511" s="247"/>
      <c r="H511" s="251">
        <v>3.159</v>
      </c>
      <c r="I511" s="252"/>
      <c r="J511" s="247"/>
      <c r="K511" s="247"/>
      <c r="L511" s="253"/>
      <c r="M511" s="254"/>
      <c r="N511" s="255"/>
      <c r="O511" s="255"/>
      <c r="P511" s="255"/>
      <c r="Q511" s="255"/>
      <c r="R511" s="255"/>
      <c r="S511" s="255"/>
      <c r="T511" s="256"/>
      <c r="AT511" s="257" t="s">
        <v>185</v>
      </c>
      <c r="AU511" s="257" t="s">
        <v>85</v>
      </c>
      <c r="AV511" s="12" t="s">
        <v>85</v>
      </c>
      <c r="AW511" s="12" t="s">
        <v>37</v>
      </c>
      <c r="AX511" s="12" t="s">
        <v>74</v>
      </c>
      <c r="AY511" s="257" t="s">
        <v>169</v>
      </c>
    </row>
    <row r="512" spans="2:51" s="12" customFormat="1" ht="13.5">
      <c r="B512" s="246"/>
      <c r="C512" s="247"/>
      <c r="D512" s="248" t="s">
        <v>185</v>
      </c>
      <c r="E512" s="249" t="s">
        <v>21</v>
      </c>
      <c r="F512" s="250" t="s">
        <v>2444</v>
      </c>
      <c r="G512" s="247"/>
      <c r="H512" s="251">
        <v>1.053</v>
      </c>
      <c r="I512" s="252"/>
      <c r="J512" s="247"/>
      <c r="K512" s="247"/>
      <c r="L512" s="253"/>
      <c r="M512" s="254"/>
      <c r="N512" s="255"/>
      <c r="O512" s="255"/>
      <c r="P512" s="255"/>
      <c r="Q512" s="255"/>
      <c r="R512" s="255"/>
      <c r="S512" s="255"/>
      <c r="T512" s="256"/>
      <c r="AT512" s="257" t="s">
        <v>185</v>
      </c>
      <c r="AU512" s="257" t="s">
        <v>85</v>
      </c>
      <c r="AV512" s="12" t="s">
        <v>85</v>
      </c>
      <c r="AW512" s="12" t="s">
        <v>37</v>
      </c>
      <c r="AX512" s="12" t="s">
        <v>74</v>
      </c>
      <c r="AY512" s="257" t="s">
        <v>169</v>
      </c>
    </row>
    <row r="513" spans="2:51" s="13" customFormat="1" ht="13.5">
      <c r="B513" s="258"/>
      <c r="C513" s="259"/>
      <c r="D513" s="248" t="s">
        <v>185</v>
      </c>
      <c r="E513" s="260" t="s">
        <v>21</v>
      </c>
      <c r="F513" s="261" t="s">
        <v>187</v>
      </c>
      <c r="G513" s="259"/>
      <c r="H513" s="262">
        <v>4.212</v>
      </c>
      <c r="I513" s="263"/>
      <c r="J513" s="259"/>
      <c r="K513" s="259"/>
      <c r="L513" s="264"/>
      <c r="M513" s="265"/>
      <c r="N513" s="266"/>
      <c r="O513" s="266"/>
      <c r="P513" s="266"/>
      <c r="Q513" s="266"/>
      <c r="R513" s="266"/>
      <c r="S513" s="266"/>
      <c r="T513" s="267"/>
      <c r="AT513" s="268" t="s">
        <v>185</v>
      </c>
      <c r="AU513" s="268" t="s">
        <v>85</v>
      </c>
      <c r="AV513" s="13" t="s">
        <v>176</v>
      </c>
      <c r="AW513" s="13" t="s">
        <v>37</v>
      </c>
      <c r="AX513" s="13" t="s">
        <v>82</v>
      </c>
      <c r="AY513" s="268" t="s">
        <v>169</v>
      </c>
    </row>
    <row r="514" spans="2:65" s="1" customFormat="1" ht="25.5" customHeight="1">
      <c r="B514" s="47"/>
      <c r="C514" s="234" t="s">
        <v>700</v>
      </c>
      <c r="D514" s="234" t="s">
        <v>171</v>
      </c>
      <c r="E514" s="235" t="s">
        <v>2445</v>
      </c>
      <c r="F514" s="236" t="s">
        <v>2446</v>
      </c>
      <c r="G514" s="237" t="s">
        <v>422</v>
      </c>
      <c r="H514" s="238">
        <v>4.212</v>
      </c>
      <c r="I514" s="239"/>
      <c r="J514" s="240">
        <f>ROUND(I514*H514,2)</f>
        <v>0</v>
      </c>
      <c r="K514" s="236" t="s">
        <v>175</v>
      </c>
      <c r="L514" s="73"/>
      <c r="M514" s="241" t="s">
        <v>21</v>
      </c>
      <c r="N514" s="242" t="s">
        <v>45</v>
      </c>
      <c r="O514" s="48"/>
      <c r="P514" s="243">
        <f>O514*H514</f>
        <v>0</v>
      </c>
      <c r="Q514" s="243">
        <v>0</v>
      </c>
      <c r="R514" s="243">
        <f>Q514*H514</f>
        <v>0</v>
      </c>
      <c r="S514" s="243">
        <v>0</v>
      </c>
      <c r="T514" s="244">
        <f>S514*H514</f>
        <v>0</v>
      </c>
      <c r="AR514" s="25" t="s">
        <v>176</v>
      </c>
      <c r="AT514" s="25" t="s">
        <v>171</v>
      </c>
      <c r="AU514" s="25" t="s">
        <v>85</v>
      </c>
      <c r="AY514" s="25" t="s">
        <v>169</v>
      </c>
      <c r="BE514" s="245">
        <f>IF(N514="základní",J514,0)</f>
        <v>0</v>
      </c>
      <c r="BF514" s="245">
        <f>IF(N514="snížená",J514,0)</f>
        <v>0</v>
      </c>
      <c r="BG514" s="245">
        <f>IF(N514="zákl. přenesená",J514,0)</f>
        <v>0</v>
      </c>
      <c r="BH514" s="245">
        <f>IF(N514="sníž. přenesená",J514,0)</f>
        <v>0</v>
      </c>
      <c r="BI514" s="245">
        <f>IF(N514="nulová",J514,0)</f>
        <v>0</v>
      </c>
      <c r="BJ514" s="25" t="s">
        <v>82</v>
      </c>
      <c r="BK514" s="245">
        <f>ROUND(I514*H514,2)</f>
        <v>0</v>
      </c>
      <c r="BL514" s="25" t="s">
        <v>176</v>
      </c>
      <c r="BM514" s="25" t="s">
        <v>2447</v>
      </c>
    </row>
    <row r="515" spans="2:65" s="1" customFormat="1" ht="38.25" customHeight="1">
      <c r="B515" s="47"/>
      <c r="C515" s="234" t="s">
        <v>704</v>
      </c>
      <c r="D515" s="234" t="s">
        <v>171</v>
      </c>
      <c r="E515" s="235" t="s">
        <v>2448</v>
      </c>
      <c r="F515" s="236" t="s">
        <v>2449</v>
      </c>
      <c r="G515" s="237" t="s">
        <v>422</v>
      </c>
      <c r="H515" s="238">
        <v>1.203</v>
      </c>
      <c r="I515" s="239"/>
      <c r="J515" s="240">
        <f>ROUND(I515*H515,2)</f>
        <v>0</v>
      </c>
      <c r="K515" s="236" t="s">
        <v>175</v>
      </c>
      <c r="L515" s="73"/>
      <c r="M515" s="241" t="s">
        <v>21</v>
      </c>
      <c r="N515" s="242" t="s">
        <v>45</v>
      </c>
      <c r="O515" s="48"/>
      <c r="P515" s="243">
        <f>O515*H515</f>
        <v>0</v>
      </c>
      <c r="Q515" s="243">
        <v>2.47758</v>
      </c>
      <c r="R515" s="243">
        <f>Q515*H515</f>
        <v>2.9805287400000005</v>
      </c>
      <c r="S515" s="243">
        <v>0</v>
      </c>
      <c r="T515" s="244">
        <f>S515*H515</f>
        <v>0</v>
      </c>
      <c r="AR515" s="25" t="s">
        <v>176</v>
      </c>
      <c r="AT515" s="25" t="s">
        <v>171</v>
      </c>
      <c r="AU515" s="25" t="s">
        <v>85</v>
      </c>
      <c r="AY515" s="25" t="s">
        <v>169</v>
      </c>
      <c r="BE515" s="245">
        <f>IF(N515="základní",J515,0)</f>
        <v>0</v>
      </c>
      <c r="BF515" s="245">
        <f>IF(N515="snížená",J515,0)</f>
        <v>0</v>
      </c>
      <c r="BG515" s="245">
        <f>IF(N515="zákl. přenesená",J515,0)</f>
        <v>0</v>
      </c>
      <c r="BH515" s="245">
        <f>IF(N515="sníž. přenesená",J515,0)</f>
        <v>0</v>
      </c>
      <c r="BI515" s="245">
        <f>IF(N515="nulová",J515,0)</f>
        <v>0</v>
      </c>
      <c r="BJ515" s="25" t="s">
        <v>82</v>
      </c>
      <c r="BK515" s="245">
        <f>ROUND(I515*H515,2)</f>
        <v>0</v>
      </c>
      <c r="BL515" s="25" t="s">
        <v>176</v>
      </c>
      <c r="BM515" s="25" t="s">
        <v>2450</v>
      </c>
    </row>
    <row r="516" spans="2:51" s="14" customFormat="1" ht="13.5">
      <c r="B516" s="269"/>
      <c r="C516" s="270"/>
      <c r="D516" s="248" t="s">
        <v>185</v>
      </c>
      <c r="E516" s="271" t="s">
        <v>21</v>
      </c>
      <c r="F516" s="272" t="s">
        <v>2361</v>
      </c>
      <c r="G516" s="270"/>
      <c r="H516" s="271" t="s">
        <v>21</v>
      </c>
      <c r="I516" s="273"/>
      <c r="J516" s="270"/>
      <c r="K516" s="270"/>
      <c r="L516" s="274"/>
      <c r="M516" s="275"/>
      <c r="N516" s="276"/>
      <c r="O516" s="276"/>
      <c r="P516" s="276"/>
      <c r="Q516" s="276"/>
      <c r="R516" s="276"/>
      <c r="S516" s="276"/>
      <c r="T516" s="277"/>
      <c r="AT516" s="278" t="s">
        <v>185</v>
      </c>
      <c r="AU516" s="278" t="s">
        <v>85</v>
      </c>
      <c r="AV516" s="14" t="s">
        <v>82</v>
      </c>
      <c r="AW516" s="14" t="s">
        <v>37</v>
      </c>
      <c r="AX516" s="14" t="s">
        <v>74</v>
      </c>
      <c r="AY516" s="278" t="s">
        <v>169</v>
      </c>
    </row>
    <row r="517" spans="2:51" s="12" customFormat="1" ht="13.5">
      <c r="B517" s="246"/>
      <c r="C517" s="247"/>
      <c r="D517" s="248" t="s">
        <v>185</v>
      </c>
      <c r="E517" s="249" t="s">
        <v>21</v>
      </c>
      <c r="F517" s="250" t="s">
        <v>2451</v>
      </c>
      <c r="G517" s="247"/>
      <c r="H517" s="251">
        <v>1.944</v>
      </c>
      <c r="I517" s="252"/>
      <c r="J517" s="247"/>
      <c r="K517" s="247"/>
      <c r="L517" s="253"/>
      <c r="M517" s="254"/>
      <c r="N517" s="255"/>
      <c r="O517" s="255"/>
      <c r="P517" s="255"/>
      <c r="Q517" s="255"/>
      <c r="R517" s="255"/>
      <c r="S517" s="255"/>
      <c r="T517" s="256"/>
      <c r="AT517" s="257" t="s">
        <v>185</v>
      </c>
      <c r="AU517" s="257" t="s">
        <v>85</v>
      </c>
      <c r="AV517" s="12" t="s">
        <v>85</v>
      </c>
      <c r="AW517" s="12" t="s">
        <v>37</v>
      </c>
      <c r="AX517" s="12" t="s">
        <v>74</v>
      </c>
      <c r="AY517" s="257" t="s">
        <v>169</v>
      </c>
    </row>
    <row r="518" spans="2:51" s="12" customFormat="1" ht="13.5">
      <c r="B518" s="246"/>
      <c r="C518" s="247"/>
      <c r="D518" s="248" t="s">
        <v>185</v>
      </c>
      <c r="E518" s="249" t="s">
        <v>21</v>
      </c>
      <c r="F518" s="250" t="s">
        <v>2452</v>
      </c>
      <c r="G518" s="247"/>
      <c r="H518" s="251">
        <v>-0.628</v>
      </c>
      <c r="I518" s="252"/>
      <c r="J518" s="247"/>
      <c r="K518" s="247"/>
      <c r="L518" s="253"/>
      <c r="M518" s="254"/>
      <c r="N518" s="255"/>
      <c r="O518" s="255"/>
      <c r="P518" s="255"/>
      <c r="Q518" s="255"/>
      <c r="R518" s="255"/>
      <c r="S518" s="255"/>
      <c r="T518" s="256"/>
      <c r="AT518" s="257" t="s">
        <v>185</v>
      </c>
      <c r="AU518" s="257" t="s">
        <v>85</v>
      </c>
      <c r="AV518" s="12" t="s">
        <v>85</v>
      </c>
      <c r="AW518" s="12" t="s">
        <v>37</v>
      </c>
      <c r="AX518" s="12" t="s">
        <v>74</v>
      </c>
      <c r="AY518" s="257" t="s">
        <v>169</v>
      </c>
    </row>
    <row r="519" spans="2:51" s="12" customFormat="1" ht="13.5">
      <c r="B519" s="246"/>
      <c r="C519" s="247"/>
      <c r="D519" s="248" t="s">
        <v>185</v>
      </c>
      <c r="E519" s="249" t="s">
        <v>21</v>
      </c>
      <c r="F519" s="250" t="s">
        <v>2453</v>
      </c>
      <c r="G519" s="247"/>
      <c r="H519" s="251">
        <v>-0.113</v>
      </c>
      <c r="I519" s="252"/>
      <c r="J519" s="247"/>
      <c r="K519" s="247"/>
      <c r="L519" s="253"/>
      <c r="M519" s="254"/>
      <c r="N519" s="255"/>
      <c r="O519" s="255"/>
      <c r="P519" s="255"/>
      <c r="Q519" s="255"/>
      <c r="R519" s="255"/>
      <c r="S519" s="255"/>
      <c r="T519" s="256"/>
      <c r="AT519" s="257" t="s">
        <v>185</v>
      </c>
      <c r="AU519" s="257" t="s">
        <v>85</v>
      </c>
      <c r="AV519" s="12" t="s">
        <v>85</v>
      </c>
      <c r="AW519" s="12" t="s">
        <v>37</v>
      </c>
      <c r="AX519" s="12" t="s">
        <v>74</v>
      </c>
      <c r="AY519" s="257" t="s">
        <v>169</v>
      </c>
    </row>
    <row r="520" spans="2:51" s="13" customFormat="1" ht="13.5">
      <c r="B520" s="258"/>
      <c r="C520" s="259"/>
      <c r="D520" s="248" t="s">
        <v>185</v>
      </c>
      <c r="E520" s="260" t="s">
        <v>21</v>
      </c>
      <c r="F520" s="261" t="s">
        <v>187</v>
      </c>
      <c r="G520" s="259"/>
      <c r="H520" s="262">
        <v>1.203</v>
      </c>
      <c r="I520" s="263"/>
      <c r="J520" s="259"/>
      <c r="K520" s="259"/>
      <c r="L520" s="264"/>
      <c r="M520" s="265"/>
      <c r="N520" s="266"/>
      <c r="O520" s="266"/>
      <c r="P520" s="266"/>
      <c r="Q520" s="266"/>
      <c r="R520" s="266"/>
      <c r="S520" s="266"/>
      <c r="T520" s="267"/>
      <c r="AT520" s="268" t="s">
        <v>185</v>
      </c>
      <c r="AU520" s="268" t="s">
        <v>85</v>
      </c>
      <c r="AV520" s="13" t="s">
        <v>176</v>
      </c>
      <c r="AW520" s="13" t="s">
        <v>37</v>
      </c>
      <c r="AX520" s="13" t="s">
        <v>82</v>
      </c>
      <c r="AY520" s="268" t="s">
        <v>169</v>
      </c>
    </row>
    <row r="521" spans="2:65" s="1" customFormat="1" ht="16.5" customHeight="1">
      <c r="B521" s="47"/>
      <c r="C521" s="234" t="s">
        <v>708</v>
      </c>
      <c r="D521" s="234" t="s">
        <v>171</v>
      </c>
      <c r="E521" s="235" t="s">
        <v>794</v>
      </c>
      <c r="F521" s="236" t="s">
        <v>795</v>
      </c>
      <c r="G521" s="237" t="s">
        <v>174</v>
      </c>
      <c r="H521" s="238">
        <v>1</v>
      </c>
      <c r="I521" s="239"/>
      <c r="J521" s="240">
        <f>ROUND(I521*H521,2)</f>
        <v>0</v>
      </c>
      <c r="K521" s="236" t="s">
        <v>175</v>
      </c>
      <c r="L521" s="73"/>
      <c r="M521" s="241" t="s">
        <v>21</v>
      </c>
      <c r="N521" s="242" t="s">
        <v>45</v>
      </c>
      <c r="O521" s="48"/>
      <c r="P521" s="243">
        <f>O521*H521</f>
        <v>0</v>
      </c>
      <c r="Q521" s="243">
        <v>0.03826392</v>
      </c>
      <c r="R521" s="243">
        <f>Q521*H521</f>
        <v>0.03826392</v>
      </c>
      <c r="S521" s="243">
        <v>0</v>
      </c>
      <c r="T521" s="244">
        <f>S521*H521</f>
        <v>0</v>
      </c>
      <c r="AR521" s="25" t="s">
        <v>176</v>
      </c>
      <c r="AT521" s="25" t="s">
        <v>171</v>
      </c>
      <c r="AU521" s="25" t="s">
        <v>85</v>
      </c>
      <c r="AY521" s="25" t="s">
        <v>169</v>
      </c>
      <c r="BE521" s="245">
        <f>IF(N521="základní",J521,0)</f>
        <v>0</v>
      </c>
      <c r="BF521" s="245">
        <f>IF(N521="snížená",J521,0)</f>
        <v>0</v>
      </c>
      <c r="BG521" s="245">
        <f>IF(N521="zákl. přenesená",J521,0)</f>
        <v>0</v>
      </c>
      <c r="BH521" s="245">
        <f>IF(N521="sníž. přenesená",J521,0)</f>
        <v>0</v>
      </c>
      <c r="BI521" s="245">
        <f>IF(N521="nulová",J521,0)</f>
        <v>0</v>
      </c>
      <c r="BJ521" s="25" t="s">
        <v>82</v>
      </c>
      <c r="BK521" s="245">
        <f>ROUND(I521*H521,2)</f>
        <v>0</v>
      </c>
      <c r="BL521" s="25" t="s">
        <v>176</v>
      </c>
      <c r="BM521" s="25" t="s">
        <v>2454</v>
      </c>
    </row>
    <row r="522" spans="2:65" s="1" customFormat="1" ht="16.5" customHeight="1">
      <c r="B522" s="47"/>
      <c r="C522" s="294" t="s">
        <v>712</v>
      </c>
      <c r="D522" s="294" t="s">
        <v>532</v>
      </c>
      <c r="E522" s="295" t="s">
        <v>799</v>
      </c>
      <c r="F522" s="296" t="s">
        <v>800</v>
      </c>
      <c r="G522" s="297" t="s">
        <v>174</v>
      </c>
      <c r="H522" s="298">
        <v>1</v>
      </c>
      <c r="I522" s="299"/>
      <c r="J522" s="300">
        <f>ROUND(I522*H522,2)</f>
        <v>0</v>
      </c>
      <c r="K522" s="296" t="s">
        <v>175</v>
      </c>
      <c r="L522" s="301"/>
      <c r="M522" s="302" t="s">
        <v>21</v>
      </c>
      <c r="N522" s="303" t="s">
        <v>45</v>
      </c>
      <c r="O522" s="48"/>
      <c r="P522" s="243">
        <f>O522*H522</f>
        <v>0</v>
      </c>
      <c r="Q522" s="243">
        <v>0.449</v>
      </c>
      <c r="R522" s="243">
        <f>Q522*H522</f>
        <v>0.449</v>
      </c>
      <c r="S522" s="243">
        <v>0</v>
      </c>
      <c r="T522" s="244">
        <f>S522*H522</f>
        <v>0</v>
      </c>
      <c r="AR522" s="25" t="s">
        <v>215</v>
      </c>
      <c r="AT522" s="25" t="s">
        <v>532</v>
      </c>
      <c r="AU522" s="25" t="s">
        <v>85</v>
      </c>
      <c r="AY522" s="25" t="s">
        <v>169</v>
      </c>
      <c r="BE522" s="245">
        <f>IF(N522="základní",J522,0)</f>
        <v>0</v>
      </c>
      <c r="BF522" s="245">
        <f>IF(N522="snížená",J522,0)</f>
        <v>0</v>
      </c>
      <c r="BG522" s="245">
        <f>IF(N522="zákl. přenesená",J522,0)</f>
        <v>0</v>
      </c>
      <c r="BH522" s="245">
        <f>IF(N522="sníž. přenesená",J522,0)</f>
        <v>0</v>
      </c>
      <c r="BI522" s="245">
        <f>IF(N522="nulová",J522,0)</f>
        <v>0</v>
      </c>
      <c r="BJ522" s="25" t="s">
        <v>82</v>
      </c>
      <c r="BK522" s="245">
        <f>ROUND(I522*H522,2)</f>
        <v>0</v>
      </c>
      <c r="BL522" s="25" t="s">
        <v>176</v>
      </c>
      <c r="BM522" s="25" t="s">
        <v>2455</v>
      </c>
    </row>
    <row r="523" spans="2:65" s="1" customFormat="1" ht="16.5" customHeight="1">
      <c r="B523" s="47"/>
      <c r="C523" s="234" t="s">
        <v>716</v>
      </c>
      <c r="D523" s="234" t="s">
        <v>171</v>
      </c>
      <c r="E523" s="235" t="s">
        <v>2456</v>
      </c>
      <c r="F523" s="236" t="s">
        <v>2457</v>
      </c>
      <c r="G523" s="237" t="s">
        <v>174</v>
      </c>
      <c r="H523" s="238">
        <v>13</v>
      </c>
      <c r="I523" s="239"/>
      <c r="J523" s="240">
        <f>ROUND(I523*H523,2)</f>
        <v>0</v>
      </c>
      <c r="K523" s="236" t="s">
        <v>175</v>
      </c>
      <c r="L523" s="73"/>
      <c r="M523" s="241" t="s">
        <v>21</v>
      </c>
      <c r="N523" s="242" t="s">
        <v>45</v>
      </c>
      <c r="O523" s="48"/>
      <c r="P523" s="243">
        <f>O523*H523</f>
        <v>0</v>
      </c>
      <c r="Q523" s="243">
        <v>0.009176</v>
      </c>
      <c r="R523" s="243">
        <f>Q523*H523</f>
        <v>0.119288</v>
      </c>
      <c r="S523" s="243">
        <v>0</v>
      </c>
      <c r="T523" s="244">
        <f>S523*H523</f>
        <v>0</v>
      </c>
      <c r="AR523" s="25" t="s">
        <v>176</v>
      </c>
      <c r="AT523" s="25" t="s">
        <v>171</v>
      </c>
      <c r="AU523" s="25" t="s">
        <v>85</v>
      </c>
      <c r="AY523" s="25" t="s">
        <v>169</v>
      </c>
      <c r="BE523" s="245">
        <f>IF(N523="základní",J523,0)</f>
        <v>0</v>
      </c>
      <c r="BF523" s="245">
        <f>IF(N523="snížená",J523,0)</f>
        <v>0</v>
      </c>
      <c r="BG523" s="245">
        <f>IF(N523="zákl. přenesená",J523,0)</f>
        <v>0</v>
      </c>
      <c r="BH523" s="245">
        <f>IF(N523="sníž. přenesená",J523,0)</f>
        <v>0</v>
      </c>
      <c r="BI523" s="245">
        <f>IF(N523="nulová",J523,0)</f>
        <v>0</v>
      </c>
      <c r="BJ523" s="25" t="s">
        <v>82</v>
      </c>
      <c r="BK523" s="245">
        <f>ROUND(I523*H523,2)</f>
        <v>0</v>
      </c>
      <c r="BL523" s="25" t="s">
        <v>176</v>
      </c>
      <c r="BM523" s="25" t="s">
        <v>2458</v>
      </c>
    </row>
    <row r="524" spans="2:51" s="14" customFormat="1" ht="13.5">
      <c r="B524" s="269"/>
      <c r="C524" s="270"/>
      <c r="D524" s="248" t="s">
        <v>185</v>
      </c>
      <c r="E524" s="271" t="s">
        <v>21</v>
      </c>
      <c r="F524" s="272" t="s">
        <v>2459</v>
      </c>
      <c r="G524" s="270"/>
      <c r="H524" s="271" t="s">
        <v>21</v>
      </c>
      <c r="I524" s="273"/>
      <c r="J524" s="270"/>
      <c r="K524" s="270"/>
      <c r="L524" s="274"/>
      <c r="M524" s="275"/>
      <c r="N524" s="276"/>
      <c r="O524" s="276"/>
      <c r="P524" s="276"/>
      <c r="Q524" s="276"/>
      <c r="R524" s="276"/>
      <c r="S524" s="276"/>
      <c r="T524" s="277"/>
      <c r="AT524" s="278" t="s">
        <v>185</v>
      </c>
      <c r="AU524" s="278" t="s">
        <v>85</v>
      </c>
      <c r="AV524" s="14" t="s">
        <v>82</v>
      </c>
      <c r="AW524" s="14" t="s">
        <v>37</v>
      </c>
      <c r="AX524" s="14" t="s">
        <v>74</v>
      </c>
      <c r="AY524" s="278" t="s">
        <v>169</v>
      </c>
    </row>
    <row r="525" spans="2:51" s="12" customFormat="1" ht="13.5">
      <c r="B525" s="246"/>
      <c r="C525" s="247"/>
      <c r="D525" s="248" t="s">
        <v>185</v>
      </c>
      <c r="E525" s="249" t="s">
        <v>21</v>
      </c>
      <c r="F525" s="250" t="s">
        <v>198</v>
      </c>
      <c r="G525" s="247"/>
      <c r="H525" s="251">
        <v>6</v>
      </c>
      <c r="I525" s="252"/>
      <c r="J525" s="247"/>
      <c r="K525" s="247"/>
      <c r="L525" s="253"/>
      <c r="M525" s="254"/>
      <c r="N525" s="255"/>
      <c r="O525" s="255"/>
      <c r="P525" s="255"/>
      <c r="Q525" s="255"/>
      <c r="R525" s="255"/>
      <c r="S525" s="255"/>
      <c r="T525" s="256"/>
      <c r="AT525" s="257" t="s">
        <v>185</v>
      </c>
      <c r="AU525" s="257" t="s">
        <v>85</v>
      </c>
      <c r="AV525" s="12" t="s">
        <v>85</v>
      </c>
      <c r="AW525" s="12" t="s">
        <v>37</v>
      </c>
      <c r="AX525" s="12" t="s">
        <v>74</v>
      </c>
      <c r="AY525" s="257" t="s">
        <v>169</v>
      </c>
    </row>
    <row r="526" spans="2:51" s="14" customFormat="1" ht="13.5">
      <c r="B526" s="269"/>
      <c r="C526" s="270"/>
      <c r="D526" s="248" t="s">
        <v>185</v>
      </c>
      <c r="E526" s="271" t="s">
        <v>21</v>
      </c>
      <c r="F526" s="272" t="s">
        <v>2460</v>
      </c>
      <c r="G526" s="270"/>
      <c r="H526" s="271" t="s">
        <v>21</v>
      </c>
      <c r="I526" s="273"/>
      <c r="J526" s="270"/>
      <c r="K526" s="270"/>
      <c r="L526" s="274"/>
      <c r="M526" s="275"/>
      <c r="N526" s="276"/>
      <c r="O526" s="276"/>
      <c r="P526" s="276"/>
      <c r="Q526" s="276"/>
      <c r="R526" s="276"/>
      <c r="S526" s="276"/>
      <c r="T526" s="277"/>
      <c r="AT526" s="278" t="s">
        <v>185</v>
      </c>
      <c r="AU526" s="278" t="s">
        <v>85</v>
      </c>
      <c r="AV526" s="14" t="s">
        <v>82</v>
      </c>
      <c r="AW526" s="14" t="s">
        <v>37</v>
      </c>
      <c r="AX526" s="14" t="s">
        <v>74</v>
      </c>
      <c r="AY526" s="278" t="s">
        <v>169</v>
      </c>
    </row>
    <row r="527" spans="2:51" s="12" customFormat="1" ht="13.5">
      <c r="B527" s="246"/>
      <c r="C527" s="247"/>
      <c r="D527" s="248" t="s">
        <v>185</v>
      </c>
      <c r="E527" s="249" t="s">
        <v>21</v>
      </c>
      <c r="F527" s="250" t="s">
        <v>82</v>
      </c>
      <c r="G527" s="247"/>
      <c r="H527" s="251">
        <v>1</v>
      </c>
      <c r="I527" s="252"/>
      <c r="J527" s="247"/>
      <c r="K527" s="247"/>
      <c r="L527" s="253"/>
      <c r="M527" s="254"/>
      <c r="N527" s="255"/>
      <c r="O527" s="255"/>
      <c r="P527" s="255"/>
      <c r="Q527" s="255"/>
      <c r="R527" s="255"/>
      <c r="S527" s="255"/>
      <c r="T527" s="256"/>
      <c r="AT527" s="257" t="s">
        <v>185</v>
      </c>
      <c r="AU527" s="257" t="s">
        <v>85</v>
      </c>
      <c r="AV527" s="12" t="s">
        <v>85</v>
      </c>
      <c r="AW527" s="12" t="s">
        <v>37</v>
      </c>
      <c r="AX527" s="12" t="s">
        <v>74</v>
      </c>
      <c r="AY527" s="257" t="s">
        <v>169</v>
      </c>
    </row>
    <row r="528" spans="2:51" s="14" customFormat="1" ht="13.5">
      <c r="B528" s="269"/>
      <c r="C528" s="270"/>
      <c r="D528" s="248" t="s">
        <v>185</v>
      </c>
      <c r="E528" s="271" t="s">
        <v>21</v>
      </c>
      <c r="F528" s="272" t="s">
        <v>2461</v>
      </c>
      <c r="G528" s="270"/>
      <c r="H528" s="271" t="s">
        <v>21</v>
      </c>
      <c r="I528" s="273"/>
      <c r="J528" s="270"/>
      <c r="K528" s="270"/>
      <c r="L528" s="274"/>
      <c r="M528" s="275"/>
      <c r="N528" s="276"/>
      <c r="O528" s="276"/>
      <c r="P528" s="276"/>
      <c r="Q528" s="276"/>
      <c r="R528" s="276"/>
      <c r="S528" s="276"/>
      <c r="T528" s="277"/>
      <c r="AT528" s="278" t="s">
        <v>185</v>
      </c>
      <c r="AU528" s="278" t="s">
        <v>85</v>
      </c>
      <c r="AV528" s="14" t="s">
        <v>82</v>
      </c>
      <c r="AW528" s="14" t="s">
        <v>37</v>
      </c>
      <c r="AX528" s="14" t="s">
        <v>74</v>
      </c>
      <c r="AY528" s="278" t="s">
        <v>169</v>
      </c>
    </row>
    <row r="529" spans="2:51" s="12" customFormat="1" ht="13.5">
      <c r="B529" s="246"/>
      <c r="C529" s="247"/>
      <c r="D529" s="248" t="s">
        <v>185</v>
      </c>
      <c r="E529" s="249" t="s">
        <v>21</v>
      </c>
      <c r="F529" s="250" t="s">
        <v>85</v>
      </c>
      <c r="G529" s="247"/>
      <c r="H529" s="251">
        <v>2</v>
      </c>
      <c r="I529" s="252"/>
      <c r="J529" s="247"/>
      <c r="K529" s="247"/>
      <c r="L529" s="253"/>
      <c r="M529" s="254"/>
      <c r="N529" s="255"/>
      <c r="O529" s="255"/>
      <c r="P529" s="255"/>
      <c r="Q529" s="255"/>
      <c r="R529" s="255"/>
      <c r="S529" s="255"/>
      <c r="T529" s="256"/>
      <c r="AT529" s="257" t="s">
        <v>185</v>
      </c>
      <c r="AU529" s="257" t="s">
        <v>85</v>
      </c>
      <c r="AV529" s="12" t="s">
        <v>85</v>
      </c>
      <c r="AW529" s="12" t="s">
        <v>37</v>
      </c>
      <c r="AX529" s="12" t="s">
        <v>74</v>
      </c>
      <c r="AY529" s="257" t="s">
        <v>169</v>
      </c>
    </row>
    <row r="530" spans="2:51" s="14" customFormat="1" ht="13.5">
      <c r="B530" s="269"/>
      <c r="C530" s="270"/>
      <c r="D530" s="248" t="s">
        <v>185</v>
      </c>
      <c r="E530" s="271" t="s">
        <v>21</v>
      </c>
      <c r="F530" s="272" t="s">
        <v>2462</v>
      </c>
      <c r="G530" s="270"/>
      <c r="H530" s="271" t="s">
        <v>21</v>
      </c>
      <c r="I530" s="273"/>
      <c r="J530" s="270"/>
      <c r="K530" s="270"/>
      <c r="L530" s="274"/>
      <c r="M530" s="275"/>
      <c r="N530" s="276"/>
      <c r="O530" s="276"/>
      <c r="P530" s="276"/>
      <c r="Q530" s="276"/>
      <c r="R530" s="276"/>
      <c r="S530" s="276"/>
      <c r="T530" s="277"/>
      <c r="AT530" s="278" t="s">
        <v>185</v>
      </c>
      <c r="AU530" s="278" t="s">
        <v>85</v>
      </c>
      <c r="AV530" s="14" t="s">
        <v>82</v>
      </c>
      <c r="AW530" s="14" t="s">
        <v>37</v>
      </c>
      <c r="AX530" s="14" t="s">
        <v>74</v>
      </c>
      <c r="AY530" s="278" t="s">
        <v>169</v>
      </c>
    </row>
    <row r="531" spans="2:51" s="12" customFormat="1" ht="13.5">
      <c r="B531" s="246"/>
      <c r="C531" s="247"/>
      <c r="D531" s="248" t="s">
        <v>185</v>
      </c>
      <c r="E531" s="249" t="s">
        <v>21</v>
      </c>
      <c r="F531" s="250" t="s">
        <v>176</v>
      </c>
      <c r="G531" s="247"/>
      <c r="H531" s="251">
        <v>4</v>
      </c>
      <c r="I531" s="252"/>
      <c r="J531" s="247"/>
      <c r="K531" s="247"/>
      <c r="L531" s="253"/>
      <c r="M531" s="254"/>
      <c r="N531" s="255"/>
      <c r="O531" s="255"/>
      <c r="P531" s="255"/>
      <c r="Q531" s="255"/>
      <c r="R531" s="255"/>
      <c r="S531" s="255"/>
      <c r="T531" s="256"/>
      <c r="AT531" s="257" t="s">
        <v>185</v>
      </c>
      <c r="AU531" s="257" t="s">
        <v>85</v>
      </c>
      <c r="AV531" s="12" t="s">
        <v>85</v>
      </c>
      <c r="AW531" s="12" t="s">
        <v>37</v>
      </c>
      <c r="AX531" s="12" t="s">
        <v>74</v>
      </c>
      <c r="AY531" s="257" t="s">
        <v>169</v>
      </c>
    </row>
    <row r="532" spans="2:51" s="13" customFormat="1" ht="13.5">
      <c r="B532" s="258"/>
      <c r="C532" s="259"/>
      <c r="D532" s="248" t="s">
        <v>185</v>
      </c>
      <c r="E532" s="260" t="s">
        <v>21</v>
      </c>
      <c r="F532" s="261" t="s">
        <v>187</v>
      </c>
      <c r="G532" s="259"/>
      <c r="H532" s="262">
        <v>13</v>
      </c>
      <c r="I532" s="263"/>
      <c r="J532" s="259"/>
      <c r="K532" s="259"/>
      <c r="L532" s="264"/>
      <c r="M532" s="265"/>
      <c r="N532" s="266"/>
      <c r="O532" s="266"/>
      <c r="P532" s="266"/>
      <c r="Q532" s="266"/>
      <c r="R532" s="266"/>
      <c r="S532" s="266"/>
      <c r="T532" s="267"/>
      <c r="AT532" s="268" t="s">
        <v>185</v>
      </c>
      <c r="AU532" s="268" t="s">
        <v>85</v>
      </c>
      <c r="AV532" s="13" t="s">
        <v>176</v>
      </c>
      <c r="AW532" s="13" t="s">
        <v>37</v>
      </c>
      <c r="AX532" s="13" t="s">
        <v>82</v>
      </c>
      <c r="AY532" s="268" t="s">
        <v>169</v>
      </c>
    </row>
    <row r="533" spans="2:65" s="1" customFormat="1" ht="16.5" customHeight="1">
      <c r="B533" s="47"/>
      <c r="C533" s="294" t="s">
        <v>720</v>
      </c>
      <c r="D533" s="294" t="s">
        <v>532</v>
      </c>
      <c r="E533" s="295" t="s">
        <v>807</v>
      </c>
      <c r="F533" s="296" t="s">
        <v>808</v>
      </c>
      <c r="G533" s="297" t="s">
        <v>174</v>
      </c>
      <c r="H533" s="298">
        <v>13</v>
      </c>
      <c r="I533" s="299"/>
      <c r="J533" s="300">
        <f>ROUND(I533*H533,2)</f>
        <v>0</v>
      </c>
      <c r="K533" s="296" t="s">
        <v>175</v>
      </c>
      <c r="L533" s="301"/>
      <c r="M533" s="302" t="s">
        <v>21</v>
      </c>
      <c r="N533" s="303" t="s">
        <v>45</v>
      </c>
      <c r="O533" s="48"/>
      <c r="P533" s="243">
        <f>O533*H533</f>
        <v>0</v>
      </c>
      <c r="Q533" s="243">
        <v>0.002</v>
      </c>
      <c r="R533" s="243">
        <f>Q533*H533</f>
        <v>0.026000000000000002</v>
      </c>
      <c r="S533" s="243">
        <v>0</v>
      </c>
      <c r="T533" s="244">
        <f>S533*H533</f>
        <v>0</v>
      </c>
      <c r="AR533" s="25" t="s">
        <v>215</v>
      </c>
      <c r="AT533" s="25" t="s">
        <v>532</v>
      </c>
      <c r="AU533" s="25" t="s">
        <v>85</v>
      </c>
      <c r="AY533" s="25" t="s">
        <v>169</v>
      </c>
      <c r="BE533" s="245">
        <f>IF(N533="základní",J533,0)</f>
        <v>0</v>
      </c>
      <c r="BF533" s="245">
        <f>IF(N533="snížená",J533,0)</f>
        <v>0</v>
      </c>
      <c r="BG533" s="245">
        <f>IF(N533="zákl. přenesená",J533,0)</f>
        <v>0</v>
      </c>
      <c r="BH533" s="245">
        <f>IF(N533="sníž. přenesená",J533,0)</f>
        <v>0</v>
      </c>
      <c r="BI533" s="245">
        <f>IF(N533="nulová",J533,0)</f>
        <v>0</v>
      </c>
      <c r="BJ533" s="25" t="s">
        <v>82</v>
      </c>
      <c r="BK533" s="245">
        <f>ROUND(I533*H533,2)</f>
        <v>0</v>
      </c>
      <c r="BL533" s="25" t="s">
        <v>176</v>
      </c>
      <c r="BM533" s="25" t="s">
        <v>2463</v>
      </c>
    </row>
    <row r="534" spans="2:65" s="1" customFormat="1" ht="25.5" customHeight="1">
      <c r="B534" s="47"/>
      <c r="C534" s="294" t="s">
        <v>724</v>
      </c>
      <c r="D534" s="294" t="s">
        <v>532</v>
      </c>
      <c r="E534" s="295" t="s">
        <v>2464</v>
      </c>
      <c r="F534" s="296" t="s">
        <v>2465</v>
      </c>
      <c r="G534" s="297" t="s">
        <v>174</v>
      </c>
      <c r="H534" s="298">
        <v>5</v>
      </c>
      <c r="I534" s="299"/>
      <c r="J534" s="300">
        <f>ROUND(I534*H534,2)</f>
        <v>0</v>
      </c>
      <c r="K534" s="296" t="s">
        <v>21</v>
      </c>
      <c r="L534" s="301"/>
      <c r="M534" s="302" t="s">
        <v>21</v>
      </c>
      <c r="N534" s="303" t="s">
        <v>45</v>
      </c>
      <c r="O534" s="48"/>
      <c r="P534" s="243">
        <f>O534*H534</f>
        <v>0</v>
      </c>
      <c r="Q534" s="243">
        <v>0.24</v>
      </c>
      <c r="R534" s="243">
        <f>Q534*H534</f>
        <v>1.2</v>
      </c>
      <c r="S534" s="243">
        <v>0</v>
      </c>
      <c r="T534" s="244">
        <f>S534*H534</f>
        <v>0</v>
      </c>
      <c r="AR534" s="25" t="s">
        <v>215</v>
      </c>
      <c r="AT534" s="25" t="s">
        <v>532</v>
      </c>
      <c r="AU534" s="25" t="s">
        <v>85</v>
      </c>
      <c r="AY534" s="25" t="s">
        <v>169</v>
      </c>
      <c r="BE534" s="245">
        <f>IF(N534="základní",J534,0)</f>
        <v>0</v>
      </c>
      <c r="BF534" s="245">
        <f>IF(N534="snížená",J534,0)</f>
        <v>0</v>
      </c>
      <c r="BG534" s="245">
        <f>IF(N534="zákl. přenesená",J534,0)</f>
        <v>0</v>
      </c>
      <c r="BH534" s="245">
        <f>IF(N534="sníž. přenesená",J534,0)</f>
        <v>0</v>
      </c>
      <c r="BI534" s="245">
        <f>IF(N534="nulová",J534,0)</f>
        <v>0</v>
      </c>
      <c r="BJ534" s="25" t="s">
        <v>82</v>
      </c>
      <c r="BK534" s="245">
        <f>ROUND(I534*H534,2)</f>
        <v>0</v>
      </c>
      <c r="BL534" s="25" t="s">
        <v>176</v>
      </c>
      <c r="BM534" s="25" t="s">
        <v>2466</v>
      </c>
    </row>
    <row r="535" spans="2:65" s="1" customFormat="1" ht="25.5" customHeight="1">
      <c r="B535" s="47"/>
      <c r="C535" s="294" t="s">
        <v>728</v>
      </c>
      <c r="D535" s="294" t="s">
        <v>532</v>
      </c>
      <c r="E535" s="295" t="s">
        <v>2467</v>
      </c>
      <c r="F535" s="296" t="s">
        <v>2468</v>
      </c>
      <c r="G535" s="297" t="s">
        <v>174</v>
      </c>
      <c r="H535" s="298">
        <v>8</v>
      </c>
      <c r="I535" s="299"/>
      <c r="J535" s="300">
        <f>ROUND(I535*H535,2)</f>
        <v>0</v>
      </c>
      <c r="K535" s="296" t="s">
        <v>21</v>
      </c>
      <c r="L535" s="301"/>
      <c r="M535" s="302" t="s">
        <v>21</v>
      </c>
      <c r="N535" s="303" t="s">
        <v>45</v>
      </c>
      <c r="O535" s="48"/>
      <c r="P535" s="243">
        <f>O535*H535</f>
        <v>0</v>
      </c>
      <c r="Q535" s="243">
        <v>0.4955</v>
      </c>
      <c r="R535" s="243">
        <f>Q535*H535</f>
        <v>3.964</v>
      </c>
      <c r="S535" s="243">
        <v>0</v>
      </c>
      <c r="T535" s="244">
        <f>S535*H535</f>
        <v>0</v>
      </c>
      <c r="AR535" s="25" t="s">
        <v>215</v>
      </c>
      <c r="AT535" s="25" t="s">
        <v>532</v>
      </c>
      <c r="AU535" s="25" t="s">
        <v>85</v>
      </c>
      <c r="AY535" s="25" t="s">
        <v>169</v>
      </c>
      <c r="BE535" s="245">
        <f>IF(N535="základní",J535,0)</f>
        <v>0</v>
      </c>
      <c r="BF535" s="245">
        <f>IF(N535="snížená",J535,0)</f>
        <v>0</v>
      </c>
      <c r="BG535" s="245">
        <f>IF(N535="zákl. přenesená",J535,0)</f>
        <v>0</v>
      </c>
      <c r="BH535" s="245">
        <f>IF(N535="sníž. přenesená",J535,0)</f>
        <v>0</v>
      </c>
      <c r="BI535" s="245">
        <f>IF(N535="nulová",J535,0)</f>
        <v>0</v>
      </c>
      <c r="BJ535" s="25" t="s">
        <v>82</v>
      </c>
      <c r="BK535" s="245">
        <f>ROUND(I535*H535,2)</f>
        <v>0</v>
      </c>
      <c r="BL535" s="25" t="s">
        <v>176</v>
      </c>
      <c r="BM535" s="25" t="s">
        <v>2469</v>
      </c>
    </row>
    <row r="536" spans="2:65" s="1" customFormat="1" ht="16.5" customHeight="1">
      <c r="B536" s="47"/>
      <c r="C536" s="234" t="s">
        <v>732</v>
      </c>
      <c r="D536" s="234" t="s">
        <v>171</v>
      </c>
      <c r="E536" s="235" t="s">
        <v>803</v>
      </c>
      <c r="F536" s="236" t="s">
        <v>804</v>
      </c>
      <c r="G536" s="237" t="s">
        <v>174</v>
      </c>
      <c r="H536" s="238">
        <v>12</v>
      </c>
      <c r="I536" s="239"/>
      <c r="J536" s="240">
        <f>ROUND(I536*H536,2)</f>
        <v>0</v>
      </c>
      <c r="K536" s="236" t="s">
        <v>175</v>
      </c>
      <c r="L536" s="73"/>
      <c r="M536" s="241" t="s">
        <v>21</v>
      </c>
      <c r="N536" s="242" t="s">
        <v>45</v>
      </c>
      <c r="O536" s="48"/>
      <c r="P536" s="243">
        <f>O536*H536</f>
        <v>0</v>
      </c>
      <c r="Q536" s="243">
        <v>0.01147</v>
      </c>
      <c r="R536" s="243">
        <f>Q536*H536</f>
        <v>0.13763999999999998</v>
      </c>
      <c r="S536" s="243">
        <v>0</v>
      </c>
      <c r="T536" s="244">
        <f>S536*H536</f>
        <v>0</v>
      </c>
      <c r="AR536" s="25" t="s">
        <v>176</v>
      </c>
      <c r="AT536" s="25" t="s">
        <v>171</v>
      </c>
      <c r="AU536" s="25" t="s">
        <v>85</v>
      </c>
      <c r="AY536" s="25" t="s">
        <v>169</v>
      </c>
      <c r="BE536" s="245">
        <f>IF(N536="základní",J536,0)</f>
        <v>0</v>
      </c>
      <c r="BF536" s="245">
        <f>IF(N536="snížená",J536,0)</f>
        <v>0</v>
      </c>
      <c r="BG536" s="245">
        <f>IF(N536="zákl. přenesená",J536,0)</f>
        <v>0</v>
      </c>
      <c r="BH536" s="245">
        <f>IF(N536="sníž. přenesená",J536,0)</f>
        <v>0</v>
      </c>
      <c r="BI536" s="245">
        <f>IF(N536="nulová",J536,0)</f>
        <v>0</v>
      </c>
      <c r="BJ536" s="25" t="s">
        <v>82</v>
      </c>
      <c r="BK536" s="245">
        <f>ROUND(I536*H536,2)</f>
        <v>0</v>
      </c>
      <c r="BL536" s="25" t="s">
        <v>176</v>
      </c>
      <c r="BM536" s="25" t="s">
        <v>2470</v>
      </c>
    </row>
    <row r="537" spans="2:51" s="14" customFormat="1" ht="13.5">
      <c r="B537" s="269"/>
      <c r="C537" s="270"/>
      <c r="D537" s="248" t="s">
        <v>185</v>
      </c>
      <c r="E537" s="271" t="s">
        <v>21</v>
      </c>
      <c r="F537" s="272" t="s">
        <v>2471</v>
      </c>
      <c r="G537" s="270"/>
      <c r="H537" s="271" t="s">
        <v>21</v>
      </c>
      <c r="I537" s="273"/>
      <c r="J537" s="270"/>
      <c r="K537" s="270"/>
      <c r="L537" s="274"/>
      <c r="M537" s="275"/>
      <c r="N537" s="276"/>
      <c r="O537" s="276"/>
      <c r="P537" s="276"/>
      <c r="Q537" s="276"/>
      <c r="R537" s="276"/>
      <c r="S537" s="276"/>
      <c r="T537" s="277"/>
      <c r="AT537" s="278" t="s">
        <v>185</v>
      </c>
      <c r="AU537" s="278" t="s">
        <v>85</v>
      </c>
      <c r="AV537" s="14" t="s">
        <v>82</v>
      </c>
      <c r="AW537" s="14" t="s">
        <v>37</v>
      </c>
      <c r="AX537" s="14" t="s">
        <v>74</v>
      </c>
      <c r="AY537" s="278" t="s">
        <v>169</v>
      </c>
    </row>
    <row r="538" spans="2:51" s="12" customFormat="1" ht="13.5">
      <c r="B538" s="246"/>
      <c r="C538" s="247"/>
      <c r="D538" s="248" t="s">
        <v>185</v>
      </c>
      <c r="E538" s="249" t="s">
        <v>21</v>
      </c>
      <c r="F538" s="250" t="s">
        <v>215</v>
      </c>
      <c r="G538" s="247"/>
      <c r="H538" s="251">
        <v>8</v>
      </c>
      <c r="I538" s="252"/>
      <c r="J538" s="247"/>
      <c r="K538" s="247"/>
      <c r="L538" s="253"/>
      <c r="M538" s="254"/>
      <c r="N538" s="255"/>
      <c r="O538" s="255"/>
      <c r="P538" s="255"/>
      <c r="Q538" s="255"/>
      <c r="R538" s="255"/>
      <c r="S538" s="255"/>
      <c r="T538" s="256"/>
      <c r="AT538" s="257" t="s">
        <v>185</v>
      </c>
      <c r="AU538" s="257" t="s">
        <v>85</v>
      </c>
      <c r="AV538" s="12" t="s">
        <v>85</v>
      </c>
      <c r="AW538" s="12" t="s">
        <v>37</v>
      </c>
      <c r="AX538" s="12" t="s">
        <v>74</v>
      </c>
      <c r="AY538" s="257" t="s">
        <v>169</v>
      </c>
    </row>
    <row r="539" spans="2:51" s="14" customFormat="1" ht="13.5">
      <c r="B539" s="269"/>
      <c r="C539" s="270"/>
      <c r="D539" s="248" t="s">
        <v>185</v>
      </c>
      <c r="E539" s="271" t="s">
        <v>21</v>
      </c>
      <c r="F539" s="272" t="s">
        <v>2361</v>
      </c>
      <c r="G539" s="270"/>
      <c r="H539" s="271" t="s">
        <v>21</v>
      </c>
      <c r="I539" s="273"/>
      <c r="J539" s="270"/>
      <c r="K539" s="270"/>
      <c r="L539" s="274"/>
      <c r="M539" s="275"/>
      <c r="N539" s="276"/>
      <c r="O539" s="276"/>
      <c r="P539" s="276"/>
      <c r="Q539" s="276"/>
      <c r="R539" s="276"/>
      <c r="S539" s="276"/>
      <c r="T539" s="277"/>
      <c r="AT539" s="278" t="s">
        <v>185</v>
      </c>
      <c r="AU539" s="278" t="s">
        <v>85</v>
      </c>
      <c r="AV539" s="14" t="s">
        <v>82</v>
      </c>
      <c r="AW539" s="14" t="s">
        <v>37</v>
      </c>
      <c r="AX539" s="14" t="s">
        <v>74</v>
      </c>
      <c r="AY539" s="278" t="s">
        <v>169</v>
      </c>
    </row>
    <row r="540" spans="2:51" s="12" customFormat="1" ht="13.5">
      <c r="B540" s="246"/>
      <c r="C540" s="247"/>
      <c r="D540" s="248" t="s">
        <v>185</v>
      </c>
      <c r="E540" s="249" t="s">
        <v>21</v>
      </c>
      <c r="F540" s="250" t="s">
        <v>176</v>
      </c>
      <c r="G540" s="247"/>
      <c r="H540" s="251">
        <v>4</v>
      </c>
      <c r="I540" s="252"/>
      <c r="J540" s="247"/>
      <c r="K540" s="247"/>
      <c r="L540" s="253"/>
      <c r="M540" s="254"/>
      <c r="N540" s="255"/>
      <c r="O540" s="255"/>
      <c r="P540" s="255"/>
      <c r="Q540" s="255"/>
      <c r="R540" s="255"/>
      <c r="S540" s="255"/>
      <c r="T540" s="256"/>
      <c r="AT540" s="257" t="s">
        <v>185</v>
      </c>
      <c r="AU540" s="257" t="s">
        <v>85</v>
      </c>
      <c r="AV540" s="12" t="s">
        <v>85</v>
      </c>
      <c r="AW540" s="12" t="s">
        <v>37</v>
      </c>
      <c r="AX540" s="12" t="s">
        <v>74</v>
      </c>
      <c r="AY540" s="257" t="s">
        <v>169</v>
      </c>
    </row>
    <row r="541" spans="2:51" s="13" customFormat="1" ht="13.5">
      <c r="B541" s="258"/>
      <c r="C541" s="259"/>
      <c r="D541" s="248" t="s">
        <v>185</v>
      </c>
      <c r="E541" s="260" t="s">
        <v>21</v>
      </c>
      <c r="F541" s="261" t="s">
        <v>187</v>
      </c>
      <c r="G541" s="259"/>
      <c r="H541" s="262">
        <v>12</v>
      </c>
      <c r="I541" s="263"/>
      <c r="J541" s="259"/>
      <c r="K541" s="259"/>
      <c r="L541" s="264"/>
      <c r="M541" s="265"/>
      <c r="N541" s="266"/>
      <c r="O541" s="266"/>
      <c r="P541" s="266"/>
      <c r="Q541" s="266"/>
      <c r="R541" s="266"/>
      <c r="S541" s="266"/>
      <c r="T541" s="267"/>
      <c r="AT541" s="268" t="s">
        <v>185</v>
      </c>
      <c r="AU541" s="268" t="s">
        <v>85</v>
      </c>
      <c r="AV541" s="13" t="s">
        <v>176</v>
      </c>
      <c r="AW541" s="13" t="s">
        <v>37</v>
      </c>
      <c r="AX541" s="13" t="s">
        <v>82</v>
      </c>
      <c r="AY541" s="268" t="s">
        <v>169</v>
      </c>
    </row>
    <row r="542" spans="2:65" s="1" customFormat="1" ht="16.5" customHeight="1">
      <c r="B542" s="47"/>
      <c r="C542" s="294" t="s">
        <v>736</v>
      </c>
      <c r="D542" s="294" t="s">
        <v>532</v>
      </c>
      <c r="E542" s="295" t="s">
        <v>807</v>
      </c>
      <c r="F542" s="296" t="s">
        <v>808</v>
      </c>
      <c r="G542" s="297" t="s">
        <v>174</v>
      </c>
      <c r="H542" s="298">
        <v>12</v>
      </c>
      <c r="I542" s="299"/>
      <c r="J542" s="300">
        <f>ROUND(I542*H542,2)</f>
        <v>0</v>
      </c>
      <c r="K542" s="296" t="s">
        <v>175</v>
      </c>
      <c r="L542" s="301"/>
      <c r="M542" s="302" t="s">
        <v>21</v>
      </c>
      <c r="N542" s="303" t="s">
        <v>45</v>
      </c>
      <c r="O542" s="48"/>
      <c r="P542" s="243">
        <f>O542*H542</f>
        <v>0</v>
      </c>
      <c r="Q542" s="243">
        <v>0.002</v>
      </c>
      <c r="R542" s="243">
        <f>Q542*H542</f>
        <v>0.024</v>
      </c>
      <c r="S542" s="243">
        <v>0</v>
      </c>
      <c r="T542" s="244">
        <f>S542*H542</f>
        <v>0</v>
      </c>
      <c r="AR542" s="25" t="s">
        <v>215</v>
      </c>
      <c r="AT542" s="25" t="s">
        <v>532</v>
      </c>
      <c r="AU542" s="25" t="s">
        <v>85</v>
      </c>
      <c r="AY542" s="25" t="s">
        <v>169</v>
      </c>
      <c r="BE542" s="245">
        <f>IF(N542="základní",J542,0)</f>
        <v>0</v>
      </c>
      <c r="BF542" s="245">
        <f>IF(N542="snížená",J542,0)</f>
        <v>0</v>
      </c>
      <c r="BG542" s="245">
        <f>IF(N542="zákl. přenesená",J542,0)</f>
        <v>0</v>
      </c>
      <c r="BH542" s="245">
        <f>IF(N542="sníž. přenesená",J542,0)</f>
        <v>0</v>
      </c>
      <c r="BI542" s="245">
        <f>IF(N542="nulová",J542,0)</f>
        <v>0</v>
      </c>
      <c r="BJ542" s="25" t="s">
        <v>82</v>
      </c>
      <c r="BK542" s="245">
        <f>ROUND(I542*H542,2)</f>
        <v>0</v>
      </c>
      <c r="BL542" s="25" t="s">
        <v>176</v>
      </c>
      <c r="BM542" s="25" t="s">
        <v>2472</v>
      </c>
    </row>
    <row r="543" spans="2:65" s="1" customFormat="1" ht="16.5" customHeight="1">
      <c r="B543" s="47"/>
      <c r="C543" s="294" t="s">
        <v>740</v>
      </c>
      <c r="D543" s="294" t="s">
        <v>532</v>
      </c>
      <c r="E543" s="295" t="s">
        <v>811</v>
      </c>
      <c r="F543" s="296" t="s">
        <v>812</v>
      </c>
      <c r="G543" s="297" t="s">
        <v>174</v>
      </c>
      <c r="H543" s="298">
        <v>12</v>
      </c>
      <c r="I543" s="299"/>
      <c r="J543" s="300">
        <f>ROUND(I543*H543,2)</f>
        <v>0</v>
      </c>
      <c r="K543" s="296" t="s">
        <v>21</v>
      </c>
      <c r="L543" s="301"/>
      <c r="M543" s="302" t="s">
        <v>21</v>
      </c>
      <c r="N543" s="303" t="s">
        <v>45</v>
      </c>
      <c r="O543" s="48"/>
      <c r="P543" s="243">
        <f>O543*H543</f>
        <v>0</v>
      </c>
      <c r="Q543" s="243">
        <v>0.595</v>
      </c>
      <c r="R543" s="243">
        <f>Q543*H543</f>
        <v>7.14</v>
      </c>
      <c r="S543" s="243">
        <v>0</v>
      </c>
      <c r="T543" s="244">
        <f>S543*H543</f>
        <v>0</v>
      </c>
      <c r="AR543" s="25" t="s">
        <v>215</v>
      </c>
      <c r="AT543" s="25" t="s">
        <v>532</v>
      </c>
      <c r="AU543" s="25" t="s">
        <v>85</v>
      </c>
      <c r="AY543" s="25" t="s">
        <v>169</v>
      </c>
      <c r="BE543" s="245">
        <f>IF(N543="základní",J543,0)</f>
        <v>0</v>
      </c>
      <c r="BF543" s="245">
        <f>IF(N543="snížená",J543,0)</f>
        <v>0</v>
      </c>
      <c r="BG543" s="245">
        <f>IF(N543="zákl. přenesená",J543,0)</f>
        <v>0</v>
      </c>
      <c r="BH543" s="245">
        <f>IF(N543="sníž. přenesená",J543,0)</f>
        <v>0</v>
      </c>
      <c r="BI543" s="245">
        <f>IF(N543="nulová",J543,0)</f>
        <v>0</v>
      </c>
      <c r="BJ543" s="25" t="s">
        <v>82</v>
      </c>
      <c r="BK543" s="245">
        <f>ROUND(I543*H543,2)</f>
        <v>0</v>
      </c>
      <c r="BL543" s="25" t="s">
        <v>176</v>
      </c>
      <c r="BM543" s="25" t="s">
        <v>2473</v>
      </c>
    </row>
    <row r="544" spans="2:65" s="1" customFormat="1" ht="16.5" customHeight="1">
      <c r="B544" s="47"/>
      <c r="C544" s="234" t="s">
        <v>745</v>
      </c>
      <c r="D544" s="234" t="s">
        <v>171</v>
      </c>
      <c r="E544" s="235" t="s">
        <v>2474</v>
      </c>
      <c r="F544" s="236" t="s">
        <v>2475</v>
      </c>
      <c r="G544" s="237" t="s">
        <v>174</v>
      </c>
      <c r="H544" s="238">
        <v>8</v>
      </c>
      <c r="I544" s="239"/>
      <c r="J544" s="240">
        <f>ROUND(I544*H544,2)</f>
        <v>0</v>
      </c>
      <c r="K544" s="236" t="s">
        <v>175</v>
      </c>
      <c r="L544" s="73"/>
      <c r="M544" s="241" t="s">
        <v>21</v>
      </c>
      <c r="N544" s="242" t="s">
        <v>45</v>
      </c>
      <c r="O544" s="48"/>
      <c r="P544" s="243">
        <f>O544*H544</f>
        <v>0</v>
      </c>
      <c r="Q544" s="243">
        <v>0.027528</v>
      </c>
      <c r="R544" s="243">
        <f>Q544*H544</f>
        <v>0.220224</v>
      </c>
      <c r="S544" s="243">
        <v>0</v>
      </c>
      <c r="T544" s="244">
        <f>S544*H544</f>
        <v>0</v>
      </c>
      <c r="AR544" s="25" t="s">
        <v>176</v>
      </c>
      <c r="AT544" s="25" t="s">
        <v>171</v>
      </c>
      <c r="AU544" s="25" t="s">
        <v>85</v>
      </c>
      <c r="AY544" s="25" t="s">
        <v>169</v>
      </c>
      <c r="BE544" s="245">
        <f>IF(N544="základní",J544,0)</f>
        <v>0</v>
      </c>
      <c r="BF544" s="245">
        <f>IF(N544="snížená",J544,0)</f>
        <v>0</v>
      </c>
      <c r="BG544" s="245">
        <f>IF(N544="zákl. přenesená",J544,0)</f>
        <v>0</v>
      </c>
      <c r="BH544" s="245">
        <f>IF(N544="sníž. přenesená",J544,0)</f>
        <v>0</v>
      </c>
      <c r="BI544" s="245">
        <f>IF(N544="nulová",J544,0)</f>
        <v>0</v>
      </c>
      <c r="BJ544" s="25" t="s">
        <v>82</v>
      </c>
      <c r="BK544" s="245">
        <f>ROUND(I544*H544,2)</f>
        <v>0</v>
      </c>
      <c r="BL544" s="25" t="s">
        <v>176</v>
      </c>
      <c r="BM544" s="25" t="s">
        <v>2476</v>
      </c>
    </row>
    <row r="545" spans="2:65" s="1" customFormat="1" ht="16.5" customHeight="1">
      <c r="B545" s="47"/>
      <c r="C545" s="294" t="s">
        <v>750</v>
      </c>
      <c r="D545" s="294" t="s">
        <v>532</v>
      </c>
      <c r="E545" s="295" t="s">
        <v>2477</v>
      </c>
      <c r="F545" s="296" t="s">
        <v>2478</v>
      </c>
      <c r="G545" s="297" t="s">
        <v>174</v>
      </c>
      <c r="H545" s="298">
        <v>8</v>
      </c>
      <c r="I545" s="299"/>
      <c r="J545" s="300">
        <f>ROUND(I545*H545,2)</f>
        <v>0</v>
      </c>
      <c r="K545" s="296" t="s">
        <v>21</v>
      </c>
      <c r="L545" s="301"/>
      <c r="M545" s="302" t="s">
        <v>21</v>
      </c>
      <c r="N545" s="303" t="s">
        <v>45</v>
      </c>
      <c r="O545" s="48"/>
      <c r="P545" s="243">
        <f>O545*H545</f>
        <v>0</v>
      </c>
      <c r="Q545" s="243">
        <v>1.21</v>
      </c>
      <c r="R545" s="243">
        <f>Q545*H545</f>
        <v>9.68</v>
      </c>
      <c r="S545" s="243">
        <v>0</v>
      </c>
      <c r="T545" s="244">
        <f>S545*H545</f>
        <v>0</v>
      </c>
      <c r="AR545" s="25" t="s">
        <v>215</v>
      </c>
      <c r="AT545" s="25" t="s">
        <v>532</v>
      </c>
      <c r="AU545" s="25" t="s">
        <v>85</v>
      </c>
      <c r="AY545" s="25" t="s">
        <v>169</v>
      </c>
      <c r="BE545" s="245">
        <f>IF(N545="základní",J545,0)</f>
        <v>0</v>
      </c>
      <c r="BF545" s="245">
        <f>IF(N545="snížená",J545,0)</f>
        <v>0</v>
      </c>
      <c r="BG545" s="245">
        <f>IF(N545="zákl. přenesená",J545,0)</f>
        <v>0</v>
      </c>
      <c r="BH545" s="245">
        <f>IF(N545="sníž. přenesená",J545,0)</f>
        <v>0</v>
      </c>
      <c r="BI545" s="245">
        <f>IF(N545="nulová",J545,0)</f>
        <v>0</v>
      </c>
      <c r="BJ545" s="25" t="s">
        <v>82</v>
      </c>
      <c r="BK545" s="245">
        <f>ROUND(I545*H545,2)</f>
        <v>0</v>
      </c>
      <c r="BL545" s="25" t="s">
        <v>176</v>
      </c>
      <c r="BM545" s="25" t="s">
        <v>2479</v>
      </c>
    </row>
    <row r="546" spans="2:65" s="1" customFormat="1" ht="25.5" customHeight="1">
      <c r="B546" s="47"/>
      <c r="C546" s="234" t="s">
        <v>755</v>
      </c>
      <c r="D546" s="234" t="s">
        <v>171</v>
      </c>
      <c r="E546" s="235" t="s">
        <v>2480</v>
      </c>
      <c r="F546" s="236" t="s">
        <v>2481</v>
      </c>
      <c r="G546" s="237" t="s">
        <v>194</v>
      </c>
      <c r="H546" s="238">
        <v>33.93</v>
      </c>
      <c r="I546" s="239"/>
      <c r="J546" s="240">
        <f>ROUND(I546*H546,2)</f>
        <v>0</v>
      </c>
      <c r="K546" s="236" t="s">
        <v>175</v>
      </c>
      <c r="L546" s="73"/>
      <c r="M546" s="241" t="s">
        <v>21</v>
      </c>
      <c r="N546" s="242" t="s">
        <v>45</v>
      </c>
      <c r="O546" s="48"/>
      <c r="P546" s="243">
        <f>O546*H546</f>
        <v>0</v>
      </c>
      <c r="Q546" s="243">
        <v>0.002321175</v>
      </c>
      <c r="R546" s="243">
        <f>Q546*H546</f>
        <v>0.07875746775</v>
      </c>
      <c r="S546" s="243">
        <v>0</v>
      </c>
      <c r="T546" s="244">
        <f>S546*H546</f>
        <v>0</v>
      </c>
      <c r="AR546" s="25" t="s">
        <v>176</v>
      </c>
      <c r="AT546" s="25" t="s">
        <v>171</v>
      </c>
      <c r="AU546" s="25" t="s">
        <v>85</v>
      </c>
      <c r="AY546" s="25" t="s">
        <v>169</v>
      </c>
      <c r="BE546" s="245">
        <f>IF(N546="základní",J546,0)</f>
        <v>0</v>
      </c>
      <c r="BF546" s="245">
        <f>IF(N546="snížená",J546,0)</f>
        <v>0</v>
      </c>
      <c r="BG546" s="245">
        <f>IF(N546="zákl. přenesená",J546,0)</f>
        <v>0</v>
      </c>
      <c r="BH546" s="245">
        <f>IF(N546="sníž. přenesená",J546,0)</f>
        <v>0</v>
      </c>
      <c r="BI546" s="245">
        <f>IF(N546="nulová",J546,0)</f>
        <v>0</v>
      </c>
      <c r="BJ546" s="25" t="s">
        <v>82</v>
      </c>
      <c r="BK546" s="245">
        <f>ROUND(I546*H546,2)</f>
        <v>0</v>
      </c>
      <c r="BL546" s="25" t="s">
        <v>176</v>
      </c>
      <c r="BM546" s="25" t="s">
        <v>2482</v>
      </c>
    </row>
    <row r="547" spans="2:51" s="14" customFormat="1" ht="13.5">
      <c r="B547" s="269"/>
      <c r="C547" s="270"/>
      <c r="D547" s="248" t="s">
        <v>185</v>
      </c>
      <c r="E547" s="271" t="s">
        <v>21</v>
      </c>
      <c r="F547" s="272" t="s">
        <v>2361</v>
      </c>
      <c r="G547" s="270"/>
      <c r="H547" s="271" t="s">
        <v>21</v>
      </c>
      <c r="I547" s="273"/>
      <c r="J547" s="270"/>
      <c r="K547" s="270"/>
      <c r="L547" s="274"/>
      <c r="M547" s="275"/>
      <c r="N547" s="276"/>
      <c r="O547" s="276"/>
      <c r="P547" s="276"/>
      <c r="Q547" s="276"/>
      <c r="R547" s="276"/>
      <c r="S547" s="276"/>
      <c r="T547" s="277"/>
      <c r="AT547" s="278" t="s">
        <v>185</v>
      </c>
      <c r="AU547" s="278" t="s">
        <v>85</v>
      </c>
      <c r="AV547" s="14" t="s">
        <v>82</v>
      </c>
      <c r="AW547" s="14" t="s">
        <v>37</v>
      </c>
      <c r="AX547" s="14" t="s">
        <v>74</v>
      </c>
      <c r="AY547" s="278" t="s">
        <v>169</v>
      </c>
    </row>
    <row r="548" spans="2:51" s="12" customFormat="1" ht="13.5">
      <c r="B548" s="246"/>
      <c r="C548" s="247"/>
      <c r="D548" s="248" t="s">
        <v>185</v>
      </c>
      <c r="E548" s="249" t="s">
        <v>21</v>
      </c>
      <c r="F548" s="250" t="s">
        <v>2483</v>
      </c>
      <c r="G548" s="247"/>
      <c r="H548" s="251">
        <v>23.49</v>
      </c>
      <c r="I548" s="252"/>
      <c r="J548" s="247"/>
      <c r="K548" s="247"/>
      <c r="L548" s="253"/>
      <c r="M548" s="254"/>
      <c r="N548" s="255"/>
      <c r="O548" s="255"/>
      <c r="P548" s="255"/>
      <c r="Q548" s="255"/>
      <c r="R548" s="255"/>
      <c r="S548" s="255"/>
      <c r="T548" s="256"/>
      <c r="AT548" s="257" t="s">
        <v>185</v>
      </c>
      <c r="AU548" s="257" t="s">
        <v>85</v>
      </c>
      <c r="AV548" s="12" t="s">
        <v>85</v>
      </c>
      <c r="AW548" s="12" t="s">
        <v>37</v>
      </c>
      <c r="AX548" s="12" t="s">
        <v>74</v>
      </c>
      <c r="AY548" s="257" t="s">
        <v>169</v>
      </c>
    </row>
    <row r="549" spans="2:51" s="12" customFormat="1" ht="13.5">
      <c r="B549" s="246"/>
      <c r="C549" s="247"/>
      <c r="D549" s="248" t="s">
        <v>185</v>
      </c>
      <c r="E549" s="249" t="s">
        <v>21</v>
      </c>
      <c r="F549" s="250" t="s">
        <v>2484</v>
      </c>
      <c r="G549" s="247"/>
      <c r="H549" s="251">
        <v>10.44</v>
      </c>
      <c r="I549" s="252"/>
      <c r="J549" s="247"/>
      <c r="K549" s="247"/>
      <c r="L549" s="253"/>
      <c r="M549" s="254"/>
      <c r="N549" s="255"/>
      <c r="O549" s="255"/>
      <c r="P549" s="255"/>
      <c r="Q549" s="255"/>
      <c r="R549" s="255"/>
      <c r="S549" s="255"/>
      <c r="T549" s="256"/>
      <c r="AT549" s="257" t="s">
        <v>185</v>
      </c>
      <c r="AU549" s="257" t="s">
        <v>85</v>
      </c>
      <c r="AV549" s="12" t="s">
        <v>85</v>
      </c>
      <c r="AW549" s="12" t="s">
        <v>37</v>
      </c>
      <c r="AX549" s="12" t="s">
        <v>74</v>
      </c>
      <c r="AY549" s="257" t="s">
        <v>169</v>
      </c>
    </row>
    <row r="550" spans="2:51" s="13" customFormat="1" ht="13.5">
      <c r="B550" s="258"/>
      <c r="C550" s="259"/>
      <c r="D550" s="248" t="s">
        <v>185</v>
      </c>
      <c r="E550" s="260" t="s">
        <v>21</v>
      </c>
      <c r="F550" s="261" t="s">
        <v>187</v>
      </c>
      <c r="G550" s="259"/>
      <c r="H550" s="262">
        <v>33.93</v>
      </c>
      <c r="I550" s="263"/>
      <c r="J550" s="259"/>
      <c r="K550" s="259"/>
      <c r="L550" s="264"/>
      <c r="M550" s="265"/>
      <c r="N550" s="266"/>
      <c r="O550" s="266"/>
      <c r="P550" s="266"/>
      <c r="Q550" s="266"/>
      <c r="R550" s="266"/>
      <c r="S550" s="266"/>
      <c r="T550" s="267"/>
      <c r="AT550" s="268" t="s">
        <v>185</v>
      </c>
      <c r="AU550" s="268" t="s">
        <v>85</v>
      </c>
      <c r="AV550" s="13" t="s">
        <v>176</v>
      </c>
      <c r="AW550" s="13" t="s">
        <v>37</v>
      </c>
      <c r="AX550" s="13" t="s">
        <v>82</v>
      </c>
      <c r="AY550" s="268" t="s">
        <v>169</v>
      </c>
    </row>
    <row r="551" spans="2:65" s="1" customFormat="1" ht="25.5" customHeight="1">
      <c r="B551" s="47"/>
      <c r="C551" s="234" t="s">
        <v>760</v>
      </c>
      <c r="D551" s="234" t="s">
        <v>171</v>
      </c>
      <c r="E551" s="235" t="s">
        <v>2485</v>
      </c>
      <c r="F551" s="236" t="s">
        <v>2486</v>
      </c>
      <c r="G551" s="237" t="s">
        <v>194</v>
      </c>
      <c r="H551" s="238">
        <v>14.426</v>
      </c>
      <c r="I551" s="239"/>
      <c r="J551" s="240">
        <f>ROUND(I551*H551,2)</f>
        <v>0</v>
      </c>
      <c r="K551" s="236" t="s">
        <v>175</v>
      </c>
      <c r="L551" s="73"/>
      <c r="M551" s="241" t="s">
        <v>21</v>
      </c>
      <c r="N551" s="242" t="s">
        <v>45</v>
      </c>
      <c r="O551" s="48"/>
      <c r="P551" s="243">
        <f>O551*H551</f>
        <v>0</v>
      </c>
      <c r="Q551" s="243">
        <v>0.0039595</v>
      </c>
      <c r="R551" s="243">
        <f>Q551*H551</f>
        <v>0.057119747000000005</v>
      </c>
      <c r="S551" s="243">
        <v>0</v>
      </c>
      <c r="T551" s="244">
        <f>S551*H551</f>
        <v>0</v>
      </c>
      <c r="AR551" s="25" t="s">
        <v>176</v>
      </c>
      <c r="AT551" s="25" t="s">
        <v>171</v>
      </c>
      <c r="AU551" s="25" t="s">
        <v>85</v>
      </c>
      <c r="AY551" s="25" t="s">
        <v>169</v>
      </c>
      <c r="BE551" s="245">
        <f>IF(N551="základní",J551,0)</f>
        <v>0</v>
      </c>
      <c r="BF551" s="245">
        <f>IF(N551="snížená",J551,0)</f>
        <v>0</v>
      </c>
      <c r="BG551" s="245">
        <f>IF(N551="zákl. přenesená",J551,0)</f>
        <v>0</v>
      </c>
      <c r="BH551" s="245">
        <f>IF(N551="sníž. přenesená",J551,0)</f>
        <v>0</v>
      </c>
      <c r="BI551" s="245">
        <f>IF(N551="nulová",J551,0)</f>
        <v>0</v>
      </c>
      <c r="BJ551" s="25" t="s">
        <v>82</v>
      </c>
      <c r="BK551" s="245">
        <f>ROUND(I551*H551,2)</f>
        <v>0</v>
      </c>
      <c r="BL551" s="25" t="s">
        <v>176</v>
      </c>
      <c r="BM551" s="25" t="s">
        <v>2487</v>
      </c>
    </row>
    <row r="552" spans="2:51" s="14" customFormat="1" ht="13.5">
      <c r="B552" s="269"/>
      <c r="C552" s="270"/>
      <c r="D552" s="248" t="s">
        <v>185</v>
      </c>
      <c r="E552" s="271" t="s">
        <v>21</v>
      </c>
      <c r="F552" s="272" t="s">
        <v>2361</v>
      </c>
      <c r="G552" s="270"/>
      <c r="H552" s="271" t="s">
        <v>21</v>
      </c>
      <c r="I552" s="273"/>
      <c r="J552" s="270"/>
      <c r="K552" s="270"/>
      <c r="L552" s="274"/>
      <c r="M552" s="275"/>
      <c r="N552" s="276"/>
      <c r="O552" s="276"/>
      <c r="P552" s="276"/>
      <c r="Q552" s="276"/>
      <c r="R552" s="276"/>
      <c r="S552" s="276"/>
      <c r="T552" s="277"/>
      <c r="AT552" s="278" t="s">
        <v>185</v>
      </c>
      <c r="AU552" s="278" t="s">
        <v>85</v>
      </c>
      <c r="AV552" s="14" t="s">
        <v>82</v>
      </c>
      <c r="AW552" s="14" t="s">
        <v>37</v>
      </c>
      <c r="AX552" s="14" t="s">
        <v>74</v>
      </c>
      <c r="AY552" s="278" t="s">
        <v>169</v>
      </c>
    </row>
    <row r="553" spans="2:51" s="12" customFormat="1" ht="13.5">
      <c r="B553" s="246"/>
      <c r="C553" s="247"/>
      <c r="D553" s="248" t="s">
        <v>185</v>
      </c>
      <c r="E553" s="249" t="s">
        <v>21</v>
      </c>
      <c r="F553" s="250" t="s">
        <v>2488</v>
      </c>
      <c r="G553" s="247"/>
      <c r="H553" s="251">
        <v>6.48</v>
      </c>
      <c r="I553" s="252"/>
      <c r="J553" s="247"/>
      <c r="K553" s="247"/>
      <c r="L553" s="253"/>
      <c r="M553" s="254"/>
      <c r="N553" s="255"/>
      <c r="O553" s="255"/>
      <c r="P553" s="255"/>
      <c r="Q553" s="255"/>
      <c r="R553" s="255"/>
      <c r="S553" s="255"/>
      <c r="T553" s="256"/>
      <c r="AT553" s="257" t="s">
        <v>185</v>
      </c>
      <c r="AU553" s="257" t="s">
        <v>85</v>
      </c>
      <c r="AV553" s="12" t="s">
        <v>85</v>
      </c>
      <c r="AW553" s="12" t="s">
        <v>37</v>
      </c>
      <c r="AX553" s="12" t="s">
        <v>74</v>
      </c>
      <c r="AY553" s="257" t="s">
        <v>169</v>
      </c>
    </row>
    <row r="554" spans="2:51" s="12" customFormat="1" ht="13.5">
      <c r="B554" s="246"/>
      <c r="C554" s="247"/>
      <c r="D554" s="248" t="s">
        <v>185</v>
      </c>
      <c r="E554" s="249" t="s">
        <v>21</v>
      </c>
      <c r="F554" s="250" t="s">
        <v>2489</v>
      </c>
      <c r="G554" s="247"/>
      <c r="H554" s="251">
        <v>4.68</v>
      </c>
      <c r="I554" s="252"/>
      <c r="J554" s="247"/>
      <c r="K554" s="247"/>
      <c r="L554" s="253"/>
      <c r="M554" s="254"/>
      <c r="N554" s="255"/>
      <c r="O554" s="255"/>
      <c r="P554" s="255"/>
      <c r="Q554" s="255"/>
      <c r="R554" s="255"/>
      <c r="S554" s="255"/>
      <c r="T554" s="256"/>
      <c r="AT554" s="257" t="s">
        <v>185</v>
      </c>
      <c r="AU554" s="257" t="s">
        <v>85</v>
      </c>
      <c r="AV554" s="12" t="s">
        <v>85</v>
      </c>
      <c r="AW554" s="12" t="s">
        <v>37</v>
      </c>
      <c r="AX554" s="12" t="s">
        <v>74</v>
      </c>
      <c r="AY554" s="257" t="s">
        <v>169</v>
      </c>
    </row>
    <row r="555" spans="2:51" s="12" customFormat="1" ht="13.5">
      <c r="B555" s="246"/>
      <c r="C555" s="247"/>
      <c r="D555" s="248" t="s">
        <v>185</v>
      </c>
      <c r="E555" s="249" t="s">
        <v>21</v>
      </c>
      <c r="F555" s="250" t="s">
        <v>2490</v>
      </c>
      <c r="G555" s="247"/>
      <c r="H555" s="251">
        <v>2.512</v>
      </c>
      <c r="I555" s="252"/>
      <c r="J555" s="247"/>
      <c r="K555" s="247"/>
      <c r="L555" s="253"/>
      <c r="M555" s="254"/>
      <c r="N555" s="255"/>
      <c r="O555" s="255"/>
      <c r="P555" s="255"/>
      <c r="Q555" s="255"/>
      <c r="R555" s="255"/>
      <c r="S555" s="255"/>
      <c r="T555" s="256"/>
      <c r="AT555" s="257" t="s">
        <v>185</v>
      </c>
      <c r="AU555" s="257" t="s">
        <v>85</v>
      </c>
      <c r="AV555" s="12" t="s">
        <v>85</v>
      </c>
      <c r="AW555" s="12" t="s">
        <v>37</v>
      </c>
      <c r="AX555" s="12" t="s">
        <v>74</v>
      </c>
      <c r="AY555" s="257" t="s">
        <v>169</v>
      </c>
    </row>
    <row r="556" spans="2:51" s="12" customFormat="1" ht="13.5">
      <c r="B556" s="246"/>
      <c r="C556" s="247"/>
      <c r="D556" s="248" t="s">
        <v>185</v>
      </c>
      <c r="E556" s="249" t="s">
        <v>21</v>
      </c>
      <c r="F556" s="250" t="s">
        <v>2491</v>
      </c>
      <c r="G556" s="247"/>
      <c r="H556" s="251">
        <v>0.754</v>
      </c>
      <c r="I556" s="252"/>
      <c r="J556" s="247"/>
      <c r="K556" s="247"/>
      <c r="L556" s="253"/>
      <c r="M556" s="254"/>
      <c r="N556" s="255"/>
      <c r="O556" s="255"/>
      <c r="P556" s="255"/>
      <c r="Q556" s="255"/>
      <c r="R556" s="255"/>
      <c r="S556" s="255"/>
      <c r="T556" s="256"/>
      <c r="AT556" s="257" t="s">
        <v>185</v>
      </c>
      <c r="AU556" s="257" t="s">
        <v>85</v>
      </c>
      <c r="AV556" s="12" t="s">
        <v>85</v>
      </c>
      <c r="AW556" s="12" t="s">
        <v>37</v>
      </c>
      <c r="AX556" s="12" t="s">
        <v>74</v>
      </c>
      <c r="AY556" s="257" t="s">
        <v>169</v>
      </c>
    </row>
    <row r="557" spans="2:51" s="13" customFormat="1" ht="13.5">
      <c r="B557" s="258"/>
      <c r="C557" s="259"/>
      <c r="D557" s="248" t="s">
        <v>185</v>
      </c>
      <c r="E557" s="260" t="s">
        <v>21</v>
      </c>
      <c r="F557" s="261" t="s">
        <v>187</v>
      </c>
      <c r="G557" s="259"/>
      <c r="H557" s="262">
        <v>14.426</v>
      </c>
      <c r="I557" s="263"/>
      <c r="J557" s="259"/>
      <c r="K557" s="259"/>
      <c r="L557" s="264"/>
      <c r="M557" s="265"/>
      <c r="N557" s="266"/>
      <c r="O557" s="266"/>
      <c r="P557" s="266"/>
      <c r="Q557" s="266"/>
      <c r="R557" s="266"/>
      <c r="S557" s="266"/>
      <c r="T557" s="267"/>
      <c r="AT557" s="268" t="s">
        <v>185</v>
      </c>
      <c r="AU557" s="268" t="s">
        <v>85</v>
      </c>
      <c r="AV557" s="13" t="s">
        <v>176</v>
      </c>
      <c r="AW557" s="13" t="s">
        <v>37</v>
      </c>
      <c r="AX557" s="13" t="s">
        <v>82</v>
      </c>
      <c r="AY557" s="268" t="s">
        <v>169</v>
      </c>
    </row>
    <row r="558" spans="2:65" s="1" customFormat="1" ht="16.5" customHeight="1">
      <c r="B558" s="47"/>
      <c r="C558" s="234" t="s">
        <v>764</v>
      </c>
      <c r="D558" s="234" t="s">
        <v>171</v>
      </c>
      <c r="E558" s="235" t="s">
        <v>2492</v>
      </c>
      <c r="F558" s="236" t="s">
        <v>2493</v>
      </c>
      <c r="G558" s="237" t="s">
        <v>288</v>
      </c>
      <c r="H558" s="238">
        <v>0.168</v>
      </c>
      <c r="I558" s="239"/>
      <c r="J558" s="240">
        <f>ROUND(I558*H558,2)</f>
        <v>0</v>
      </c>
      <c r="K558" s="236" t="s">
        <v>175</v>
      </c>
      <c r="L558" s="73"/>
      <c r="M558" s="241" t="s">
        <v>21</v>
      </c>
      <c r="N558" s="242" t="s">
        <v>45</v>
      </c>
      <c r="O558" s="48"/>
      <c r="P558" s="243">
        <f>O558*H558</f>
        <v>0</v>
      </c>
      <c r="Q558" s="243">
        <v>1.04196</v>
      </c>
      <c r="R558" s="243">
        <f>Q558*H558</f>
        <v>0.17504928</v>
      </c>
      <c r="S558" s="243">
        <v>0</v>
      </c>
      <c r="T558" s="244">
        <f>S558*H558</f>
        <v>0</v>
      </c>
      <c r="AR558" s="25" t="s">
        <v>176</v>
      </c>
      <c r="AT558" s="25" t="s">
        <v>171</v>
      </c>
      <c r="AU558" s="25" t="s">
        <v>85</v>
      </c>
      <c r="AY558" s="25" t="s">
        <v>169</v>
      </c>
      <c r="BE558" s="245">
        <f>IF(N558="základní",J558,0)</f>
        <v>0</v>
      </c>
      <c r="BF558" s="245">
        <f>IF(N558="snížená",J558,0)</f>
        <v>0</v>
      </c>
      <c r="BG558" s="245">
        <f>IF(N558="zákl. přenesená",J558,0)</f>
        <v>0</v>
      </c>
      <c r="BH558" s="245">
        <f>IF(N558="sníž. přenesená",J558,0)</f>
        <v>0</v>
      </c>
      <c r="BI558" s="245">
        <f>IF(N558="nulová",J558,0)</f>
        <v>0</v>
      </c>
      <c r="BJ558" s="25" t="s">
        <v>82</v>
      </c>
      <c r="BK558" s="245">
        <f>ROUND(I558*H558,2)</f>
        <v>0</v>
      </c>
      <c r="BL558" s="25" t="s">
        <v>176</v>
      </c>
      <c r="BM558" s="25" t="s">
        <v>2494</v>
      </c>
    </row>
    <row r="559" spans="2:51" s="12" customFormat="1" ht="13.5">
      <c r="B559" s="246"/>
      <c r="C559" s="247"/>
      <c r="D559" s="248" t="s">
        <v>185</v>
      </c>
      <c r="E559" s="249" t="s">
        <v>21</v>
      </c>
      <c r="F559" s="250" t="s">
        <v>2495</v>
      </c>
      <c r="G559" s="247"/>
      <c r="H559" s="251">
        <v>0.168</v>
      </c>
      <c r="I559" s="252"/>
      <c r="J559" s="247"/>
      <c r="K559" s="247"/>
      <c r="L559" s="253"/>
      <c r="M559" s="254"/>
      <c r="N559" s="255"/>
      <c r="O559" s="255"/>
      <c r="P559" s="255"/>
      <c r="Q559" s="255"/>
      <c r="R559" s="255"/>
      <c r="S559" s="255"/>
      <c r="T559" s="256"/>
      <c r="AT559" s="257" t="s">
        <v>185</v>
      </c>
      <c r="AU559" s="257" t="s">
        <v>85</v>
      </c>
      <c r="AV559" s="12" t="s">
        <v>85</v>
      </c>
      <c r="AW559" s="12" t="s">
        <v>37</v>
      </c>
      <c r="AX559" s="12" t="s">
        <v>74</v>
      </c>
      <c r="AY559" s="257" t="s">
        <v>169</v>
      </c>
    </row>
    <row r="560" spans="2:51" s="13" customFormat="1" ht="13.5">
      <c r="B560" s="258"/>
      <c r="C560" s="259"/>
      <c r="D560" s="248" t="s">
        <v>185</v>
      </c>
      <c r="E560" s="260" t="s">
        <v>21</v>
      </c>
      <c r="F560" s="261" t="s">
        <v>187</v>
      </c>
      <c r="G560" s="259"/>
      <c r="H560" s="262">
        <v>0.168</v>
      </c>
      <c r="I560" s="263"/>
      <c r="J560" s="259"/>
      <c r="K560" s="259"/>
      <c r="L560" s="264"/>
      <c r="M560" s="265"/>
      <c r="N560" s="266"/>
      <c r="O560" s="266"/>
      <c r="P560" s="266"/>
      <c r="Q560" s="266"/>
      <c r="R560" s="266"/>
      <c r="S560" s="266"/>
      <c r="T560" s="267"/>
      <c r="AT560" s="268" t="s">
        <v>185</v>
      </c>
      <c r="AU560" s="268" t="s">
        <v>85</v>
      </c>
      <c r="AV560" s="13" t="s">
        <v>176</v>
      </c>
      <c r="AW560" s="13" t="s">
        <v>37</v>
      </c>
      <c r="AX560" s="13" t="s">
        <v>82</v>
      </c>
      <c r="AY560" s="268" t="s">
        <v>169</v>
      </c>
    </row>
    <row r="561" spans="2:65" s="1" customFormat="1" ht="16.5" customHeight="1">
      <c r="B561" s="47"/>
      <c r="C561" s="234" t="s">
        <v>768</v>
      </c>
      <c r="D561" s="234" t="s">
        <v>171</v>
      </c>
      <c r="E561" s="235" t="s">
        <v>815</v>
      </c>
      <c r="F561" s="236" t="s">
        <v>816</v>
      </c>
      <c r="G561" s="237" t="s">
        <v>174</v>
      </c>
      <c r="H561" s="238">
        <v>7</v>
      </c>
      <c r="I561" s="239"/>
      <c r="J561" s="240">
        <f>ROUND(I561*H561,2)</f>
        <v>0</v>
      </c>
      <c r="K561" s="236" t="s">
        <v>175</v>
      </c>
      <c r="L561" s="73"/>
      <c r="M561" s="241" t="s">
        <v>21</v>
      </c>
      <c r="N561" s="242" t="s">
        <v>45</v>
      </c>
      <c r="O561" s="48"/>
      <c r="P561" s="243">
        <f>O561*H561</f>
        <v>0</v>
      </c>
      <c r="Q561" s="243">
        <v>0.3409</v>
      </c>
      <c r="R561" s="243">
        <f>Q561*H561</f>
        <v>2.3863</v>
      </c>
      <c r="S561" s="243">
        <v>0</v>
      </c>
      <c r="T561" s="244">
        <f>S561*H561</f>
        <v>0</v>
      </c>
      <c r="AR561" s="25" t="s">
        <v>176</v>
      </c>
      <c r="AT561" s="25" t="s">
        <v>171</v>
      </c>
      <c r="AU561" s="25" t="s">
        <v>85</v>
      </c>
      <c r="AY561" s="25" t="s">
        <v>169</v>
      </c>
      <c r="BE561" s="245">
        <f>IF(N561="základní",J561,0)</f>
        <v>0</v>
      </c>
      <c r="BF561" s="245">
        <f>IF(N561="snížená",J561,0)</f>
        <v>0</v>
      </c>
      <c r="BG561" s="245">
        <f>IF(N561="zákl. přenesená",J561,0)</f>
        <v>0</v>
      </c>
      <c r="BH561" s="245">
        <f>IF(N561="sníž. přenesená",J561,0)</f>
        <v>0</v>
      </c>
      <c r="BI561" s="245">
        <f>IF(N561="nulová",J561,0)</f>
        <v>0</v>
      </c>
      <c r="BJ561" s="25" t="s">
        <v>82</v>
      </c>
      <c r="BK561" s="245">
        <f>ROUND(I561*H561,2)</f>
        <v>0</v>
      </c>
      <c r="BL561" s="25" t="s">
        <v>176</v>
      </c>
      <c r="BM561" s="25" t="s">
        <v>2496</v>
      </c>
    </row>
    <row r="562" spans="2:65" s="1" customFormat="1" ht="16.5" customHeight="1">
      <c r="B562" s="47"/>
      <c r="C562" s="294" t="s">
        <v>773</v>
      </c>
      <c r="D562" s="294" t="s">
        <v>532</v>
      </c>
      <c r="E562" s="295" t="s">
        <v>821</v>
      </c>
      <c r="F562" s="296" t="s">
        <v>822</v>
      </c>
      <c r="G562" s="297" t="s">
        <v>174</v>
      </c>
      <c r="H562" s="298">
        <v>7</v>
      </c>
      <c r="I562" s="299"/>
      <c r="J562" s="300">
        <f>ROUND(I562*H562,2)</f>
        <v>0</v>
      </c>
      <c r="K562" s="296" t="s">
        <v>175</v>
      </c>
      <c r="L562" s="301"/>
      <c r="M562" s="302" t="s">
        <v>21</v>
      </c>
      <c r="N562" s="303" t="s">
        <v>45</v>
      </c>
      <c r="O562" s="48"/>
      <c r="P562" s="243">
        <f>O562*H562</f>
        <v>0</v>
      </c>
      <c r="Q562" s="243">
        <v>0.04</v>
      </c>
      <c r="R562" s="243">
        <f>Q562*H562</f>
        <v>0.28</v>
      </c>
      <c r="S562" s="243">
        <v>0</v>
      </c>
      <c r="T562" s="244">
        <f>S562*H562</f>
        <v>0</v>
      </c>
      <c r="AR562" s="25" t="s">
        <v>215</v>
      </c>
      <c r="AT562" s="25" t="s">
        <v>532</v>
      </c>
      <c r="AU562" s="25" t="s">
        <v>85</v>
      </c>
      <c r="AY562" s="25" t="s">
        <v>169</v>
      </c>
      <c r="BE562" s="245">
        <f>IF(N562="základní",J562,0)</f>
        <v>0</v>
      </c>
      <c r="BF562" s="245">
        <f>IF(N562="snížená",J562,0)</f>
        <v>0</v>
      </c>
      <c r="BG562" s="245">
        <f>IF(N562="zákl. přenesená",J562,0)</f>
        <v>0</v>
      </c>
      <c r="BH562" s="245">
        <f>IF(N562="sníž. přenesená",J562,0)</f>
        <v>0</v>
      </c>
      <c r="BI562" s="245">
        <f>IF(N562="nulová",J562,0)</f>
        <v>0</v>
      </c>
      <c r="BJ562" s="25" t="s">
        <v>82</v>
      </c>
      <c r="BK562" s="245">
        <f>ROUND(I562*H562,2)</f>
        <v>0</v>
      </c>
      <c r="BL562" s="25" t="s">
        <v>176</v>
      </c>
      <c r="BM562" s="25" t="s">
        <v>2497</v>
      </c>
    </row>
    <row r="563" spans="2:65" s="1" customFormat="1" ht="16.5" customHeight="1">
      <c r="B563" s="47"/>
      <c r="C563" s="294" t="s">
        <v>777</v>
      </c>
      <c r="D563" s="294" t="s">
        <v>532</v>
      </c>
      <c r="E563" s="295" t="s">
        <v>825</v>
      </c>
      <c r="F563" s="296" t="s">
        <v>826</v>
      </c>
      <c r="G563" s="297" t="s">
        <v>174</v>
      </c>
      <c r="H563" s="298">
        <v>7</v>
      </c>
      <c r="I563" s="299"/>
      <c r="J563" s="300">
        <f>ROUND(I563*H563,2)</f>
        <v>0</v>
      </c>
      <c r="K563" s="296" t="s">
        <v>175</v>
      </c>
      <c r="L563" s="301"/>
      <c r="M563" s="302" t="s">
        <v>21</v>
      </c>
      <c r="N563" s="303" t="s">
        <v>45</v>
      </c>
      <c r="O563" s="48"/>
      <c r="P563" s="243">
        <f>O563*H563</f>
        <v>0</v>
      </c>
      <c r="Q563" s="243">
        <v>0.027</v>
      </c>
      <c r="R563" s="243">
        <f>Q563*H563</f>
        <v>0.189</v>
      </c>
      <c r="S563" s="243">
        <v>0</v>
      </c>
      <c r="T563" s="244">
        <f>S563*H563</f>
        <v>0</v>
      </c>
      <c r="AR563" s="25" t="s">
        <v>215</v>
      </c>
      <c r="AT563" s="25" t="s">
        <v>532</v>
      </c>
      <c r="AU563" s="25" t="s">
        <v>85</v>
      </c>
      <c r="AY563" s="25" t="s">
        <v>169</v>
      </c>
      <c r="BE563" s="245">
        <f>IF(N563="základní",J563,0)</f>
        <v>0</v>
      </c>
      <c r="BF563" s="245">
        <f>IF(N563="snížená",J563,0)</f>
        <v>0</v>
      </c>
      <c r="BG563" s="245">
        <f>IF(N563="zákl. přenesená",J563,0)</f>
        <v>0</v>
      </c>
      <c r="BH563" s="245">
        <f>IF(N563="sníž. přenesená",J563,0)</f>
        <v>0</v>
      </c>
      <c r="BI563" s="245">
        <f>IF(N563="nulová",J563,0)</f>
        <v>0</v>
      </c>
      <c r="BJ563" s="25" t="s">
        <v>82</v>
      </c>
      <c r="BK563" s="245">
        <f>ROUND(I563*H563,2)</f>
        <v>0</v>
      </c>
      <c r="BL563" s="25" t="s">
        <v>176</v>
      </c>
      <c r="BM563" s="25" t="s">
        <v>2498</v>
      </c>
    </row>
    <row r="564" spans="2:65" s="1" customFormat="1" ht="16.5" customHeight="1">
      <c r="B564" s="47"/>
      <c r="C564" s="294" t="s">
        <v>781</v>
      </c>
      <c r="D564" s="294" t="s">
        <v>532</v>
      </c>
      <c r="E564" s="295" t="s">
        <v>829</v>
      </c>
      <c r="F564" s="296" t="s">
        <v>830</v>
      </c>
      <c r="G564" s="297" t="s">
        <v>174</v>
      </c>
      <c r="H564" s="298">
        <v>7</v>
      </c>
      <c r="I564" s="299"/>
      <c r="J564" s="300">
        <f>ROUND(I564*H564,2)</f>
        <v>0</v>
      </c>
      <c r="K564" s="296" t="s">
        <v>175</v>
      </c>
      <c r="L564" s="301"/>
      <c r="M564" s="302" t="s">
        <v>21</v>
      </c>
      <c r="N564" s="303" t="s">
        <v>45</v>
      </c>
      <c r="O564" s="48"/>
      <c r="P564" s="243">
        <f>O564*H564</f>
        <v>0</v>
      </c>
      <c r="Q564" s="243">
        <v>0.097</v>
      </c>
      <c r="R564" s="243">
        <f>Q564*H564</f>
        <v>0.679</v>
      </c>
      <c r="S564" s="243">
        <v>0</v>
      </c>
      <c r="T564" s="244">
        <f>S564*H564</f>
        <v>0</v>
      </c>
      <c r="AR564" s="25" t="s">
        <v>215</v>
      </c>
      <c r="AT564" s="25" t="s">
        <v>532</v>
      </c>
      <c r="AU564" s="25" t="s">
        <v>85</v>
      </c>
      <c r="AY564" s="25" t="s">
        <v>169</v>
      </c>
      <c r="BE564" s="245">
        <f>IF(N564="základní",J564,0)</f>
        <v>0</v>
      </c>
      <c r="BF564" s="245">
        <f>IF(N564="snížená",J564,0)</f>
        <v>0</v>
      </c>
      <c r="BG564" s="245">
        <f>IF(N564="zákl. přenesená",J564,0)</f>
        <v>0</v>
      </c>
      <c r="BH564" s="245">
        <f>IF(N564="sníž. přenesená",J564,0)</f>
        <v>0</v>
      </c>
      <c r="BI564" s="245">
        <f>IF(N564="nulová",J564,0)</f>
        <v>0</v>
      </c>
      <c r="BJ564" s="25" t="s">
        <v>82</v>
      </c>
      <c r="BK564" s="245">
        <f>ROUND(I564*H564,2)</f>
        <v>0</v>
      </c>
      <c r="BL564" s="25" t="s">
        <v>176</v>
      </c>
      <c r="BM564" s="25" t="s">
        <v>2499</v>
      </c>
    </row>
    <row r="565" spans="2:65" s="1" customFormat="1" ht="38.25" customHeight="1">
      <c r="B565" s="47"/>
      <c r="C565" s="234" t="s">
        <v>785</v>
      </c>
      <c r="D565" s="234" t="s">
        <v>171</v>
      </c>
      <c r="E565" s="235" t="s">
        <v>2500</v>
      </c>
      <c r="F565" s="236" t="s">
        <v>2501</v>
      </c>
      <c r="G565" s="237" t="s">
        <v>174</v>
      </c>
      <c r="H565" s="238">
        <v>2</v>
      </c>
      <c r="I565" s="239"/>
      <c r="J565" s="240">
        <f>ROUND(I565*H565,2)</f>
        <v>0</v>
      </c>
      <c r="K565" s="236" t="s">
        <v>175</v>
      </c>
      <c r="L565" s="73"/>
      <c r="M565" s="241" t="s">
        <v>21</v>
      </c>
      <c r="N565" s="242" t="s">
        <v>45</v>
      </c>
      <c r="O565" s="48"/>
      <c r="P565" s="243">
        <f>O565*H565</f>
        <v>0</v>
      </c>
      <c r="Q565" s="243">
        <v>4.5109865109</v>
      </c>
      <c r="R565" s="243">
        <f>Q565*H565</f>
        <v>9.0219730218</v>
      </c>
      <c r="S565" s="243">
        <v>0</v>
      </c>
      <c r="T565" s="244">
        <f>S565*H565</f>
        <v>0</v>
      </c>
      <c r="AR565" s="25" t="s">
        <v>176</v>
      </c>
      <c r="AT565" s="25" t="s">
        <v>171</v>
      </c>
      <c r="AU565" s="25" t="s">
        <v>85</v>
      </c>
      <c r="AY565" s="25" t="s">
        <v>169</v>
      </c>
      <c r="BE565" s="245">
        <f>IF(N565="základní",J565,0)</f>
        <v>0</v>
      </c>
      <c r="BF565" s="245">
        <f>IF(N565="snížená",J565,0)</f>
        <v>0</v>
      </c>
      <c r="BG565" s="245">
        <f>IF(N565="zákl. přenesená",J565,0)</f>
        <v>0</v>
      </c>
      <c r="BH565" s="245">
        <f>IF(N565="sníž. přenesená",J565,0)</f>
        <v>0</v>
      </c>
      <c r="BI565" s="245">
        <f>IF(N565="nulová",J565,0)</f>
        <v>0</v>
      </c>
      <c r="BJ565" s="25" t="s">
        <v>82</v>
      </c>
      <c r="BK565" s="245">
        <f>ROUND(I565*H565,2)</f>
        <v>0</v>
      </c>
      <c r="BL565" s="25" t="s">
        <v>176</v>
      </c>
      <c r="BM565" s="25" t="s">
        <v>2502</v>
      </c>
    </row>
    <row r="566" spans="2:65" s="1" customFormat="1" ht="16.5" customHeight="1">
      <c r="B566" s="47"/>
      <c r="C566" s="294" t="s">
        <v>789</v>
      </c>
      <c r="D566" s="294" t="s">
        <v>532</v>
      </c>
      <c r="E566" s="295" t="s">
        <v>807</v>
      </c>
      <c r="F566" s="296" t="s">
        <v>808</v>
      </c>
      <c r="G566" s="297" t="s">
        <v>174</v>
      </c>
      <c r="H566" s="298">
        <v>4</v>
      </c>
      <c r="I566" s="299"/>
      <c r="J566" s="300">
        <f>ROUND(I566*H566,2)</f>
        <v>0</v>
      </c>
      <c r="K566" s="296" t="s">
        <v>175</v>
      </c>
      <c r="L566" s="301"/>
      <c r="M566" s="302" t="s">
        <v>21</v>
      </c>
      <c r="N566" s="303" t="s">
        <v>45</v>
      </c>
      <c r="O566" s="48"/>
      <c r="P566" s="243">
        <f>O566*H566</f>
        <v>0</v>
      </c>
      <c r="Q566" s="243">
        <v>0.002</v>
      </c>
      <c r="R566" s="243">
        <f>Q566*H566</f>
        <v>0.008</v>
      </c>
      <c r="S566" s="243">
        <v>0</v>
      </c>
      <c r="T566" s="244">
        <f>S566*H566</f>
        <v>0</v>
      </c>
      <c r="AR566" s="25" t="s">
        <v>215</v>
      </c>
      <c r="AT566" s="25" t="s">
        <v>532</v>
      </c>
      <c r="AU566" s="25" t="s">
        <v>85</v>
      </c>
      <c r="AY566" s="25" t="s">
        <v>169</v>
      </c>
      <c r="BE566" s="245">
        <f>IF(N566="základní",J566,0)</f>
        <v>0</v>
      </c>
      <c r="BF566" s="245">
        <f>IF(N566="snížená",J566,0)</f>
        <v>0</v>
      </c>
      <c r="BG566" s="245">
        <f>IF(N566="zákl. přenesená",J566,0)</f>
        <v>0</v>
      </c>
      <c r="BH566" s="245">
        <f>IF(N566="sníž. přenesená",J566,0)</f>
        <v>0</v>
      </c>
      <c r="BI566" s="245">
        <f>IF(N566="nulová",J566,0)</f>
        <v>0</v>
      </c>
      <c r="BJ566" s="25" t="s">
        <v>82</v>
      </c>
      <c r="BK566" s="245">
        <f>ROUND(I566*H566,2)</f>
        <v>0</v>
      </c>
      <c r="BL566" s="25" t="s">
        <v>176</v>
      </c>
      <c r="BM566" s="25" t="s">
        <v>2503</v>
      </c>
    </row>
    <row r="567" spans="2:65" s="1" customFormat="1" ht="25.5" customHeight="1">
      <c r="B567" s="47"/>
      <c r="C567" s="294" t="s">
        <v>793</v>
      </c>
      <c r="D567" s="294" t="s">
        <v>532</v>
      </c>
      <c r="E567" s="295" t="s">
        <v>2464</v>
      </c>
      <c r="F567" s="296" t="s">
        <v>2465</v>
      </c>
      <c r="G567" s="297" t="s">
        <v>174</v>
      </c>
      <c r="H567" s="298">
        <v>1</v>
      </c>
      <c r="I567" s="299"/>
      <c r="J567" s="300">
        <f>ROUND(I567*H567,2)</f>
        <v>0</v>
      </c>
      <c r="K567" s="296" t="s">
        <v>21</v>
      </c>
      <c r="L567" s="301"/>
      <c r="M567" s="302" t="s">
        <v>21</v>
      </c>
      <c r="N567" s="303" t="s">
        <v>45</v>
      </c>
      <c r="O567" s="48"/>
      <c r="P567" s="243">
        <f>O567*H567</f>
        <v>0</v>
      </c>
      <c r="Q567" s="243">
        <v>0.24</v>
      </c>
      <c r="R567" s="243">
        <f>Q567*H567</f>
        <v>0.24</v>
      </c>
      <c r="S567" s="243">
        <v>0</v>
      </c>
      <c r="T567" s="244">
        <f>S567*H567</f>
        <v>0</v>
      </c>
      <c r="AR567" s="25" t="s">
        <v>215</v>
      </c>
      <c r="AT567" s="25" t="s">
        <v>532</v>
      </c>
      <c r="AU567" s="25" t="s">
        <v>85</v>
      </c>
      <c r="AY567" s="25" t="s">
        <v>169</v>
      </c>
      <c r="BE567" s="245">
        <f>IF(N567="základní",J567,0)</f>
        <v>0</v>
      </c>
      <c r="BF567" s="245">
        <f>IF(N567="snížená",J567,0)</f>
        <v>0</v>
      </c>
      <c r="BG567" s="245">
        <f>IF(N567="zákl. přenesená",J567,0)</f>
        <v>0</v>
      </c>
      <c r="BH567" s="245">
        <f>IF(N567="sníž. přenesená",J567,0)</f>
        <v>0</v>
      </c>
      <c r="BI567" s="245">
        <f>IF(N567="nulová",J567,0)</f>
        <v>0</v>
      </c>
      <c r="BJ567" s="25" t="s">
        <v>82</v>
      </c>
      <c r="BK567" s="245">
        <f>ROUND(I567*H567,2)</f>
        <v>0</v>
      </c>
      <c r="BL567" s="25" t="s">
        <v>176</v>
      </c>
      <c r="BM567" s="25" t="s">
        <v>2504</v>
      </c>
    </row>
    <row r="568" spans="2:65" s="1" customFormat="1" ht="25.5" customHeight="1">
      <c r="B568" s="47"/>
      <c r="C568" s="294" t="s">
        <v>798</v>
      </c>
      <c r="D568" s="294" t="s">
        <v>532</v>
      </c>
      <c r="E568" s="295" t="s">
        <v>2505</v>
      </c>
      <c r="F568" s="296" t="s">
        <v>2506</v>
      </c>
      <c r="G568" s="297" t="s">
        <v>174</v>
      </c>
      <c r="H568" s="298">
        <v>1</v>
      </c>
      <c r="I568" s="299"/>
      <c r="J568" s="300">
        <f>ROUND(I568*H568,2)</f>
        <v>0</v>
      </c>
      <c r="K568" s="296" t="s">
        <v>21</v>
      </c>
      <c r="L568" s="301"/>
      <c r="M568" s="302" t="s">
        <v>21</v>
      </c>
      <c r="N568" s="303" t="s">
        <v>45</v>
      </c>
      <c r="O568" s="48"/>
      <c r="P568" s="243">
        <f>O568*H568</f>
        <v>0</v>
      </c>
      <c r="Q568" s="243">
        <v>1.015</v>
      </c>
      <c r="R568" s="243">
        <f>Q568*H568</f>
        <v>1.015</v>
      </c>
      <c r="S568" s="243">
        <v>0</v>
      </c>
      <c r="T568" s="244">
        <f>S568*H568</f>
        <v>0</v>
      </c>
      <c r="AR568" s="25" t="s">
        <v>215</v>
      </c>
      <c r="AT568" s="25" t="s">
        <v>532</v>
      </c>
      <c r="AU568" s="25" t="s">
        <v>85</v>
      </c>
      <c r="AY568" s="25" t="s">
        <v>169</v>
      </c>
      <c r="BE568" s="245">
        <f>IF(N568="základní",J568,0)</f>
        <v>0</v>
      </c>
      <c r="BF568" s="245">
        <f>IF(N568="snížená",J568,0)</f>
        <v>0</v>
      </c>
      <c r="BG568" s="245">
        <f>IF(N568="zákl. přenesená",J568,0)</f>
        <v>0</v>
      </c>
      <c r="BH568" s="245">
        <f>IF(N568="sníž. přenesená",J568,0)</f>
        <v>0</v>
      </c>
      <c r="BI568" s="245">
        <f>IF(N568="nulová",J568,0)</f>
        <v>0</v>
      </c>
      <c r="BJ568" s="25" t="s">
        <v>82</v>
      </c>
      <c r="BK568" s="245">
        <f>ROUND(I568*H568,2)</f>
        <v>0</v>
      </c>
      <c r="BL568" s="25" t="s">
        <v>176</v>
      </c>
      <c r="BM568" s="25" t="s">
        <v>2507</v>
      </c>
    </row>
    <row r="569" spans="2:65" s="1" customFormat="1" ht="16.5" customHeight="1">
      <c r="B569" s="47"/>
      <c r="C569" s="294" t="s">
        <v>802</v>
      </c>
      <c r="D569" s="294" t="s">
        <v>532</v>
      </c>
      <c r="E569" s="295" t="s">
        <v>811</v>
      </c>
      <c r="F569" s="296" t="s">
        <v>812</v>
      </c>
      <c r="G569" s="297" t="s">
        <v>174</v>
      </c>
      <c r="H569" s="298">
        <v>2</v>
      </c>
      <c r="I569" s="299"/>
      <c r="J569" s="300">
        <f>ROUND(I569*H569,2)</f>
        <v>0</v>
      </c>
      <c r="K569" s="296" t="s">
        <v>21</v>
      </c>
      <c r="L569" s="301"/>
      <c r="M569" s="302" t="s">
        <v>21</v>
      </c>
      <c r="N569" s="303" t="s">
        <v>45</v>
      </c>
      <c r="O569" s="48"/>
      <c r="P569" s="243">
        <f>O569*H569</f>
        <v>0</v>
      </c>
      <c r="Q569" s="243">
        <v>0.595</v>
      </c>
      <c r="R569" s="243">
        <f>Q569*H569</f>
        <v>1.19</v>
      </c>
      <c r="S569" s="243">
        <v>0</v>
      </c>
      <c r="T569" s="244">
        <f>S569*H569</f>
        <v>0</v>
      </c>
      <c r="AR569" s="25" t="s">
        <v>215</v>
      </c>
      <c r="AT569" s="25" t="s">
        <v>532</v>
      </c>
      <c r="AU569" s="25" t="s">
        <v>85</v>
      </c>
      <c r="AY569" s="25" t="s">
        <v>169</v>
      </c>
      <c r="BE569" s="245">
        <f>IF(N569="základní",J569,0)</f>
        <v>0</v>
      </c>
      <c r="BF569" s="245">
        <f>IF(N569="snížená",J569,0)</f>
        <v>0</v>
      </c>
      <c r="BG569" s="245">
        <f>IF(N569="zákl. přenesená",J569,0)</f>
        <v>0</v>
      </c>
      <c r="BH569" s="245">
        <f>IF(N569="sníž. přenesená",J569,0)</f>
        <v>0</v>
      </c>
      <c r="BI569" s="245">
        <f>IF(N569="nulová",J569,0)</f>
        <v>0</v>
      </c>
      <c r="BJ569" s="25" t="s">
        <v>82</v>
      </c>
      <c r="BK569" s="245">
        <f>ROUND(I569*H569,2)</f>
        <v>0</v>
      </c>
      <c r="BL569" s="25" t="s">
        <v>176</v>
      </c>
      <c r="BM569" s="25" t="s">
        <v>2508</v>
      </c>
    </row>
    <row r="570" spans="2:65" s="1" customFormat="1" ht="38.25" customHeight="1">
      <c r="B570" s="47"/>
      <c r="C570" s="234" t="s">
        <v>806</v>
      </c>
      <c r="D570" s="234" t="s">
        <v>171</v>
      </c>
      <c r="E570" s="235" t="s">
        <v>2509</v>
      </c>
      <c r="F570" s="236" t="s">
        <v>2510</v>
      </c>
      <c r="G570" s="237" t="s">
        <v>174</v>
      </c>
      <c r="H570" s="238">
        <v>3</v>
      </c>
      <c r="I570" s="239"/>
      <c r="J570" s="240">
        <f>ROUND(I570*H570,2)</f>
        <v>0</v>
      </c>
      <c r="K570" s="236" t="s">
        <v>175</v>
      </c>
      <c r="L570" s="73"/>
      <c r="M570" s="241" t="s">
        <v>21</v>
      </c>
      <c r="N570" s="242" t="s">
        <v>45</v>
      </c>
      <c r="O570" s="48"/>
      <c r="P570" s="243">
        <f>O570*H570</f>
        <v>0</v>
      </c>
      <c r="Q570" s="243">
        <v>1.0583959939</v>
      </c>
      <c r="R570" s="243">
        <f>Q570*H570</f>
        <v>3.1751879817</v>
      </c>
      <c r="S570" s="243">
        <v>0</v>
      </c>
      <c r="T570" s="244">
        <f>S570*H570</f>
        <v>0</v>
      </c>
      <c r="AR570" s="25" t="s">
        <v>176</v>
      </c>
      <c r="AT570" s="25" t="s">
        <v>171</v>
      </c>
      <c r="AU570" s="25" t="s">
        <v>85</v>
      </c>
      <c r="AY570" s="25" t="s">
        <v>169</v>
      </c>
      <c r="BE570" s="245">
        <f>IF(N570="základní",J570,0)</f>
        <v>0</v>
      </c>
      <c r="BF570" s="245">
        <f>IF(N570="snížená",J570,0)</f>
        <v>0</v>
      </c>
      <c r="BG570" s="245">
        <f>IF(N570="zákl. přenesená",J570,0)</f>
        <v>0</v>
      </c>
      <c r="BH570" s="245">
        <f>IF(N570="sníž. přenesená",J570,0)</f>
        <v>0</v>
      </c>
      <c r="BI570" s="245">
        <f>IF(N570="nulová",J570,0)</f>
        <v>0</v>
      </c>
      <c r="BJ570" s="25" t="s">
        <v>82</v>
      </c>
      <c r="BK570" s="245">
        <f>ROUND(I570*H570,2)</f>
        <v>0</v>
      </c>
      <c r="BL570" s="25" t="s">
        <v>176</v>
      </c>
      <c r="BM570" s="25" t="s">
        <v>2511</v>
      </c>
    </row>
    <row r="571" spans="2:65" s="1" customFormat="1" ht="25.5" customHeight="1">
      <c r="B571" s="47"/>
      <c r="C571" s="234" t="s">
        <v>810</v>
      </c>
      <c r="D571" s="234" t="s">
        <v>171</v>
      </c>
      <c r="E571" s="235" t="s">
        <v>833</v>
      </c>
      <c r="F571" s="236" t="s">
        <v>834</v>
      </c>
      <c r="G571" s="237" t="s">
        <v>174</v>
      </c>
      <c r="H571" s="238">
        <v>16</v>
      </c>
      <c r="I571" s="239"/>
      <c r="J571" s="240">
        <f>ROUND(I571*H571,2)</f>
        <v>0</v>
      </c>
      <c r="K571" s="236" t="s">
        <v>175</v>
      </c>
      <c r="L571" s="73"/>
      <c r="M571" s="241" t="s">
        <v>21</v>
      </c>
      <c r="N571" s="242" t="s">
        <v>45</v>
      </c>
      <c r="O571" s="48"/>
      <c r="P571" s="243">
        <f>O571*H571</f>
        <v>0</v>
      </c>
      <c r="Q571" s="243">
        <v>0.217338</v>
      </c>
      <c r="R571" s="243">
        <f>Q571*H571</f>
        <v>3.477408</v>
      </c>
      <c r="S571" s="243">
        <v>0</v>
      </c>
      <c r="T571" s="244">
        <f>S571*H571</f>
        <v>0</v>
      </c>
      <c r="AR571" s="25" t="s">
        <v>176</v>
      </c>
      <c r="AT571" s="25" t="s">
        <v>171</v>
      </c>
      <c r="AU571" s="25" t="s">
        <v>85</v>
      </c>
      <c r="AY571" s="25" t="s">
        <v>169</v>
      </c>
      <c r="BE571" s="245">
        <f>IF(N571="základní",J571,0)</f>
        <v>0</v>
      </c>
      <c r="BF571" s="245">
        <f>IF(N571="snížená",J571,0)</f>
        <v>0</v>
      </c>
      <c r="BG571" s="245">
        <f>IF(N571="zákl. přenesená",J571,0)</f>
        <v>0</v>
      </c>
      <c r="BH571" s="245">
        <f>IF(N571="sníž. přenesená",J571,0)</f>
        <v>0</v>
      </c>
      <c r="BI571" s="245">
        <f>IF(N571="nulová",J571,0)</f>
        <v>0</v>
      </c>
      <c r="BJ571" s="25" t="s">
        <v>82</v>
      </c>
      <c r="BK571" s="245">
        <f>ROUND(I571*H571,2)</f>
        <v>0</v>
      </c>
      <c r="BL571" s="25" t="s">
        <v>176</v>
      </c>
      <c r="BM571" s="25" t="s">
        <v>2512</v>
      </c>
    </row>
    <row r="572" spans="2:51" s="14" customFormat="1" ht="13.5">
      <c r="B572" s="269"/>
      <c r="C572" s="270"/>
      <c r="D572" s="248" t="s">
        <v>185</v>
      </c>
      <c r="E572" s="271" t="s">
        <v>21</v>
      </c>
      <c r="F572" s="272" t="s">
        <v>2471</v>
      </c>
      <c r="G572" s="270"/>
      <c r="H572" s="271" t="s">
        <v>21</v>
      </c>
      <c r="I572" s="273"/>
      <c r="J572" s="270"/>
      <c r="K572" s="270"/>
      <c r="L572" s="274"/>
      <c r="M572" s="275"/>
      <c r="N572" s="276"/>
      <c r="O572" s="276"/>
      <c r="P572" s="276"/>
      <c r="Q572" s="276"/>
      <c r="R572" s="276"/>
      <c r="S572" s="276"/>
      <c r="T572" s="277"/>
      <c r="AT572" s="278" t="s">
        <v>185</v>
      </c>
      <c r="AU572" s="278" t="s">
        <v>85</v>
      </c>
      <c r="AV572" s="14" t="s">
        <v>82</v>
      </c>
      <c r="AW572" s="14" t="s">
        <v>37</v>
      </c>
      <c r="AX572" s="14" t="s">
        <v>74</v>
      </c>
      <c r="AY572" s="278" t="s">
        <v>169</v>
      </c>
    </row>
    <row r="573" spans="2:51" s="12" customFormat="1" ht="13.5">
      <c r="B573" s="246"/>
      <c r="C573" s="247"/>
      <c r="D573" s="248" t="s">
        <v>185</v>
      </c>
      <c r="E573" s="249" t="s">
        <v>21</v>
      </c>
      <c r="F573" s="250" t="s">
        <v>215</v>
      </c>
      <c r="G573" s="247"/>
      <c r="H573" s="251">
        <v>8</v>
      </c>
      <c r="I573" s="252"/>
      <c r="J573" s="247"/>
      <c r="K573" s="247"/>
      <c r="L573" s="253"/>
      <c r="M573" s="254"/>
      <c r="N573" s="255"/>
      <c r="O573" s="255"/>
      <c r="P573" s="255"/>
      <c r="Q573" s="255"/>
      <c r="R573" s="255"/>
      <c r="S573" s="255"/>
      <c r="T573" s="256"/>
      <c r="AT573" s="257" t="s">
        <v>185</v>
      </c>
      <c r="AU573" s="257" t="s">
        <v>85</v>
      </c>
      <c r="AV573" s="12" t="s">
        <v>85</v>
      </c>
      <c r="AW573" s="12" t="s">
        <v>37</v>
      </c>
      <c r="AX573" s="12" t="s">
        <v>74</v>
      </c>
      <c r="AY573" s="257" t="s">
        <v>169</v>
      </c>
    </row>
    <row r="574" spans="2:51" s="14" customFormat="1" ht="13.5">
      <c r="B574" s="269"/>
      <c r="C574" s="270"/>
      <c r="D574" s="248" t="s">
        <v>185</v>
      </c>
      <c r="E574" s="271" t="s">
        <v>21</v>
      </c>
      <c r="F574" s="272" t="s">
        <v>2513</v>
      </c>
      <c r="G574" s="270"/>
      <c r="H574" s="271" t="s">
        <v>21</v>
      </c>
      <c r="I574" s="273"/>
      <c r="J574" s="270"/>
      <c r="K574" s="270"/>
      <c r="L574" s="274"/>
      <c r="M574" s="275"/>
      <c r="N574" s="276"/>
      <c r="O574" s="276"/>
      <c r="P574" s="276"/>
      <c r="Q574" s="276"/>
      <c r="R574" s="276"/>
      <c r="S574" s="276"/>
      <c r="T574" s="277"/>
      <c r="AT574" s="278" t="s">
        <v>185</v>
      </c>
      <c r="AU574" s="278" t="s">
        <v>85</v>
      </c>
      <c r="AV574" s="14" t="s">
        <v>82</v>
      </c>
      <c r="AW574" s="14" t="s">
        <v>37</v>
      </c>
      <c r="AX574" s="14" t="s">
        <v>74</v>
      </c>
      <c r="AY574" s="278" t="s">
        <v>169</v>
      </c>
    </row>
    <row r="575" spans="2:51" s="12" customFormat="1" ht="13.5">
      <c r="B575" s="246"/>
      <c r="C575" s="247"/>
      <c r="D575" s="248" t="s">
        <v>185</v>
      </c>
      <c r="E575" s="249" t="s">
        <v>21</v>
      </c>
      <c r="F575" s="250" t="s">
        <v>85</v>
      </c>
      <c r="G575" s="247"/>
      <c r="H575" s="251">
        <v>2</v>
      </c>
      <c r="I575" s="252"/>
      <c r="J575" s="247"/>
      <c r="K575" s="247"/>
      <c r="L575" s="253"/>
      <c r="M575" s="254"/>
      <c r="N575" s="255"/>
      <c r="O575" s="255"/>
      <c r="P575" s="255"/>
      <c r="Q575" s="255"/>
      <c r="R575" s="255"/>
      <c r="S575" s="255"/>
      <c r="T575" s="256"/>
      <c r="AT575" s="257" t="s">
        <v>185</v>
      </c>
      <c r="AU575" s="257" t="s">
        <v>85</v>
      </c>
      <c r="AV575" s="12" t="s">
        <v>85</v>
      </c>
      <c r="AW575" s="12" t="s">
        <v>37</v>
      </c>
      <c r="AX575" s="12" t="s">
        <v>74</v>
      </c>
      <c r="AY575" s="257" t="s">
        <v>169</v>
      </c>
    </row>
    <row r="576" spans="2:51" s="14" customFormat="1" ht="13.5">
      <c r="B576" s="269"/>
      <c r="C576" s="270"/>
      <c r="D576" s="248" t="s">
        <v>185</v>
      </c>
      <c r="E576" s="271" t="s">
        <v>21</v>
      </c>
      <c r="F576" s="272" t="s">
        <v>2361</v>
      </c>
      <c r="G576" s="270"/>
      <c r="H576" s="271" t="s">
        <v>21</v>
      </c>
      <c r="I576" s="273"/>
      <c r="J576" s="270"/>
      <c r="K576" s="270"/>
      <c r="L576" s="274"/>
      <c r="M576" s="275"/>
      <c r="N576" s="276"/>
      <c r="O576" s="276"/>
      <c r="P576" s="276"/>
      <c r="Q576" s="276"/>
      <c r="R576" s="276"/>
      <c r="S576" s="276"/>
      <c r="T576" s="277"/>
      <c r="AT576" s="278" t="s">
        <v>185</v>
      </c>
      <c r="AU576" s="278" t="s">
        <v>85</v>
      </c>
      <c r="AV576" s="14" t="s">
        <v>82</v>
      </c>
      <c r="AW576" s="14" t="s">
        <v>37</v>
      </c>
      <c r="AX576" s="14" t="s">
        <v>74</v>
      </c>
      <c r="AY576" s="278" t="s">
        <v>169</v>
      </c>
    </row>
    <row r="577" spans="2:51" s="12" customFormat="1" ht="13.5">
      <c r="B577" s="246"/>
      <c r="C577" s="247"/>
      <c r="D577" s="248" t="s">
        <v>185</v>
      </c>
      <c r="E577" s="249" t="s">
        <v>21</v>
      </c>
      <c r="F577" s="250" t="s">
        <v>198</v>
      </c>
      <c r="G577" s="247"/>
      <c r="H577" s="251">
        <v>6</v>
      </c>
      <c r="I577" s="252"/>
      <c r="J577" s="247"/>
      <c r="K577" s="247"/>
      <c r="L577" s="253"/>
      <c r="M577" s="254"/>
      <c r="N577" s="255"/>
      <c r="O577" s="255"/>
      <c r="P577" s="255"/>
      <c r="Q577" s="255"/>
      <c r="R577" s="255"/>
      <c r="S577" s="255"/>
      <c r="T577" s="256"/>
      <c r="AT577" s="257" t="s">
        <v>185</v>
      </c>
      <c r="AU577" s="257" t="s">
        <v>85</v>
      </c>
      <c r="AV577" s="12" t="s">
        <v>85</v>
      </c>
      <c r="AW577" s="12" t="s">
        <v>37</v>
      </c>
      <c r="AX577" s="12" t="s">
        <v>74</v>
      </c>
      <c r="AY577" s="257" t="s">
        <v>169</v>
      </c>
    </row>
    <row r="578" spans="2:51" s="13" customFormat="1" ht="13.5">
      <c r="B578" s="258"/>
      <c r="C578" s="259"/>
      <c r="D578" s="248" t="s">
        <v>185</v>
      </c>
      <c r="E578" s="260" t="s">
        <v>21</v>
      </c>
      <c r="F578" s="261" t="s">
        <v>187</v>
      </c>
      <c r="G578" s="259"/>
      <c r="H578" s="262">
        <v>16</v>
      </c>
      <c r="I578" s="263"/>
      <c r="J578" s="259"/>
      <c r="K578" s="259"/>
      <c r="L578" s="264"/>
      <c r="M578" s="265"/>
      <c r="N578" s="266"/>
      <c r="O578" s="266"/>
      <c r="P578" s="266"/>
      <c r="Q578" s="266"/>
      <c r="R578" s="266"/>
      <c r="S578" s="266"/>
      <c r="T578" s="267"/>
      <c r="AT578" s="268" t="s">
        <v>185</v>
      </c>
      <c r="AU578" s="268" t="s">
        <v>85</v>
      </c>
      <c r="AV578" s="13" t="s">
        <v>176</v>
      </c>
      <c r="AW578" s="13" t="s">
        <v>37</v>
      </c>
      <c r="AX578" s="13" t="s">
        <v>82</v>
      </c>
      <c r="AY578" s="268" t="s">
        <v>169</v>
      </c>
    </row>
    <row r="579" spans="2:65" s="1" customFormat="1" ht="16.5" customHeight="1">
      <c r="B579" s="47"/>
      <c r="C579" s="294" t="s">
        <v>814</v>
      </c>
      <c r="D579" s="294" t="s">
        <v>532</v>
      </c>
      <c r="E579" s="295" t="s">
        <v>838</v>
      </c>
      <c r="F579" s="296" t="s">
        <v>839</v>
      </c>
      <c r="G579" s="297" t="s">
        <v>174</v>
      </c>
      <c r="H579" s="298">
        <v>16</v>
      </c>
      <c r="I579" s="299"/>
      <c r="J579" s="300">
        <f>ROUND(I579*H579,2)</f>
        <v>0</v>
      </c>
      <c r="K579" s="296" t="s">
        <v>21</v>
      </c>
      <c r="L579" s="301"/>
      <c r="M579" s="302" t="s">
        <v>21</v>
      </c>
      <c r="N579" s="303" t="s">
        <v>45</v>
      </c>
      <c r="O579" s="48"/>
      <c r="P579" s="243">
        <f>O579*H579</f>
        <v>0</v>
      </c>
      <c r="Q579" s="243">
        <v>0.165</v>
      </c>
      <c r="R579" s="243">
        <f>Q579*H579</f>
        <v>2.64</v>
      </c>
      <c r="S579" s="243">
        <v>0</v>
      </c>
      <c r="T579" s="244">
        <f>S579*H579</f>
        <v>0</v>
      </c>
      <c r="AR579" s="25" t="s">
        <v>215</v>
      </c>
      <c r="AT579" s="25" t="s">
        <v>532</v>
      </c>
      <c r="AU579" s="25" t="s">
        <v>85</v>
      </c>
      <c r="AY579" s="25" t="s">
        <v>169</v>
      </c>
      <c r="BE579" s="245">
        <f>IF(N579="základní",J579,0)</f>
        <v>0</v>
      </c>
      <c r="BF579" s="245">
        <f>IF(N579="snížená",J579,0)</f>
        <v>0</v>
      </c>
      <c r="BG579" s="245">
        <f>IF(N579="zákl. přenesená",J579,0)</f>
        <v>0</v>
      </c>
      <c r="BH579" s="245">
        <f>IF(N579="sníž. přenesená",J579,0)</f>
        <v>0</v>
      </c>
      <c r="BI579" s="245">
        <f>IF(N579="nulová",J579,0)</f>
        <v>0</v>
      </c>
      <c r="BJ579" s="25" t="s">
        <v>82</v>
      </c>
      <c r="BK579" s="245">
        <f>ROUND(I579*H579,2)</f>
        <v>0</v>
      </c>
      <c r="BL579" s="25" t="s">
        <v>176</v>
      </c>
      <c r="BM579" s="25" t="s">
        <v>2514</v>
      </c>
    </row>
    <row r="580" spans="2:65" s="1" customFormat="1" ht="25.5" customHeight="1">
      <c r="B580" s="47"/>
      <c r="C580" s="234" t="s">
        <v>820</v>
      </c>
      <c r="D580" s="234" t="s">
        <v>171</v>
      </c>
      <c r="E580" s="235" t="s">
        <v>842</v>
      </c>
      <c r="F580" s="236" t="s">
        <v>843</v>
      </c>
      <c r="G580" s="237" t="s">
        <v>174</v>
      </c>
      <c r="H580" s="238">
        <v>7</v>
      </c>
      <c r="I580" s="239"/>
      <c r="J580" s="240">
        <f>ROUND(I580*H580,2)</f>
        <v>0</v>
      </c>
      <c r="K580" s="236" t="s">
        <v>175</v>
      </c>
      <c r="L580" s="73"/>
      <c r="M580" s="241" t="s">
        <v>21</v>
      </c>
      <c r="N580" s="242" t="s">
        <v>45</v>
      </c>
      <c r="O580" s="48"/>
      <c r="P580" s="243">
        <f>O580*H580</f>
        <v>0</v>
      </c>
      <c r="Q580" s="243">
        <v>0.217338</v>
      </c>
      <c r="R580" s="243">
        <f>Q580*H580</f>
        <v>1.521366</v>
      </c>
      <c r="S580" s="243">
        <v>0</v>
      </c>
      <c r="T580" s="244">
        <f>S580*H580</f>
        <v>0</v>
      </c>
      <c r="AR580" s="25" t="s">
        <v>176</v>
      </c>
      <c r="AT580" s="25" t="s">
        <v>171</v>
      </c>
      <c r="AU580" s="25" t="s">
        <v>85</v>
      </c>
      <c r="AY580" s="25" t="s">
        <v>169</v>
      </c>
      <c r="BE580" s="245">
        <f>IF(N580="základní",J580,0)</f>
        <v>0</v>
      </c>
      <c r="BF580" s="245">
        <f>IF(N580="snížená",J580,0)</f>
        <v>0</v>
      </c>
      <c r="BG580" s="245">
        <f>IF(N580="zákl. přenesená",J580,0)</f>
        <v>0</v>
      </c>
      <c r="BH580" s="245">
        <f>IF(N580="sníž. přenesená",J580,0)</f>
        <v>0</v>
      </c>
      <c r="BI580" s="245">
        <f>IF(N580="nulová",J580,0)</f>
        <v>0</v>
      </c>
      <c r="BJ580" s="25" t="s">
        <v>82</v>
      </c>
      <c r="BK580" s="245">
        <f>ROUND(I580*H580,2)</f>
        <v>0</v>
      </c>
      <c r="BL580" s="25" t="s">
        <v>176</v>
      </c>
      <c r="BM580" s="25" t="s">
        <v>2515</v>
      </c>
    </row>
    <row r="581" spans="2:65" s="1" customFormat="1" ht="16.5" customHeight="1">
      <c r="B581" s="47"/>
      <c r="C581" s="294" t="s">
        <v>824</v>
      </c>
      <c r="D581" s="294" t="s">
        <v>532</v>
      </c>
      <c r="E581" s="295" t="s">
        <v>847</v>
      </c>
      <c r="F581" s="296" t="s">
        <v>848</v>
      </c>
      <c r="G581" s="297" t="s">
        <v>174</v>
      </c>
      <c r="H581" s="298">
        <v>7</v>
      </c>
      <c r="I581" s="299"/>
      <c r="J581" s="300">
        <f>ROUND(I581*H581,2)</f>
        <v>0</v>
      </c>
      <c r="K581" s="296" t="s">
        <v>21</v>
      </c>
      <c r="L581" s="301"/>
      <c r="M581" s="302" t="s">
        <v>21</v>
      </c>
      <c r="N581" s="303" t="s">
        <v>45</v>
      </c>
      <c r="O581" s="48"/>
      <c r="P581" s="243">
        <f>O581*H581</f>
        <v>0</v>
      </c>
      <c r="Q581" s="243">
        <v>0.11</v>
      </c>
      <c r="R581" s="243">
        <f>Q581*H581</f>
        <v>0.77</v>
      </c>
      <c r="S581" s="243">
        <v>0</v>
      </c>
      <c r="T581" s="244">
        <f>S581*H581</f>
        <v>0</v>
      </c>
      <c r="AR581" s="25" t="s">
        <v>215</v>
      </c>
      <c r="AT581" s="25" t="s">
        <v>532</v>
      </c>
      <c r="AU581" s="25" t="s">
        <v>85</v>
      </c>
      <c r="AY581" s="25" t="s">
        <v>169</v>
      </c>
      <c r="BE581" s="245">
        <f>IF(N581="základní",J581,0)</f>
        <v>0</v>
      </c>
      <c r="BF581" s="245">
        <f>IF(N581="snížená",J581,0)</f>
        <v>0</v>
      </c>
      <c r="BG581" s="245">
        <f>IF(N581="zákl. přenesená",J581,0)</f>
        <v>0</v>
      </c>
      <c r="BH581" s="245">
        <f>IF(N581="sníž. přenesená",J581,0)</f>
        <v>0</v>
      </c>
      <c r="BI581" s="245">
        <f>IF(N581="nulová",J581,0)</f>
        <v>0</v>
      </c>
      <c r="BJ581" s="25" t="s">
        <v>82</v>
      </c>
      <c r="BK581" s="245">
        <f>ROUND(I581*H581,2)</f>
        <v>0</v>
      </c>
      <c r="BL581" s="25" t="s">
        <v>176</v>
      </c>
      <c r="BM581" s="25" t="s">
        <v>2516</v>
      </c>
    </row>
    <row r="582" spans="2:65" s="1" customFormat="1" ht="16.5" customHeight="1">
      <c r="B582" s="47"/>
      <c r="C582" s="294" t="s">
        <v>828</v>
      </c>
      <c r="D582" s="294" t="s">
        <v>532</v>
      </c>
      <c r="E582" s="295" t="s">
        <v>1431</v>
      </c>
      <c r="F582" s="296" t="s">
        <v>1432</v>
      </c>
      <c r="G582" s="297" t="s">
        <v>174</v>
      </c>
      <c r="H582" s="298">
        <v>7</v>
      </c>
      <c r="I582" s="299"/>
      <c r="J582" s="300">
        <f>ROUND(I582*H582,2)</f>
        <v>0</v>
      </c>
      <c r="K582" s="296" t="s">
        <v>175</v>
      </c>
      <c r="L582" s="301"/>
      <c r="M582" s="302" t="s">
        <v>21</v>
      </c>
      <c r="N582" s="303" t="s">
        <v>45</v>
      </c>
      <c r="O582" s="48"/>
      <c r="P582" s="243">
        <f>O582*H582</f>
        <v>0</v>
      </c>
      <c r="Q582" s="243">
        <v>0.004</v>
      </c>
      <c r="R582" s="243">
        <f>Q582*H582</f>
        <v>0.028</v>
      </c>
      <c r="S582" s="243">
        <v>0</v>
      </c>
      <c r="T582" s="244">
        <f>S582*H582</f>
        <v>0</v>
      </c>
      <c r="AR582" s="25" t="s">
        <v>215</v>
      </c>
      <c r="AT582" s="25" t="s">
        <v>532</v>
      </c>
      <c r="AU582" s="25" t="s">
        <v>85</v>
      </c>
      <c r="AY582" s="25" t="s">
        <v>169</v>
      </c>
      <c r="BE582" s="245">
        <f>IF(N582="základní",J582,0)</f>
        <v>0</v>
      </c>
      <c r="BF582" s="245">
        <f>IF(N582="snížená",J582,0)</f>
        <v>0</v>
      </c>
      <c r="BG582" s="245">
        <f>IF(N582="zákl. přenesená",J582,0)</f>
        <v>0</v>
      </c>
      <c r="BH582" s="245">
        <f>IF(N582="sníž. přenesená",J582,0)</f>
        <v>0</v>
      </c>
      <c r="BI582" s="245">
        <f>IF(N582="nulová",J582,0)</f>
        <v>0</v>
      </c>
      <c r="BJ582" s="25" t="s">
        <v>82</v>
      </c>
      <c r="BK582" s="245">
        <f>ROUND(I582*H582,2)</f>
        <v>0</v>
      </c>
      <c r="BL582" s="25" t="s">
        <v>176</v>
      </c>
      <c r="BM582" s="25" t="s">
        <v>2517</v>
      </c>
    </row>
    <row r="583" spans="2:65" s="1" customFormat="1" ht="16.5" customHeight="1">
      <c r="B583" s="47"/>
      <c r="C583" s="234" t="s">
        <v>832</v>
      </c>
      <c r="D583" s="234" t="s">
        <v>171</v>
      </c>
      <c r="E583" s="235" t="s">
        <v>2518</v>
      </c>
      <c r="F583" s="236" t="s">
        <v>2519</v>
      </c>
      <c r="G583" s="237" t="s">
        <v>174</v>
      </c>
      <c r="H583" s="238">
        <v>21</v>
      </c>
      <c r="I583" s="239"/>
      <c r="J583" s="240">
        <f>ROUND(I583*H583,2)</f>
        <v>0</v>
      </c>
      <c r="K583" s="236" t="s">
        <v>21</v>
      </c>
      <c r="L583" s="73"/>
      <c r="M583" s="241" t="s">
        <v>21</v>
      </c>
      <c r="N583" s="242" t="s">
        <v>45</v>
      </c>
      <c r="O583" s="48"/>
      <c r="P583" s="243">
        <f>O583*H583</f>
        <v>0</v>
      </c>
      <c r="Q583" s="243">
        <v>0</v>
      </c>
      <c r="R583" s="243">
        <f>Q583*H583</f>
        <v>0</v>
      </c>
      <c r="S583" s="243">
        <v>0.2</v>
      </c>
      <c r="T583" s="244">
        <f>S583*H583</f>
        <v>4.2</v>
      </c>
      <c r="AR583" s="25" t="s">
        <v>176</v>
      </c>
      <c r="AT583" s="25" t="s">
        <v>171</v>
      </c>
      <c r="AU583" s="25" t="s">
        <v>85</v>
      </c>
      <c r="AY583" s="25" t="s">
        <v>169</v>
      </c>
      <c r="BE583" s="245">
        <f>IF(N583="základní",J583,0)</f>
        <v>0</v>
      </c>
      <c r="BF583" s="245">
        <f>IF(N583="snížená",J583,0)</f>
        <v>0</v>
      </c>
      <c r="BG583" s="245">
        <f>IF(N583="zákl. přenesená",J583,0)</f>
        <v>0</v>
      </c>
      <c r="BH583" s="245">
        <f>IF(N583="sníž. přenesená",J583,0)</f>
        <v>0</v>
      </c>
      <c r="BI583" s="245">
        <f>IF(N583="nulová",J583,0)</f>
        <v>0</v>
      </c>
      <c r="BJ583" s="25" t="s">
        <v>82</v>
      </c>
      <c r="BK583" s="245">
        <f>ROUND(I583*H583,2)</f>
        <v>0</v>
      </c>
      <c r="BL583" s="25" t="s">
        <v>176</v>
      </c>
      <c r="BM583" s="25" t="s">
        <v>2520</v>
      </c>
    </row>
    <row r="584" spans="2:51" s="14" customFormat="1" ht="13.5">
      <c r="B584" s="269"/>
      <c r="C584" s="270"/>
      <c r="D584" s="248" t="s">
        <v>185</v>
      </c>
      <c r="E584" s="271" t="s">
        <v>21</v>
      </c>
      <c r="F584" s="272" t="s">
        <v>2521</v>
      </c>
      <c r="G584" s="270"/>
      <c r="H584" s="271" t="s">
        <v>21</v>
      </c>
      <c r="I584" s="273"/>
      <c r="J584" s="270"/>
      <c r="K584" s="270"/>
      <c r="L584" s="274"/>
      <c r="M584" s="275"/>
      <c r="N584" s="276"/>
      <c r="O584" s="276"/>
      <c r="P584" s="276"/>
      <c r="Q584" s="276"/>
      <c r="R584" s="276"/>
      <c r="S584" s="276"/>
      <c r="T584" s="277"/>
      <c r="AT584" s="278" t="s">
        <v>185</v>
      </c>
      <c r="AU584" s="278" t="s">
        <v>85</v>
      </c>
      <c r="AV584" s="14" t="s">
        <v>82</v>
      </c>
      <c r="AW584" s="14" t="s">
        <v>37</v>
      </c>
      <c r="AX584" s="14" t="s">
        <v>74</v>
      </c>
      <c r="AY584" s="278" t="s">
        <v>169</v>
      </c>
    </row>
    <row r="585" spans="2:51" s="12" customFormat="1" ht="13.5">
      <c r="B585" s="246"/>
      <c r="C585" s="247"/>
      <c r="D585" s="248" t="s">
        <v>185</v>
      </c>
      <c r="E585" s="249" t="s">
        <v>21</v>
      </c>
      <c r="F585" s="250" t="s">
        <v>223</v>
      </c>
      <c r="G585" s="247"/>
      <c r="H585" s="251">
        <v>10</v>
      </c>
      <c r="I585" s="252"/>
      <c r="J585" s="247"/>
      <c r="K585" s="247"/>
      <c r="L585" s="253"/>
      <c r="M585" s="254"/>
      <c r="N585" s="255"/>
      <c r="O585" s="255"/>
      <c r="P585" s="255"/>
      <c r="Q585" s="255"/>
      <c r="R585" s="255"/>
      <c r="S585" s="255"/>
      <c r="T585" s="256"/>
      <c r="AT585" s="257" t="s">
        <v>185</v>
      </c>
      <c r="AU585" s="257" t="s">
        <v>85</v>
      </c>
      <c r="AV585" s="12" t="s">
        <v>85</v>
      </c>
      <c r="AW585" s="12" t="s">
        <v>37</v>
      </c>
      <c r="AX585" s="12" t="s">
        <v>74</v>
      </c>
      <c r="AY585" s="257" t="s">
        <v>169</v>
      </c>
    </row>
    <row r="586" spans="2:51" s="14" customFormat="1" ht="13.5">
      <c r="B586" s="269"/>
      <c r="C586" s="270"/>
      <c r="D586" s="248" t="s">
        <v>185</v>
      </c>
      <c r="E586" s="271" t="s">
        <v>21</v>
      </c>
      <c r="F586" s="272" t="s">
        <v>2522</v>
      </c>
      <c r="G586" s="270"/>
      <c r="H586" s="271" t="s">
        <v>21</v>
      </c>
      <c r="I586" s="273"/>
      <c r="J586" s="270"/>
      <c r="K586" s="270"/>
      <c r="L586" s="274"/>
      <c r="M586" s="275"/>
      <c r="N586" s="276"/>
      <c r="O586" s="276"/>
      <c r="P586" s="276"/>
      <c r="Q586" s="276"/>
      <c r="R586" s="276"/>
      <c r="S586" s="276"/>
      <c r="T586" s="277"/>
      <c r="AT586" s="278" t="s">
        <v>185</v>
      </c>
      <c r="AU586" s="278" t="s">
        <v>85</v>
      </c>
      <c r="AV586" s="14" t="s">
        <v>82</v>
      </c>
      <c r="AW586" s="14" t="s">
        <v>37</v>
      </c>
      <c r="AX586" s="14" t="s">
        <v>74</v>
      </c>
      <c r="AY586" s="278" t="s">
        <v>169</v>
      </c>
    </row>
    <row r="587" spans="2:51" s="12" customFormat="1" ht="13.5">
      <c r="B587" s="246"/>
      <c r="C587" s="247"/>
      <c r="D587" s="248" t="s">
        <v>185</v>
      </c>
      <c r="E587" s="249" t="s">
        <v>21</v>
      </c>
      <c r="F587" s="250" t="s">
        <v>181</v>
      </c>
      <c r="G587" s="247"/>
      <c r="H587" s="251">
        <v>3</v>
      </c>
      <c r="I587" s="252"/>
      <c r="J587" s="247"/>
      <c r="K587" s="247"/>
      <c r="L587" s="253"/>
      <c r="M587" s="254"/>
      <c r="N587" s="255"/>
      <c r="O587" s="255"/>
      <c r="P587" s="255"/>
      <c r="Q587" s="255"/>
      <c r="R587" s="255"/>
      <c r="S587" s="255"/>
      <c r="T587" s="256"/>
      <c r="AT587" s="257" t="s">
        <v>185</v>
      </c>
      <c r="AU587" s="257" t="s">
        <v>85</v>
      </c>
      <c r="AV587" s="12" t="s">
        <v>85</v>
      </c>
      <c r="AW587" s="12" t="s">
        <v>37</v>
      </c>
      <c r="AX587" s="12" t="s">
        <v>74</v>
      </c>
      <c r="AY587" s="257" t="s">
        <v>169</v>
      </c>
    </row>
    <row r="588" spans="2:51" s="14" customFormat="1" ht="13.5">
      <c r="B588" s="269"/>
      <c r="C588" s="270"/>
      <c r="D588" s="248" t="s">
        <v>185</v>
      </c>
      <c r="E588" s="271" t="s">
        <v>21</v>
      </c>
      <c r="F588" s="272" t="s">
        <v>2372</v>
      </c>
      <c r="G588" s="270"/>
      <c r="H588" s="271" t="s">
        <v>21</v>
      </c>
      <c r="I588" s="273"/>
      <c r="J588" s="270"/>
      <c r="K588" s="270"/>
      <c r="L588" s="274"/>
      <c r="M588" s="275"/>
      <c r="N588" s="276"/>
      <c r="O588" s="276"/>
      <c r="P588" s="276"/>
      <c r="Q588" s="276"/>
      <c r="R588" s="276"/>
      <c r="S588" s="276"/>
      <c r="T588" s="277"/>
      <c r="AT588" s="278" t="s">
        <v>185</v>
      </c>
      <c r="AU588" s="278" t="s">
        <v>85</v>
      </c>
      <c r="AV588" s="14" t="s">
        <v>82</v>
      </c>
      <c r="AW588" s="14" t="s">
        <v>37</v>
      </c>
      <c r="AX588" s="14" t="s">
        <v>74</v>
      </c>
      <c r="AY588" s="278" t="s">
        <v>169</v>
      </c>
    </row>
    <row r="589" spans="2:51" s="12" customFormat="1" ht="13.5">
      <c r="B589" s="246"/>
      <c r="C589" s="247"/>
      <c r="D589" s="248" t="s">
        <v>185</v>
      </c>
      <c r="E589" s="249" t="s">
        <v>21</v>
      </c>
      <c r="F589" s="250" t="s">
        <v>215</v>
      </c>
      <c r="G589" s="247"/>
      <c r="H589" s="251">
        <v>8</v>
      </c>
      <c r="I589" s="252"/>
      <c r="J589" s="247"/>
      <c r="K589" s="247"/>
      <c r="L589" s="253"/>
      <c r="M589" s="254"/>
      <c r="N589" s="255"/>
      <c r="O589" s="255"/>
      <c r="P589" s="255"/>
      <c r="Q589" s="255"/>
      <c r="R589" s="255"/>
      <c r="S589" s="255"/>
      <c r="T589" s="256"/>
      <c r="AT589" s="257" t="s">
        <v>185</v>
      </c>
      <c r="AU589" s="257" t="s">
        <v>85</v>
      </c>
      <c r="AV589" s="12" t="s">
        <v>85</v>
      </c>
      <c r="AW589" s="12" t="s">
        <v>37</v>
      </c>
      <c r="AX589" s="12" t="s">
        <v>74</v>
      </c>
      <c r="AY589" s="257" t="s">
        <v>169</v>
      </c>
    </row>
    <row r="590" spans="2:51" s="13" customFormat="1" ht="13.5">
      <c r="B590" s="258"/>
      <c r="C590" s="259"/>
      <c r="D590" s="248" t="s">
        <v>185</v>
      </c>
      <c r="E590" s="260" t="s">
        <v>21</v>
      </c>
      <c r="F590" s="261" t="s">
        <v>187</v>
      </c>
      <c r="G590" s="259"/>
      <c r="H590" s="262">
        <v>21</v>
      </c>
      <c r="I590" s="263"/>
      <c r="J590" s="259"/>
      <c r="K590" s="259"/>
      <c r="L590" s="264"/>
      <c r="M590" s="265"/>
      <c r="N590" s="266"/>
      <c r="O590" s="266"/>
      <c r="P590" s="266"/>
      <c r="Q590" s="266"/>
      <c r="R590" s="266"/>
      <c r="S590" s="266"/>
      <c r="T590" s="267"/>
      <c r="AT590" s="268" t="s">
        <v>185</v>
      </c>
      <c r="AU590" s="268" t="s">
        <v>85</v>
      </c>
      <c r="AV590" s="13" t="s">
        <v>176</v>
      </c>
      <c r="AW590" s="13" t="s">
        <v>37</v>
      </c>
      <c r="AX590" s="13" t="s">
        <v>82</v>
      </c>
      <c r="AY590" s="268" t="s">
        <v>169</v>
      </c>
    </row>
    <row r="591" spans="2:63" s="11" customFormat="1" ht="29.85" customHeight="1">
      <c r="B591" s="218"/>
      <c r="C591" s="219"/>
      <c r="D591" s="220" t="s">
        <v>73</v>
      </c>
      <c r="E591" s="232" t="s">
        <v>219</v>
      </c>
      <c r="F591" s="232" t="s">
        <v>878</v>
      </c>
      <c r="G591" s="219"/>
      <c r="H591" s="219"/>
      <c r="I591" s="222"/>
      <c r="J591" s="233">
        <f>BK591</f>
        <v>0</v>
      </c>
      <c r="K591" s="219"/>
      <c r="L591" s="224"/>
      <c r="M591" s="225"/>
      <c r="N591" s="226"/>
      <c r="O591" s="226"/>
      <c r="P591" s="227">
        <f>SUM(P592:P609)</f>
        <v>0</v>
      </c>
      <c r="Q591" s="226"/>
      <c r="R591" s="227">
        <f>SUM(R592:R609)</f>
        <v>1.5477085199999998</v>
      </c>
      <c r="S591" s="226"/>
      <c r="T591" s="228">
        <f>SUM(T592:T609)</f>
        <v>0</v>
      </c>
      <c r="AR591" s="229" t="s">
        <v>82</v>
      </c>
      <c r="AT591" s="230" t="s">
        <v>73</v>
      </c>
      <c r="AU591" s="230" t="s">
        <v>82</v>
      </c>
      <c r="AY591" s="229" t="s">
        <v>169</v>
      </c>
      <c r="BK591" s="231">
        <f>SUM(BK592:BK609)</f>
        <v>0</v>
      </c>
    </row>
    <row r="592" spans="2:65" s="1" customFormat="1" ht="16.5" customHeight="1">
      <c r="B592" s="47"/>
      <c r="C592" s="234" t="s">
        <v>837</v>
      </c>
      <c r="D592" s="234" t="s">
        <v>171</v>
      </c>
      <c r="E592" s="235" t="s">
        <v>1001</v>
      </c>
      <c r="F592" s="236" t="s">
        <v>1002</v>
      </c>
      <c r="G592" s="237" t="s">
        <v>205</v>
      </c>
      <c r="H592" s="238">
        <v>46</v>
      </c>
      <c r="I592" s="239"/>
      <c r="J592" s="240">
        <f>ROUND(I592*H592,2)</f>
        <v>0</v>
      </c>
      <c r="K592" s="236" t="s">
        <v>21</v>
      </c>
      <c r="L592" s="73"/>
      <c r="M592" s="241" t="s">
        <v>21</v>
      </c>
      <c r="N592" s="242" t="s">
        <v>45</v>
      </c>
      <c r="O592" s="48"/>
      <c r="P592" s="243">
        <f>O592*H592</f>
        <v>0</v>
      </c>
      <c r="Q592" s="243">
        <v>0.0002756</v>
      </c>
      <c r="R592" s="243">
        <f>Q592*H592</f>
        <v>0.012677599999999999</v>
      </c>
      <c r="S592" s="243">
        <v>0</v>
      </c>
      <c r="T592" s="244">
        <f>S592*H592</f>
        <v>0</v>
      </c>
      <c r="AR592" s="25" t="s">
        <v>176</v>
      </c>
      <c r="AT592" s="25" t="s">
        <v>171</v>
      </c>
      <c r="AU592" s="25" t="s">
        <v>85</v>
      </c>
      <c r="AY592" s="25" t="s">
        <v>169</v>
      </c>
      <c r="BE592" s="245">
        <f>IF(N592="základní",J592,0)</f>
        <v>0</v>
      </c>
      <c r="BF592" s="245">
        <f>IF(N592="snížená",J592,0)</f>
        <v>0</v>
      </c>
      <c r="BG592" s="245">
        <f>IF(N592="zákl. přenesená",J592,0)</f>
        <v>0</v>
      </c>
      <c r="BH592" s="245">
        <f>IF(N592="sníž. přenesená",J592,0)</f>
        <v>0</v>
      </c>
      <c r="BI592" s="245">
        <f>IF(N592="nulová",J592,0)</f>
        <v>0</v>
      </c>
      <c r="BJ592" s="25" t="s">
        <v>82</v>
      </c>
      <c r="BK592" s="245">
        <f>ROUND(I592*H592,2)</f>
        <v>0</v>
      </c>
      <c r="BL592" s="25" t="s">
        <v>176</v>
      </c>
      <c r="BM592" s="25" t="s">
        <v>2523</v>
      </c>
    </row>
    <row r="593" spans="2:65" s="1" customFormat="1" ht="25.5" customHeight="1">
      <c r="B593" s="47"/>
      <c r="C593" s="234" t="s">
        <v>841</v>
      </c>
      <c r="D593" s="234" t="s">
        <v>171</v>
      </c>
      <c r="E593" s="235" t="s">
        <v>1022</v>
      </c>
      <c r="F593" s="236" t="s">
        <v>1023</v>
      </c>
      <c r="G593" s="237" t="s">
        <v>205</v>
      </c>
      <c r="H593" s="238">
        <v>46</v>
      </c>
      <c r="I593" s="239"/>
      <c r="J593" s="240">
        <f>ROUND(I593*H593,2)</f>
        <v>0</v>
      </c>
      <c r="K593" s="236" t="s">
        <v>175</v>
      </c>
      <c r="L593" s="73"/>
      <c r="M593" s="241" t="s">
        <v>21</v>
      </c>
      <c r="N593" s="242" t="s">
        <v>45</v>
      </c>
      <c r="O593" s="48"/>
      <c r="P593" s="243">
        <f>O593*H593</f>
        <v>0</v>
      </c>
      <c r="Q593" s="243">
        <v>0</v>
      </c>
      <c r="R593" s="243">
        <f>Q593*H593</f>
        <v>0</v>
      </c>
      <c r="S593" s="243">
        <v>0</v>
      </c>
      <c r="T593" s="244">
        <f>S593*H593</f>
        <v>0</v>
      </c>
      <c r="AR593" s="25" t="s">
        <v>176</v>
      </c>
      <c r="AT593" s="25" t="s">
        <v>171</v>
      </c>
      <c r="AU593" s="25" t="s">
        <v>85</v>
      </c>
      <c r="AY593" s="25" t="s">
        <v>169</v>
      </c>
      <c r="BE593" s="245">
        <f>IF(N593="základní",J593,0)</f>
        <v>0</v>
      </c>
      <c r="BF593" s="245">
        <f>IF(N593="snížená",J593,0)</f>
        <v>0</v>
      </c>
      <c r="BG593" s="245">
        <f>IF(N593="zákl. přenesená",J593,0)</f>
        <v>0</v>
      </c>
      <c r="BH593" s="245">
        <f>IF(N593="sníž. přenesená",J593,0)</f>
        <v>0</v>
      </c>
      <c r="BI593" s="245">
        <f>IF(N593="nulová",J593,0)</f>
        <v>0</v>
      </c>
      <c r="BJ593" s="25" t="s">
        <v>82</v>
      </c>
      <c r="BK593" s="245">
        <f>ROUND(I593*H593,2)</f>
        <v>0</v>
      </c>
      <c r="BL593" s="25" t="s">
        <v>176</v>
      </c>
      <c r="BM593" s="25" t="s">
        <v>2524</v>
      </c>
    </row>
    <row r="594" spans="2:65" s="1" customFormat="1" ht="25.5" customHeight="1">
      <c r="B594" s="47"/>
      <c r="C594" s="234" t="s">
        <v>846</v>
      </c>
      <c r="D594" s="234" t="s">
        <v>171</v>
      </c>
      <c r="E594" s="235" t="s">
        <v>1026</v>
      </c>
      <c r="F594" s="236" t="s">
        <v>1027</v>
      </c>
      <c r="G594" s="237" t="s">
        <v>205</v>
      </c>
      <c r="H594" s="238">
        <v>46</v>
      </c>
      <c r="I594" s="239"/>
      <c r="J594" s="240">
        <f>ROUND(I594*H594,2)</f>
        <v>0</v>
      </c>
      <c r="K594" s="236" t="s">
        <v>175</v>
      </c>
      <c r="L594" s="73"/>
      <c r="M594" s="241" t="s">
        <v>21</v>
      </c>
      <c r="N594" s="242" t="s">
        <v>45</v>
      </c>
      <c r="O594" s="48"/>
      <c r="P594" s="243">
        <f>O594*H594</f>
        <v>0</v>
      </c>
      <c r="Q594" s="243">
        <v>1.995E-06</v>
      </c>
      <c r="R594" s="243">
        <f>Q594*H594</f>
        <v>9.177E-05</v>
      </c>
      <c r="S594" s="243">
        <v>0</v>
      </c>
      <c r="T594" s="244">
        <f>S594*H594</f>
        <v>0</v>
      </c>
      <c r="AR594" s="25" t="s">
        <v>176</v>
      </c>
      <c r="AT594" s="25" t="s">
        <v>171</v>
      </c>
      <c r="AU594" s="25" t="s">
        <v>85</v>
      </c>
      <c r="AY594" s="25" t="s">
        <v>169</v>
      </c>
      <c r="BE594" s="245">
        <f>IF(N594="základní",J594,0)</f>
        <v>0</v>
      </c>
      <c r="BF594" s="245">
        <f>IF(N594="snížená",J594,0)</f>
        <v>0</v>
      </c>
      <c r="BG594" s="245">
        <f>IF(N594="zákl. přenesená",J594,0)</f>
        <v>0</v>
      </c>
      <c r="BH594" s="245">
        <f>IF(N594="sníž. přenesená",J594,0)</f>
        <v>0</v>
      </c>
      <c r="BI594" s="245">
        <f>IF(N594="nulová",J594,0)</f>
        <v>0</v>
      </c>
      <c r="BJ594" s="25" t="s">
        <v>82</v>
      </c>
      <c r="BK594" s="245">
        <f>ROUND(I594*H594,2)</f>
        <v>0</v>
      </c>
      <c r="BL594" s="25" t="s">
        <v>176</v>
      </c>
      <c r="BM594" s="25" t="s">
        <v>2525</v>
      </c>
    </row>
    <row r="595" spans="2:51" s="14" customFormat="1" ht="13.5">
      <c r="B595" s="269"/>
      <c r="C595" s="270"/>
      <c r="D595" s="248" t="s">
        <v>185</v>
      </c>
      <c r="E595" s="271" t="s">
        <v>21</v>
      </c>
      <c r="F595" s="272" t="s">
        <v>2142</v>
      </c>
      <c r="G595" s="270"/>
      <c r="H595" s="271" t="s">
        <v>21</v>
      </c>
      <c r="I595" s="273"/>
      <c r="J595" s="270"/>
      <c r="K595" s="270"/>
      <c r="L595" s="274"/>
      <c r="M595" s="275"/>
      <c r="N595" s="276"/>
      <c r="O595" s="276"/>
      <c r="P595" s="276"/>
      <c r="Q595" s="276"/>
      <c r="R595" s="276"/>
      <c r="S595" s="276"/>
      <c r="T595" s="277"/>
      <c r="AT595" s="278" t="s">
        <v>185</v>
      </c>
      <c r="AU595" s="278" t="s">
        <v>85</v>
      </c>
      <c r="AV595" s="14" t="s">
        <v>82</v>
      </c>
      <c r="AW595" s="14" t="s">
        <v>37</v>
      </c>
      <c r="AX595" s="14" t="s">
        <v>74</v>
      </c>
      <c r="AY595" s="278" t="s">
        <v>169</v>
      </c>
    </row>
    <row r="596" spans="2:51" s="12" customFormat="1" ht="13.5">
      <c r="B596" s="246"/>
      <c r="C596" s="247"/>
      <c r="D596" s="248" t="s">
        <v>185</v>
      </c>
      <c r="E596" s="249" t="s">
        <v>21</v>
      </c>
      <c r="F596" s="250" t="s">
        <v>2526</v>
      </c>
      <c r="G596" s="247"/>
      <c r="H596" s="251">
        <v>8.2</v>
      </c>
      <c r="I596" s="252"/>
      <c r="J596" s="247"/>
      <c r="K596" s="247"/>
      <c r="L596" s="253"/>
      <c r="M596" s="254"/>
      <c r="N596" s="255"/>
      <c r="O596" s="255"/>
      <c r="P596" s="255"/>
      <c r="Q596" s="255"/>
      <c r="R596" s="255"/>
      <c r="S596" s="255"/>
      <c r="T596" s="256"/>
      <c r="AT596" s="257" t="s">
        <v>185</v>
      </c>
      <c r="AU596" s="257" t="s">
        <v>85</v>
      </c>
      <c r="AV596" s="12" t="s">
        <v>85</v>
      </c>
      <c r="AW596" s="12" t="s">
        <v>37</v>
      </c>
      <c r="AX596" s="12" t="s">
        <v>74</v>
      </c>
      <c r="AY596" s="257" t="s">
        <v>169</v>
      </c>
    </row>
    <row r="597" spans="2:51" s="12" customFormat="1" ht="13.5">
      <c r="B597" s="246"/>
      <c r="C597" s="247"/>
      <c r="D597" s="248" t="s">
        <v>185</v>
      </c>
      <c r="E597" s="249" t="s">
        <v>21</v>
      </c>
      <c r="F597" s="250" t="s">
        <v>2527</v>
      </c>
      <c r="G597" s="247"/>
      <c r="H597" s="251">
        <v>9.8</v>
      </c>
      <c r="I597" s="252"/>
      <c r="J597" s="247"/>
      <c r="K597" s="247"/>
      <c r="L597" s="253"/>
      <c r="M597" s="254"/>
      <c r="N597" s="255"/>
      <c r="O597" s="255"/>
      <c r="P597" s="255"/>
      <c r="Q597" s="255"/>
      <c r="R597" s="255"/>
      <c r="S597" s="255"/>
      <c r="T597" s="256"/>
      <c r="AT597" s="257" t="s">
        <v>185</v>
      </c>
      <c r="AU597" s="257" t="s">
        <v>85</v>
      </c>
      <c r="AV597" s="12" t="s">
        <v>85</v>
      </c>
      <c r="AW597" s="12" t="s">
        <v>37</v>
      </c>
      <c r="AX597" s="12" t="s">
        <v>74</v>
      </c>
      <c r="AY597" s="257" t="s">
        <v>169</v>
      </c>
    </row>
    <row r="598" spans="2:51" s="12" customFormat="1" ht="13.5">
      <c r="B598" s="246"/>
      <c r="C598" s="247"/>
      <c r="D598" s="248" t="s">
        <v>185</v>
      </c>
      <c r="E598" s="249" t="s">
        <v>21</v>
      </c>
      <c r="F598" s="250" t="s">
        <v>2528</v>
      </c>
      <c r="G598" s="247"/>
      <c r="H598" s="251">
        <v>4.4</v>
      </c>
      <c r="I598" s="252"/>
      <c r="J598" s="247"/>
      <c r="K598" s="247"/>
      <c r="L598" s="253"/>
      <c r="M598" s="254"/>
      <c r="N598" s="255"/>
      <c r="O598" s="255"/>
      <c r="P598" s="255"/>
      <c r="Q598" s="255"/>
      <c r="R598" s="255"/>
      <c r="S598" s="255"/>
      <c r="T598" s="256"/>
      <c r="AT598" s="257" t="s">
        <v>185</v>
      </c>
      <c r="AU598" s="257" t="s">
        <v>85</v>
      </c>
      <c r="AV598" s="12" t="s">
        <v>85</v>
      </c>
      <c r="AW598" s="12" t="s">
        <v>37</v>
      </c>
      <c r="AX598" s="12" t="s">
        <v>74</v>
      </c>
      <c r="AY598" s="257" t="s">
        <v>169</v>
      </c>
    </row>
    <row r="599" spans="2:51" s="12" customFormat="1" ht="13.5">
      <c r="B599" s="246"/>
      <c r="C599" s="247"/>
      <c r="D599" s="248" t="s">
        <v>185</v>
      </c>
      <c r="E599" s="249" t="s">
        <v>21</v>
      </c>
      <c r="F599" s="250" t="s">
        <v>2529</v>
      </c>
      <c r="G599" s="247"/>
      <c r="H599" s="251">
        <v>2</v>
      </c>
      <c r="I599" s="252"/>
      <c r="J599" s="247"/>
      <c r="K599" s="247"/>
      <c r="L599" s="253"/>
      <c r="M599" s="254"/>
      <c r="N599" s="255"/>
      <c r="O599" s="255"/>
      <c r="P599" s="255"/>
      <c r="Q599" s="255"/>
      <c r="R599" s="255"/>
      <c r="S599" s="255"/>
      <c r="T599" s="256"/>
      <c r="AT599" s="257" t="s">
        <v>185</v>
      </c>
      <c r="AU599" s="257" t="s">
        <v>85</v>
      </c>
      <c r="AV599" s="12" t="s">
        <v>85</v>
      </c>
      <c r="AW599" s="12" t="s">
        <v>37</v>
      </c>
      <c r="AX599" s="12" t="s">
        <v>74</v>
      </c>
      <c r="AY599" s="257" t="s">
        <v>169</v>
      </c>
    </row>
    <row r="600" spans="2:51" s="12" customFormat="1" ht="13.5">
      <c r="B600" s="246"/>
      <c r="C600" s="247"/>
      <c r="D600" s="248" t="s">
        <v>185</v>
      </c>
      <c r="E600" s="249" t="s">
        <v>21</v>
      </c>
      <c r="F600" s="250" t="s">
        <v>2530</v>
      </c>
      <c r="G600" s="247"/>
      <c r="H600" s="251">
        <v>9.4</v>
      </c>
      <c r="I600" s="252"/>
      <c r="J600" s="247"/>
      <c r="K600" s="247"/>
      <c r="L600" s="253"/>
      <c r="M600" s="254"/>
      <c r="N600" s="255"/>
      <c r="O600" s="255"/>
      <c r="P600" s="255"/>
      <c r="Q600" s="255"/>
      <c r="R600" s="255"/>
      <c r="S600" s="255"/>
      <c r="T600" s="256"/>
      <c r="AT600" s="257" t="s">
        <v>185</v>
      </c>
      <c r="AU600" s="257" t="s">
        <v>85</v>
      </c>
      <c r="AV600" s="12" t="s">
        <v>85</v>
      </c>
      <c r="AW600" s="12" t="s">
        <v>37</v>
      </c>
      <c r="AX600" s="12" t="s">
        <v>74</v>
      </c>
      <c r="AY600" s="257" t="s">
        <v>169</v>
      </c>
    </row>
    <row r="601" spans="2:51" s="12" customFormat="1" ht="13.5">
      <c r="B601" s="246"/>
      <c r="C601" s="247"/>
      <c r="D601" s="248" t="s">
        <v>185</v>
      </c>
      <c r="E601" s="249" t="s">
        <v>21</v>
      </c>
      <c r="F601" s="250" t="s">
        <v>2531</v>
      </c>
      <c r="G601" s="247"/>
      <c r="H601" s="251">
        <v>6.6</v>
      </c>
      <c r="I601" s="252"/>
      <c r="J601" s="247"/>
      <c r="K601" s="247"/>
      <c r="L601" s="253"/>
      <c r="M601" s="254"/>
      <c r="N601" s="255"/>
      <c r="O601" s="255"/>
      <c r="P601" s="255"/>
      <c r="Q601" s="255"/>
      <c r="R601" s="255"/>
      <c r="S601" s="255"/>
      <c r="T601" s="256"/>
      <c r="AT601" s="257" t="s">
        <v>185</v>
      </c>
      <c r="AU601" s="257" t="s">
        <v>85</v>
      </c>
      <c r="AV601" s="12" t="s">
        <v>85</v>
      </c>
      <c r="AW601" s="12" t="s">
        <v>37</v>
      </c>
      <c r="AX601" s="12" t="s">
        <v>74</v>
      </c>
      <c r="AY601" s="257" t="s">
        <v>169</v>
      </c>
    </row>
    <row r="602" spans="2:51" s="12" customFormat="1" ht="13.5">
      <c r="B602" s="246"/>
      <c r="C602" s="247"/>
      <c r="D602" s="248" t="s">
        <v>185</v>
      </c>
      <c r="E602" s="249" t="s">
        <v>21</v>
      </c>
      <c r="F602" s="250" t="s">
        <v>2532</v>
      </c>
      <c r="G602" s="247"/>
      <c r="H602" s="251">
        <v>2.4</v>
      </c>
      <c r="I602" s="252"/>
      <c r="J602" s="247"/>
      <c r="K602" s="247"/>
      <c r="L602" s="253"/>
      <c r="M602" s="254"/>
      <c r="N602" s="255"/>
      <c r="O602" s="255"/>
      <c r="P602" s="255"/>
      <c r="Q602" s="255"/>
      <c r="R602" s="255"/>
      <c r="S602" s="255"/>
      <c r="T602" s="256"/>
      <c r="AT602" s="257" t="s">
        <v>185</v>
      </c>
      <c r="AU602" s="257" t="s">
        <v>85</v>
      </c>
      <c r="AV602" s="12" t="s">
        <v>85</v>
      </c>
      <c r="AW602" s="12" t="s">
        <v>37</v>
      </c>
      <c r="AX602" s="12" t="s">
        <v>74</v>
      </c>
      <c r="AY602" s="257" t="s">
        <v>169</v>
      </c>
    </row>
    <row r="603" spans="2:51" s="12" customFormat="1" ht="13.5">
      <c r="B603" s="246"/>
      <c r="C603" s="247"/>
      <c r="D603" s="248" t="s">
        <v>185</v>
      </c>
      <c r="E603" s="249" t="s">
        <v>21</v>
      </c>
      <c r="F603" s="250" t="s">
        <v>2533</v>
      </c>
      <c r="G603" s="247"/>
      <c r="H603" s="251">
        <v>3.2</v>
      </c>
      <c r="I603" s="252"/>
      <c r="J603" s="247"/>
      <c r="K603" s="247"/>
      <c r="L603" s="253"/>
      <c r="M603" s="254"/>
      <c r="N603" s="255"/>
      <c r="O603" s="255"/>
      <c r="P603" s="255"/>
      <c r="Q603" s="255"/>
      <c r="R603" s="255"/>
      <c r="S603" s="255"/>
      <c r="T603" s="256"/>
      <c r="AT603" s="257" t="s">
        <v>185</v>
      </c>
      <c r="AU603" s="257" t="s">
        <v>85</v>
      </c>
      <c r="AV603" s="12" t="s">
        <v>85</v>
      </c>
      <c r="AW603" s="12" t="s">
        <v>37</v>
      </c>
      <c r="AX603" s="12" t="s">
        <v>74</v>
      </c>
      <c r="AY603" s="257" t="s">
        <v>169</v>
      </c>
    </row>
    <row r="604" spans="2:51" s="13" customFormat="1" ht="13.5">
      <c r="B604" s="258"/>
      <c r="C604" s="259"/>
      <c r="D604" s="248" t="s">
        <v>185</v>
      </c>
      <c r="E604" s="260" t="s">
        <v>21</v>
      </c>
      <c r="F604" s="261" t="s">
        <v>187</v>
      </c>
      <c r="G604" s="259"/>
      <c r="H604" s="262">
        <v>46</v>
      </c>
      <c r="I604" s="263"/>
      <c r="J604" s="259"/>
      <c r="K604" s="259"/>
      <c r="L604" s="264"/>
      <c r="M604" s="265"/>
      <c r="N604" s="266"/>
      <c r="O604" s="266"/>
      <c r="P604" s="266"/>
      <c r="Q604" s="266"/>
      <c r="R604" s="266"/>
      <c r="S604" s="266"/>
      <c r="T604" s="267"/>
      <c r="AT604" s="268" t="s">
        <v>185</v>
      </c>
      <c r="AU604" s="268" t="s">
        <v>85</v>
      </c>
      <c r="AV604" s="13" t="s">
        <v>176</v>
      </c>
      <c r="AW604" s="13" t="s">
        <v>37</v>
      </c>
      <c r="AX604" s="13" t="s">
        <v>82</v>
      </c>
      <c r="AY604" s="268" t="s">
        <v>169</v>
      </c>
    </row>
    <row r="605" spans="2:65" s="1" customFormat="1" ht="25.5" customHeight="1">
      <c r="B605" s="47"/>
      <c r="C605" s="234" t="s">
        <v>850</v>
      </c>
      <c r="D605" s="234" t="s">
        <v>171</v>
      </c>
      <c r="E605" s="235" t="s">
        <v>2534</v>
      </c>
      <c r="F605" s="236" t="s">
        <v>2535</v>
      </c>
      <c r="G605" s="237" t="s">
        <v>205</v>
      </c>
      <c r="H605" s="238">
        <v>4.5</v>
      </c>
      <c r="I605" s="239"/>
      <c r="J605" s="240">
        <f>ROUND(I605*H605,2)</f>
        <v>0</v>
      </c>
      <c r="K605" s="236" t="s">
        <v>175</v>
      </c>
      <c r="L605" s="73"/>
      <c r="M605" s="241" t="s">
        <v>21</v>
      </c>
      <c r="N605" s="242" t="s">
        <v>45</v>
      </c>
      <c r="O605" s="48"/>
      <c r="P605" s="243">
        <f>O605*H605</f>
        <v>0</v>
      </c>
      <c r="Q605" s="243">
        <v>0.2922087</v>
      </c>
      <c r="R605" s="243">
        <f>Q605*H605</f>
        <v>1.3149391499999998</v>
      </c>
      <c r="S605" s="243">
        <v>0</v>
      </c>
      <c r="T605" s="244">
        <f>S605*H605</f>
        <v>0</v>
      </c>
      <c r="AR605" s="25" t="s">
        <v>176</v>
      </c>
      <c r="AT605" s="25" t="s">
        <v>171</v>
      </c>
      <c r="AU605" s="25" t="s">
        <v>85</v>
      </c>
      <c r="AY605" s="25" t="s">
        <v>169</v>
      </c>
      <c r="BE605" s="245">
        <f>IF(N605="základní",J605,0)</f>
        <v>0</v>
      </c>
      <c r="BF605" s="245">
        <f>IF(N605="snížená",J605,0)</f>
        <v>0</v>
      </c>
      <c r="BG605" s="245">
        <f>IF(N605="zákl. přenesená",J605,0)</f>
        <v>0</v>
      </c>
      <c r="BH605" s="245">
        <f>IF(N605="sníž. přenesená",J605,0)</f>
        <v>0</v>
      </c>
      <c r="BI605" s="245">
        <f>IF(N605="nulová",J605,0)</f>
        <v>0</v>
      </c>
      <c r="BJ605" s="25" t="s">
        <v>82</v>
      </c>
      <c r="BK605" s="245">
        <f>ROUND(I605*H605,2)</f>
        <v>0</v>
      </c>
      <c r="BL605" s="25" t="s">
        <v>176</v>
      </c>
      <c r="BM605" s="25" t="s">
        <v>2536</v>
      </c>
    </row>
    <row r="606" spans="2:65" s="1" customFormat="1" ht="16.5" customHeight="1">
      <c r="B606" s="47"/>
      <c r="C606" s="294" t="s">
        <v>855</v>
      </c>
      <c r="D606" s="294" t="s">
        <v>532</v>
      </c>
      <c r="E606" s="295" t="s">
        <v>2537</v>
      </c>
      <c r="F606" s="296" t="s">
        <v>2538</v>
      </c>
      <c r="G606" s="297" t="s">
        <v>174</v>
      </c>
      <c r="H606" s="298">
        <v>4</v>
      </c>
      <c r="I606" s="299"/>
      <c r="J606" s="300">
        <f>ROUND(I606*H606,2)</f>
        <v>0</v>
      </c>
      <c r="K606" s="296" t="s">
        <v>21</v>
      </c>
      <c r="L606" s="301"/>
      <c r="M606" s="302" t="s">
        <v>21</v>
      </c>
      <c r="N606" s="303" t="s">
        <v>45</v>
      </c>
      <c r="O606" s="48"/>
      <c r="P606" s="243">
        <f>O606*H606</f>
        <v>0</v>
      </c>
      <c r="Q606" s="243">
        <v>0.0278</v>
      </c>
      <c r="R606" s="243">
        <f>Q606*H606</f>
        <v>0.1112</v>
      </c>
      <c r="S606" s="243">
        <v>0</v>
      </c>
      <c r="T606" s="244">
        <f>S606*H606</f>
        <v>0</v>
      </c>
      <c r="AR606" s="25" t="s">
        <v>215</v>
      </c>
      <c r="AT606" s="25" t="s">
        <v>532</v>
      </c>
      <c r="AU606" s="25" t="s">
        <v>85</v>
      </c>
      <c r="AY606" s="25" t="s">
        <v>169</v>
      </c>
      <c r="BE606" s="245">
        <f>IF(N606="základní",J606,0)</f>
        <v>0</v>
      </c>
      <c r="BF606" s="245">
        <f>IF(N606="snížená",J606,0)</f>
        <v>0</v>
      </c>
      <c r="BG606" s="245">
        <f>IF(N606="zákl. přenesená",J606,0)</f>
        <v>0</v>
      </c>
      <c r="BH606" s="245">
        <f>IF(N606="sníž. přenesená",J606,0)</f>
        <v>0</v>
      </c>
      <c r="BI606" s="245">
        <f>IF(N606="nulová",J606,0)</f>
        <v>0</v>
      </c>
      <c r="BJ606" s="25" t="s">
        <v>82</v>
      </c>
      <c r="BK606" s="245">
        <f>ROUND(I606*H606,2)</f>
        <v>0</v>
      </c>
      <c r="BL606" s="25" t="s">
        <v>176</v>
      </c>
      <c r="BM606" s="25" t="s">
        <v>2539</v>
      </c>
    </row>
    <row r="607" spans="2:65" s="1" customFormat="1" ht="16.5" customHeight="1">
      <c r="B607" s="47"/>
      <c r="C607" s="294" t="s">
        <v>861</v>
      </c>
      <c r="D607" s="294" t="s">
        <v>532</v>
      </c>
      <c r="E607" s="295" t="s">
        <v>2540</v>
      </c>
      <c r="F607" s="296" t="s">
        <v>2541</v>
      </c>
      <c r="G607" s="297" t="s">
        <v>174</v>
      </c>
      <c r="H607" s="298">
        <v>1</v>
      </c>
      <c r="I607" s="299"/>
      <c r="J607" s="300">
        <f>ROUND(I607*H607,2)</f>
        <v>0</v>
      </c>
      <c r="K607" s="296" t="s">
        <v>21</v>
      </c>
      <c r="L607" s="301"/>
      <c r="M607" s="302" t="s">
        <v>21</v>
      </c>
      <c r="N607" s="303" t="s">
        <v>45</v>
      </c>
      <c r="O607" s="48"/>
      <c r="P607" s="243">
        <f>O607*H607</f>
        <v>0</v>
      </c>
      <c r="Q607" s="243">
        <v>0.0357</v>
      </c>
      <c r="R607" s="243">
        <f>Q607*H607</f>
        <v>0.0357</v>
      </c>
      <c r="S607" s="243">
        <v>0</v>
      </c>
      <c r="T607" s="244">
        <f>S607*H607</f>
        <v>0</v>
      </c>
      <c r="AR607" s="25" t="s">
        <v>215</v>
      </c>
      <c r="AT607" s="25" t="s">
        <v>532</v>
      </c>
      <c r="AU607" s="25" t="s">
        <v>85</v>
      </c>
      <c r="AY607" s="25" t="s">
        <v>169</v>
      </c>
      <c r="BE607" s="245">
        <f>IF(N607="základní",J607,0)</f>
        <v>0</v>
      </c>
      <c r="BF607" s="245">
        <f>IF(N607="snížená",J607,0)</f>
        <v>0</v>
      </c>
      <c r="BG607" s="245">
        <f>IF(N607="zákl. přenesená",J607,0)</f>
        <v>0</v>
      </c>
      <c r="BH607" s="245">
        <f>IF(N607="sníž. přenesená",J607,0)</f>
        <v>0</v>
      </c>
      <c r="BI607" s="245">
        <f>IF(N607="nulová",J607,0)</f>
        <v>0</v>
      </c>
      <c r="BJ607" s="25" t="s">
        <v>82</v>
      </c>
      <c r="BK607" s="245">
        <f>ROUND(I607*H607,2)</f>
        <v>0</v>
      </c>
      <c r="BL607" s="25" t="s">
        <v>176</v>
      </c>
      <c r="BM607" s="25" t="s">
        <v>2542</v>
      </c>
    </row>
    <row r="608" spans="2:65" s="1" customFormat="1" ht="16.5" customHeight="1">
      <c r="B608" s="47"/>
      <c r="C608" s="294" t="s">
        <v>865</v>
      </c>
      <c r="D608" s="294" t="s">
        <v>532</v>
      </c>
      <c r="E608" s="295" t="s">
        <v>2543</v>
      </c>
      <c r="F608" s="296" t="s">
        <v>2544</v>
      </c>
      <c r="G608" s="297" t="s">
        <v>174</v>
      </c>
      <c r="H608" s="298">
        <v>1</v>
      </c>
      <c r="I608" s="299"/>
      <c r="J608" s="300">
        <f>ROUND(I608*H608,2)</f>
        <v>0</v>
      </c>
      <c r="K608" s="296" t="s">
        <v>21</v>
      </c>
      <c r="L608" s="301"/>
      <c r="M608" s="302" t="s">
        <v>21</v>
      </c>
      <c r="N608" s="303" t="s">
        <v>45</v>
      </c>
      <c r="O608" s="48"/>
      <c r="P608" s="243">
        <f>O608*H608</f>
        <v>0</v>
      </c>
      <c r="Q608" s="243">
        <v>0.0029</v>
      </c>
      <c r="R608" s="243">
        <f>Q608*H608</f>
        <v>0.0029</v>
      </c>
      <c r="S608" s="243">
        <v>0</v>
      </c>
      <c r="T608" s="244">
        <f>S608*H608</f>
        <v>0</v>
      </c>
      <c r="AR608" s="25" t="s">
        <v>215</v>
      </c>
      <c r="AT608" s="25" t="s">
        <v>532</v>
      </c>
      <c r="AU608" s="25" t="s">
        <v>85</v>
      </c>
      <c r="AY608" s="25" t="s">
        <v>169</v>
      </c>
      <c r="BE608" s="245">
        <f>IF(N608="základní",J608,0)</f>
        <v>0</v>
      </c>
      <c r="BF608" s="245">
        <f>IF(N608="snížená",J608,0)</f>
        <v>0</v>
      </c>
      <c r="BG608" s="245">
        <f>IF(N608="zákl. přenesená",J608,0)</f>
        <v>0</v>
      </c>
      <c r="BH608" s="245">
        <f>IF(N608="sníž. přenesená",J608,0)</f>
        <v>0</v>
      </c>
      <c r="BI608" s="245">
        <f>IF(N608="nulová",J608,0)</f>
        <v>0</v>
      </c>
      <c r="BJ608" s="25" t="s">
        <v>82</v>
      </c>
      <c r="BK608" s="245">
        <f>ROUND(I608*H608,2)</f>
        <v>0</v>
      </c>
      <c r="BL608" s="25" t="s">
        <v>176</v>
      </c>
      <c r="BM608" s="25" t="s">
        <v>2545</v>
      </c>
    </row>
    <row r="609" spans="2:65" s="1" customFormat="1" ht="16.5" customHeight="1">
      <c r="B609" s="47"/>
      <c r="C609" s="294" t="s">
        <v>869</v>
      </c>
      <c r="D609" s="294" t="s">
        <v>532</v>
      </c>
      <c r="E609" s="295" t="s">
        <v>2546</v>
      </c>
      <c r="F609" s="296" t="s">
        <v>2547</v>
      </c>
      <c r="G609" s="297" t="s">
        <v>174</v>
      </c>
      <c r="H609" s="298">
        <v>9</v>
      </c>
      <c r="I609" s="299"/>
      <c r="J609" s="300">
        <f>ROUND(I609*H609,2)</f>
        <v>0</v>
      </c>
      <c r="K609" s="296" t="s">
        <v>21</v>
      </c>
      <c r="L609" s="301"/>
      <c r="M609" s="302" t="s">
        <v>21</v>
      </c>
      <c r="N609" s="303" t="s">
        <v>45</v>
      </c>
      <c r="O609" s="48"/>
      <c r="P609" s="243">
        <f>O609*H609</f>
        <v>0</v>
      </c>
      <c r="Q609" s="243">
        <v>0.0078</v>
      </c>
      <c r="R609" s="243">
        <f>Q609*H609</f>
        <v>0.0702</v>
      </c>
      <c r="S609" s="243">
        <v>0</v>
      </c>
      <c r="T609" s="244">
        <f>S609*H609</f>
        <v>0</v>
      </c>
      <c r="AR609" s="25" t="s">
        <v>215</v>
      </c>
      <c r="AT609" s="25" t="s">
        <v>532</v>
      </c>
      <c r="AU609" s="25" t="s">
        <v>85</v>
      </c>
      <c r="AY609" s="25" t="s">
        <v>169</v>
      </c>
      <c r="BE609" s="245">
        <f>IF(N609="základní",J609,0)</f>
        <v>0</v>
      </c>
      <c r="BF609" s="245">
        <f>IF(N609="snížená",J609,0)</f>
        <v>0</v>
      </c>
      <c r="BG609" s="245">
        <f>IF(N609="zákl. přenesená",J609,0)</f>
        <v>0</v>
      </c>
      <c r="BH609" s="245">
        <f>IF(N609="sníž. přenesená",J609,0)</f>
        <v>0</v>
      </c>
      <c r="BI609" s="245">
        <f>IF(N609="nulová",J609,0)</f>
        <v>0</v>
      </c>
      <c r="BJ609" s="25" t="s">
        <v>82</v>
      </c>
      <c r="BK609" s="245">
        <f>ROUND(I609*H609,2)</f>
        <v>0</v>
      </c>
      <c r="BL609" s="25" t="s">
        <v>176</v>
      </c>
      <c r="BM609" s="25" t="s">
        <v>2548</v>
      </c>
    </row>
    <row r="610" spans="2:63" s="11" customFormat="1" ht="29.85" customHeight="1">
      <c r="B610" s="218"/>
      <c r="C610" s="219"/>
      <c r="D610" s="220" t="s">
        <v>73</v>
      </c>
      <c r="E610" s="232" t="s">
        <v>283</v>
      </c>
      <c r="F610" s="232" t="s">
        <v>284</v>
      </c>
      <c r="G610" s="219"/>
      <c r="H610" s="219"/>
      <c r="I610" s="222"/>
      <c r="J610" s="233">
        <f>BK610</f>
        <v>0</v>
      </c>
      <c r="K610" s="219"/>
      <c r="L610" s="224"/>
      <c r="M610" s="225"/>
      <c r="N610" s="226"/>
      <c r="O610" s="226"/>
      <c r="P610" s="227">
        <f>SUM(P611:P631)</f>
        <v>0</v>
      </c>
      <c r="Q610" s="226"/>
      <c r="R610" s="227">
        <f>SUM(R611:R631)</f>
        <v>0</v>
      </c>
      <c r="S610" s="226"/>
      <c r="T610" s="228">
        <f>SUM(T611:T631)</f>
        <v>0</v>
      </c>
      <c r="AR610" s="229" t="s">
        <v>82</v>
      </c>
      <c r="AT610" s="230" t="s">
        <v>73</v>
      </c>
      <c r="AU610" s="230" t="s">
        <v>82</v>
      </c>
      <c r="AY610" s="229" t="s">
        <v>169</v>
      </c>
      <c r="BK610" s="231">
        <f>SUM(BK611:BK631)</f>
        <v>0</v>
      </c>
    </row>
    <row r="611" spans="2:65" s="1" customFormat="1" ht="25.5" customHeight="1">
      <c r="B611" s="47"/>
      <c r="C611" s="234" t="s">
        <v>873</v>
      </c>
      <c r="D611" s="234" t="s">
        <v>171</v>
      </c>
      <c r="E611" s="235" t="s">
        <v>1906</v>
      </c>
      <c r="F611" s="236" t="s">
        <v>1907</v>
      </c>
      <c r="G611" s="237" t="s">
        <v>288</v>
      </c>
      <c r="H611" s="238">
        <v>4.2</v>
      </c>
      <c r="I611" s="239"/>
      <c r="J611" s="240">
        <f>ROUND(I611*H611,2)</f>
        <v>0</v>
      </c>
      <c r="K611" s="236" t="s">
        <v>175</v>
      </c>
      <c r="L611" s="73"/>
      <c r="M611" s="241" t="s">
        <v>21</v>
      </c>
      <c r="N611" s="242" t="s">
        <v>45</v>
      </c>
      <c r="O611" s="48"/>
      <c r="P611" s="243">
        <f>O611*H611</f>
        <v>0</v>
      </c>
      <c r="Q611" s="243">
        <v>0</v>
      </c>
      <c r="R611" s="243">
        <f>Q611*H611</f>
        <v>0</v>
      </c>
      <c r="S611" s="243">
        <v>0</v>
      </c>
      <c r="T611" s="244">
        <f>S611*H611</f>
        <v>0</v>
      </c>
      <c r="AR611" s="25" t="s">
        <v>176</v>
      </c>
      <c r="AT611" s="25" t="s">
        <v>171</v>
      </c>
      <c r="AU611" s="25" t="s">
        <v>85</v>
      </c>
      <c r="AY611" s="25" t="s">
        <v>169</v>
      </c>
      <c r="BE611" s="245">
        <f>IF(N611="základní",J611,0)</f>
        <v>0</v>
      </c>
      <c r="BF611" s="245">
        <f>IF(N611="snížená",J611,0)</f>
        <v>0</v>
      </c>
      <c r="BG611" s="245">
        <f>IF(N611="zákl. přenesená",J611,0)</f>
        <v>0</v>
      </c>
      <c r="BH611" s="245">
        <f>IF(N611="sníž. přenesená",J611,0)</f>
        <v>0</v>
      </c>
      <c r="BI611" s="245">
        <f>IF(N611="nulová",J611,0)</f>
        <v>0</v>
      </c>
      <c r="BJ611" s="25" t="s">
        <v>82</v>
      </c>
      <c r="BK611" s="245">
        <f>ROUND(I611*H611,2)</f>
        <v>0</v>
      </c>
      <c r="BL611" s="25" t="s">
        <v>176</v>
      </c>
      <c r="BM611" s="25" t="s">
        <v>2549</v>
      </c>
    </row>
    <row r="612" spans="2:51" s="12" customFormat="1" ht="13.5">
      <c r="B612" s="246"/>
      <c r="C612" s="247"/>
      <c r="D612" s="248" t="s">
        <v>185</v>
      </c>
      <c r="E612" s="249" t="s">
        <v>21</v>
      </c>
      <c r="F612" s="250" t="s">
        <v>2550</v>
      </c>
      <c r="G612" s="247"/>
      <c r="H612" s="251">
        <v>4.2</v>
      </c>
      <c r="I612" s="252"/>
      <c r="J612" s="247"/>
      <c r="K612" s="247"/>
      <c r="L612" s="253"/>
      <c r="M612" s="254"/>
      <c r="N612" s="255"/>
      <c r="O612" s="255"/>
      <c r="P612" s="255"/>
      <c r="Q612" s="255"/>
      <c r="R612" s="255"/>
      <c r="S612" s="255"/>
      <c r="T612" s="256"/>
      <c r="AT612" s="257" t="s">
        <v>185</v>
      </c>
      <c r="AU612" s="257" t="s">
        <v>85</v>
      </c>
      <c r="AV612" s="12" t="s">
        <v>85</v>
      </c>
      <c r="AW612" s="12" t="s">
        <v>37</v>
      </c>
      <c r="AX612" s="12" t="s">
        <v>74</v>
      </c>
      <c r="AY612" s="257" t="s">
        <v>169</v>
      </c>
    </row>
    <row r="613" spans="2:51" s="13" customFormat="1" ht="13.5">
      <c r="B613" s="258"/>
      <c r="C613" s="259"/>
      <c r="D613" s="248" t="s">
        <v>185</v>
      </c>
      <c r="E613" s="260" t="s">
        <v>21</v>
      </c>
      <c r="F613" s="261" t="s">
        <v>187</v>
      </c>
      <c r="G613" s="259"/>
      <c r="H613" s="262">
        <v>4.2</v>
      </c>
      <c r="I613" s="263"/>
      <c r="J613" s="259"/>
      <c r="K613" s="259"/>
      <c r="L613" s="264"/>
      <c r="M613" s="265"/>
      <c r="N613" s="266"/>
      <c r="O613" s="266"/>
      <c r="P613" s="266"/>
      <c r="Q613" s="266"/>
      <c r="R613" s="266"/>
      <c r="S613" s="266"/>
      <c r="T613" s="267"/>
      <c r="AT613" s="268" t="s">
        <v>185</v>
      </c>
      <c r="AU613" s="268" t="s">
        <v>85</v>
      </c>
      <c r="AV613" s="13" t="s">
        <v>176</v>
      </c>
      <c r="AW613" s="13" t="s">
        <v>37</v>
      </c>
      <c r="AX613" s="13" t="s">
        <v>82</v>
      </c>
      <c r="AY613" s="268" t="s">
        <v>169</v>
      </c>
    </row>
    <row r="614" spans="2:65" s="1" customFormat="1" ht="25.5" customHeight="1">
      <c r="B614" s="47"/>
      <c r="C614" s="234" t="s">
        <v>879</v>
      </c>
      <c r="D614" s="234" t="s">
        <v>171</v>
      </c>
      <c r="E614" s="235" t="s">
        <v>1909</v>
      </c>
      <c r="F614" s="236" t="s">
        <v>1910</v>
      </c>
      <c r="G614" s="237" t="s">
        <v>288</v>
      </c>
      <c r="H614" s="238">
        <v>46.2</v>
      </c>
      <c r="I614" s="239"/>
      <c r="J614" s="240">
        <f>ROUND(I614*H614,2)</f>
        <v>0</v>
      </c>
      <c r="K614" s="236" t="s">
        <v>175</v>
      </c>
      <c r="L614" s="73"/>
      <c r="M614" s="241" t="s">
        <v>21</v>
      </c>
      <c r="N614" s="242" t="s">
        <v>45</v>
      </c>
      <c r="O614" s="48"/>
      <c r="P614" s="243">
        <f>O614*H614</f>
        <v>0</v>
      </c>
      <c r="Q614" s="243">
        <v>0</v>
      </c>
      <c r="R614" s="243">
        <f>Q614*H614</f>
        <v>0</v>
      </c>
      <c r="S614" s="243">
        <v>0</v>
      </c>
      <c r="T614" s="244">
        <f>S614*H614</f>
        <v>0</v>
      </c>
      <c r="AR614" s="25" t="s">
        <v>176</v>
      </c>
      <c r="AT614" s="25" t="s">
        <v>171</v>
      </c>
      <c r="AU614" s="25" t="s">
        <v>85</v>
      </c>
      <c r="AY614" s="25" t="s">
        <v>169</v>
      </c>
      <c r="BE614" s="245">
        <f>IF(N614="základní",J614,0)</f>
        <v>0</v>
      </c>
      <c r="BF614" s="245">
        <f>IF(N614="snížená",J614,0)</f>
        <v>0</v>
      </c>
      <c r="BG614" s="245">
        <f>IF(N614="zákl. přenesená",J614,0)</f>
        <v>0</v>
      </c>
      <c r="BH614" s="245">
        <f>IF(N614="sníž. přenesená",J614,0)</f>
        <v>0</v>
      </c>
      <c r="BI614" s="245">
        <f>IF(N614="nulová",J614,0)</f>
        <v>0</v>
      </c>
      <c r="BJ614" s="25" t="s">
        <v>82</v>
      </c>
      <c r="BK614" s="245">
        <f>ROUND(I614*H614,2)</f>
        <v>0</v>
      </c>
      <c r="BL614" s="25" t="s">
        <v>176</v>
      </c>
      <c r="BM614" s="25" t="s">
        <v>2551</v>
      </c>
    </row>
    <row r="615" spans="2:51" s="12" customFormat="1" ht="13.5">
      <c r="B615" s="246"/>
      <c r="C615" s="247"/>
      <c r="D615" s="248" t="s">
        <v>185</v>
      </c>
      <c r="E615" s="249" t="s">
        <v>21</v>
      </c>
      <c r="F615" s="250" t="s">
        <v>2552</v>
      </c>
      <c r="G615" s="247"/>
      <c r="H615" s="251">
        <v>46.2</v>
      </c>
      <c r="I615" s="252"/>
      <c r="J615" s="247"/>
      <c r="K615" s="247"/>
      <c r="L615" s="253"/>
      <c r="M615" s="254"/>
      <c r="N615" s="255"/>
      <c r="O615" s="255"/>
      <c r="P615" s="255"/>
      <c r="Q615" s="255"/>
      <c r="R615" s="255"/>
      <c r="S615" s="255"/>
      <c r="T615" s="256"/>
      <c r="AT615" s="257" t="s">
        <v>185</v>
      </c>
      <c r="AU615" s="257" t="s">
        <v>85</v>
      </c>
      <c r="AV615" s="12" t="s">
        <v>85</v>
      </c>
      <c r="AW615" s="12" t="s">
        <v>37</v>
      </c>
      <c r="AX615" s="12" t="s">
        <v>74</v>
      </c>
      <c r="AY615" s="257" t="s">
        <v>169</v>
      </c>
    </row>
    <row r="616" spans="2:51" s="13" customFormat="1" ht="13.5">
      <c r="B616" s="258"/>
      <c r="C616" s="259"/>
      <c r="D616" s="248" t="s">
        <v>185</v>
      </c>
      <c r="E616" s="260" t="s">
        <v>21</v>
      </c>
      <c r="F616" s="261" t="s">
        <v>187</v>
      </c>
      <c r="G616" s="259"/>
      <c r="H616" s="262">
        <v>46.2</v>
      </c>
      <c r="I616" s="263"/>
      <c r="J616" s="259"/>
      <c r="K616" s="259"/>
      <c r="L616" s="264"/>
      <c r="M616" s="265"/>
      <c r="N616" s="266"/>
      <c r="O616" s="266"/>
      <c r="P616" s="266"/>
      <c r="Q616" s="266"/>
      <c r="R616" s="266"/>
      <c r="S616" s="266"/>
      <c r="T616" s="267"/>
      <c r="AT616" s="268" t="s">
        <v>185</v>
      </c>
      <c r="AU616" s="268" t="s">
        <v>85</v>
      </c>
      <c r="AV616" s="13" t="s">
        <v>176</v>
      </c>
      <c r="AW616" s="13" t="s">
        <v>37</v>
      </c>
      <c r="AX616" s="13" t="s">
        <v>82</v>
      </c>
      <c r="AY616" s="268" t="s">
        <v>169</v>
      </c>
    </row>
    <row r="617" spans="2:65" s="1" customFormat="1" ht="38.25" customHeight="1">
      <c r="B617" s="47"/>
      <c r="C617" s="234" t="s">
        <v>888</v>
      </c>
      <c r="D617" s="234" t="s">
        <v>171</v>
      </c>
      <c r="E617" s="235" t="s">
        <v>2131</v>
      </c>
      <c r="F617" s="236" t="s">
        <v>2132</v>
      </c>
      <c r="G617" s="237" t="s">
        <v>288</v>
      </c>
      <c r="H617" s="238">
        <v>4.2</v>
      </c>
      <c r="I617" s="239"/>
      <c r="J617" s="240">
        <f>ROUND(I617*H617,2)</f>
        <v>0</v>
      </c>
      <c r="K617" s="236" t="s">
        <v>175</v>
      </c>
      <c r="L617" s="73"/>
      <c r="M617" s="241" t="s">
        <v>21</v>
      </c>
      <c r="N617" s="242" t="s">
        <v>45</v>
      </c>
      <c r="O617" s="48"/>
      <c r="P617" s="243">
        <f>O617*H617</f>
        <v>0</v>
      </c>
      <c r="Q617" s="243">
        <v>0</v>
      </c>
      <c r="R617" s="243">
        <f>Q617*H617</f>
        <v>0</v>
      </c>
      <c r="S617" s="243">
        <v>0</v>
      </c>
      <c r="T617" s="244">
        <f>S617*H617</f>
        <v>0</v>
      </c>
      <c r="AR617" s="25" t="s">
        <v>176</v>
      </c>
      <c r="AT617" s="25" t="s">
        <v>171</v>
      </c>
      <c r="AU617" s="25" t="s">
        <v>85</v>
      </c>
      <c r="AY617" s="25" t="s">
        <v>169</v>
      </c>
      <c r="BE617" s="245">
        <f>IF(N617="základní",J617,0)</f>
        <v>0</v>
      </c>
      <c r="BF617" s="245">
        <f>IF(N617="snížená",J617,0)</f>
        <v>0</v>
      </c>
      <c r="BG617" s="245">
        <f>IF(N617="zákl. přenesená",J617,0)</f>
        <v>0</v>
      </c>
      <c r="BH617" s="245">
        <f>IF(N617="sníž. přenesená",J617,0)</f>
        <v>0</v>
      </c>
      <c r="BI617" s="245">
        <f>IF(N617="nulová",J617,0)</f>
        <v>0</v>
      </c>
      <c r="BJ617" s="25" t="s">
        <v>82</v>
      </c>
      <c r="BK617" s="245">
        <f>ROUND(I617*H617,2)</f>
        <v>0</v>
      </c>
      <c r="BL617" s="25" t="s">
        <v>176</v>
      </c>
      <c r="BM617" s="25" t="s">
        <v>2553</v>
      </c>
    </row>
    <row r="618" spans="2:51" s="12" customFormat="1" ht="13.5">
      <c r="B618" s="246"/>
      <c r="C618" s="247"/>
      <c r="D618" s="248" t="s">
        <v>185</v>
      </c>
      <c r="E618" s="249" t="s">
        <v>21</v>
      </c>
      <c r="F618" s="250" t="s">
        <v>2550</v>
      </c>
      <c r="G618" s="247"/>
      <c r="H618" s="251">
        <v>4.2</v>
      </c>
      <c r="I618" s="252"/>
      <c r="J618" s="247"/>
      <c r="K618" s="247"/>
      <c r="L618" s="253"/>
      <c r="M618" s="254"/>
      <c r="N618" s="255"/>
      <c r="O618" s="255"/>
      <c r="P618" s="255"/>
      <c r="Q618" s="255"/>
      <c r="R618" s="255"/>
      <c r="S618" s="255"/>
      <c r="T618" s="256"/>
      <c r="AT618" s="257" t="s">
        <v>185</v>
      </c>
      <c r="AU618" s="257" t="s">
        <v>85</v>
      </c>
      <c r="AV618" s="12" t="s">
        <v>85</v>
      </c>
      <c r="AW618" s="12" t="s">
        <v>37</v>
      </c>
      <c r="AX618" s="12" t="s">
        <v>74</v>
      </c>
      <c r="AY618" s="257" t="s">
        <v>169</v>
      </c>
    </row>
    <row r="619" spans="2:51" s="13" customFormat="1" ht="13.5">
      <c r="B619" s="258"/>
      <c r="C619" s="259"/>
      <c r="D619" s="248" t="s">
        <v>185</v>
      </c>
      <c r="E619" s="260" t="s">
        <v>21</v>
      </c>
      <c r="F619" s="261" t="s">
        <v>187</v>
      </c>
      <c r="G619" s="259"/>
      <c r="H619" s="262">
        <v>4.2</v>
      </c>
      <c r="I619" s="263"/>
      <c r="J619" s="259"/>
      <c r="K619" s="259"/>
      <c r="L619" s="264"/>
      <c r="M619" s="265"/>
      <c r="N619" s="266"/>
      <c r="O619" s="266"/>
      <c r="P619" s="266"/>
      <c r="Q619" s="266"/>
      <c r="R619" s="266"/>
      <c r="S619" s="266"/>
      <c r="T619" s="267"/>
      <c r="AT619" s="268" t="s">
        <v>185</v>
      </c>
      <c r="AU619" s="268" t="s">
        <v>85</v>
      </c>
      <c r="AV619" s="13" t="s">
        <v>176</v>
      </c>
      <c r="AW619" s="13" t="s">
        <v>37</v>
      </c>
      <c r="AX619" s="13" t="s">
        <v>82</v>
      </c>
      <c r="AY619" s="268" t="s">
        <v>169</v>
      </c>
    </row>
    <row r="620" spans="2:65" s="1" customFormat="1" ht="25.5" customHeight="1">
      <c r="B620" s="47"/>
      <c r="C620" s="234" t="s">
        <v>893</v>
      </c>
      <c r="D620" s="234" t="s">
        <v>171</v>
      </c>
      <c r="E620" s="235" t="s">
        <v>286</v>
      </c>
      <c r="F620" s="236" t="s">
        <v>287</v>
      </c>
      <c r="G620" s="237" t="s">
        <v>288</v>
      </c>
      <c r="H620" s="238">
        <v>12.193</v>
      </c>
      <c r="I620" s="239"/>
      <c r="J620" s="240">
        <f>ROUND(I620*H620,2)</f>
        <v>0</v>
      </c>
      <c r="K620" s="236" t="s">
        <v>175</v>
      </c>
      <c r="L620" s="73"/>
      <c r="M620" s="241" t="s">
        <v>21</v>
      </c>
      <c r="N620" s="242" t="s">
        <v>45</v>
      </c>
      <c r="O620" s="48"/>
      <c r="P620" s="243">
        <f>O620*H620</f>
        <v>0</v>
      </c>
      <c r="Q620" s="243">
        <v>0</v>
      </c>
      <c r="R620" s="243">
        <f>Q620*H620</f>
        <v>0</v>
      </c>
      <c r="S620" s="243">
        <v>0</v>
      </c>
      <c r="T620" s="244">
        <f>S620*H620</f>
        <v>0</v>
      </c>
      <c r="AR620" s="25" t="s">
        <v>176</v>
      </c>
      <c r="AT620" s="25" t="s">
        <v>171</v>
      </c>
      <c r="AU620" s="25" t="s">
        <v>85</v>
      </c>
      <c r="AY620" s="25" t="s">
        <v>169</v>
      </c>
      <c r="BE620" s="245">
        <f>IF(N620="základní",J620,0)</f>
        <v>0</v>
      </c>
      <c r="BF620" s="245">
        <f>IF(N620="snížená",J620,0)</f>
        <v>0</v>
      </c>
      <c r="BG620" s="245">
        <f>IF(N620="zákl. přenesená",J620,0)</f>
        <v>0</v>
      </c>
      <c r="BH620" s="245">
        <f>IF(N620="sníž. přenesená",J620,0)</f>
        <v>0</v>
      </c>
      <c r="BI620" s="245">
        <f>IF(N620="nulová",J620,0)</f>
        <v>0</v>
      </c>
      <c r="BJ620" s="25" t="s">
        <v>82</v>
      </c>
      <c r="BK620" s="245">
        <f>ROUND(I620*H620,2)</f>
        <v>0</v>
      </c>
      <c r="BL620" s="25" t="s">
        <v>176</v>
      </c>
      <c r="BM620" s="25" t="s">
        <v>2554</v>
      </c>
    </row>
    <row r="621" spans="2:51" s="12" customFormat="1" ht="13.5">
      <c r="B621" s="246"/>
      <c r="C621" s="247"/>
      <c r="D621" s="248" t="s">
        <v>185</v>
      </c>
      <c r="E621" s="249" t="s">
        <v>21</v>
      </c>
      <c r="F621" s="250" t="s">
        <v>2555</v>
      </c>
      <c r="G621" s="247"/>
      <c r="H621" s="251">
        <v>12.193</v>
      </c>
      <c r="I621" s="252"/>
      <c r="J621" s="247"/>
      <c r="K621" s="247"/>
      <c r="L621" s="253"/>
      <c r="M621" s="254"/>
      <c r="N621" s="255"/>
      <c r="O621" s="255"/>
      <c r="P621" s="255"/>
      <c r="Q621" s="255"/>
      <c r="R621" s="255"/>
      <c r="S621" s="255"/>
      <c r="T621" s="256"/>
      <c r="AT621" s="257" t="s">
        <v>185</v>
      </c>
      <c r="AU621" s="257" t="s">
        <v>85</v>
      </c>
      <c r="AV621" s="12" t="s">
        <v>85</v>
      </c>
      <c r="AW621" s="12" t="s">
        <v>37</v>
      </c>
      <c r="AX621" s="12" t="s">
        <v>74</v>
      </c>
      <c r="AY621" s="257" t="s">
        <v>169</v>
      </c>
    </row>
    <row r="622" spans="2:51" s="13" customFormat="1" ht="13.5">
      <c r="B622" s="258"/>
      <c r="C622" s="259"/>
      <c r="D622" s="248" t="s">
        <v>185</v>
      </c>
      <c r="E622" s="260" t="s">
        <v>21</v>
      </c>
      <c r="F622" s="261" t="s">
        <v>187</v>
      </c>
      <c r="G622" s="259"/>
      <c r="H622" s="262">
        <v>12.193</v>
      </c>
      <c r="I622" s="263"/>
      <c r="J622" s="259"/>
      <c r="K622" s="259"/>
      <c r="L622" s="264"/>
      <c r="M622" s="265"/>
      <c r="N622" s="266"/>
      <c r="O622" s="266"/>
      <c r="P622" s="266"/>
      <c r="Q622" s="266"/>
      <c r="R622" s="266"/>
      <c r="S622" s="266"/>
      <c r="T622" s="267"/>
      <c r="AT622" s="268" t="s">
        <v>185</v>
      </c>
      <c r="AU622" s="268" t="s">
        <v>85</v>
      </c>
      <c r="AV622" s="13" t="s">
        <v>176</v>
      </c>
      <c r="AW622" s="13" t="s">
        <v>37</v>
      </c>
      <c r="AX622" s="13" t="s">
        <v>82</v>
      </c>
      <c r="AY622" s="268" t="s">
        <v>169</v>
      </c>
    </row>
    <row r="623" spans="2:65" s="1" customFormat="1" ht="25.5" customHeight="1">
      <c r="B623" s="47"/>
      <c r="C623" s="234" t="s">
        <v>922</v>
      </c>
      <c r="D623" s="234" t="s">
        <v>171</v>
      </c>
      <c r="E623" s="235" t="s">
        <v>292</v>
      </c>
      <c r="F623" s="236" t="s">
        <v>293</v>
      </c>
      <c r="G623" s="237" t="s">
        <v>288</v>
      </c>
      <c r="H623" s="238">
        <v>134.123</v>
      </c>
      <c r="I623" s="239"/>
      <c r="J623" s="240">
        <f>ROUND(I623*H623,2)</f>
        <v>0</v>
      </c>
      <c r="K623" s="236" t="s">
        <v>175</v>
      </c>
      <c r="L623" s="73"/>
      <c r="M623" s="241" t="s">
        <v>21</v>
      </c>
      <c r="N623" s="242" t="s">
        <v>45</v>
      </c>
      <c r="O623" s="48"/>
      <c r="P623" s="243">
        <f>O623*H623</f>
        <v>0</v>
      </c>
      <c r="Q623" s="243">
        <v>0</v>
      </c>
      <c r="R623" s="243">
        <f>Q623*H623</f>
        <v>0</v>
      </c>
      <c r="S623" s="243">
        <v>0</v>
      </c>
      <c r="T623" s="244">
        <f>S623*H623</f>
        <v>0</v>
      </c>
      <c r="AR623" s="25" t="s">
        <v>176</v>
      </c>
      <c r="AT623" s="25" t="s">
        <v>171</v>
      </c>
      <c r="AU623" s="25" t="s">
        <v>85</v>
      </c>
      <c r="AY623" s="25" t="s">
        <v>169</v>
      </c>
      <c r="BE623" s="245">
        <f>IF(N623="základní",J623,0)</f>
        <v>0</v>
      </c>
      <c r="BF623" s="245">
        <f>IF(N623="snížená",J623,0)</f>
        <v>0</v>
      </c>
      <c r="BG623" s="245">
        <f>IF(N623="zákl. přenesená",J623,0)</f>
        <v>0</v>
      </c>
      <c r="BH623" s="245">
        <f>IF(N623="sníž. přenesená",J623,0)</f>
        <v>0</v>
      </c>
      <c r="BI623" s="245">
        <f>IF(N623="nulová",J623,0)</f>
        <v>0</v>
      </c>
      <c r="BJ623" s="25" t="s">
        <v>82</v>
      </c>
      <c r="BK623" s="245">
        <f>ROUND(I623*H623,2)</f>
        <v>0</v>
      </c>
      <c r="BL623" s="25" t="s">
        <v>176</v>
      </c>
      <c r="BM623" s="25" t="s">
        <v>2556</v>
      </c>
    </row>
    <row r="624" spans="2:51" s="12" customFormat="1" ht="13.5">
      <c r="B624" s="246"/>
      <c r="C624" s="247"/>
      <c r="D624" s="248" t="s">
        <v>185</v>
      </c>
      <c r="E624" s="249" t="s">
        <v>21</v>
      </c>
      <c r="F624" s="250" t="s">
        <v>2557</v>
      </c>
      <c r="G624" s="247"/>
      <c r="H624" s="251">
        <v>134.123</v>
      </c>
      <c r="I624" s="252"/>
      <c r="J624" s="247"/>
      <c r="K624" s="247"/>
      <c r="L624" s="253"/>
      <c r="M624" s="254"/>
      <c r="N624" s="255"/>
      <c r="O624" s="255"/>
      <c r="P624" s="255"/>
      <c r="Q624" s="255"/>
      <c r="R624" s="255"/>
      <c r="S624" s="255"/>
      <c r="T624" s="256"/>
      <c r="AT624" s="257" t="s">
        <v>185</v>
      </c>
      <c r="AU624" s="257" t="s">
        <v>85</v>
      </c>
      <c r="AV624" s="12" t="s">
        <v>85</v>
      </c>
      <c r="AW624" s="12" t="s">
        <v>37</v>
      </c>
      <c r="AX624" s="12" t="s">
        <v>74</v>
      </c>
      <c r="AY624" s="257" t="s">
        <v>169</v>
      </c>
    </row>
    <row r="625" spans="2:51" s="13" customFormat="1" ht="13.5">
      <c r="B625" s="258"/>
      <c r="C625" s="259"/>
      <c r="D625" s="248" t="s">
        <v>185</v>
      </c>
      <c r="E625" s="260" t="s">
        <v>21</v>
      </c>
      <c r="F625" s="261" t="s">
        <v>187</v>
      </c>
      <c r="G625" s="259"/>
      <c r="H625" s="262">
        <v>134.123</v>
      </c>
      <c r="I625" s="263"/>
      <c r="J625" s="259"/>
      <c r="K625" s="259"/>
      <c r="L625" s="264"/>
      <c r="M625" s="265"/>
      <c r="N625" s="266"/>
      <c r="O625" s="266"/>
      <c r="P625" s="266"/>
      <c r="Q625" s="266"/>
      <c r="R625" s="266"/>
      <c r="S625" s="266"/>
      <c r="T625" s="267"/>
      <c r="AT625" s="268" t="s">
        <v>185</v>
      </c>
      <c r="AU625" s="268" t="s">
        <v>85</v>
      </c>
      <c r="AV625" s="13" t="s">
        <v>176</v>
      </c>
      <c r="AW625" s="13" t="s">
        <v>37</v>
      </c>
      <c r="AX625" s="13" t="s">
        <v>82</v>
      </c>
      <c r="AY625" s="268" t="s">
        <v>169</v>
      </c>
    </row>
    <row r="626" spans="2:65" s="1" customFormat="1" ht="25.5" customHeight="1">
      <c r="B626" s="47"/>
      <c r="C626" s="234" t="s">
        <v>929</v>
      </c>
      <c r="D626" s="234" t="s">
        <v>171</v>
      </c>
      <c r="E626" s="235" t="s">
        <v>1085</v>
      </c>
      <c r="F626" s="236" t="s">
        <v>1086</v>
      </c>
      <c r="G626" s="237" t="s">
        <v>288</v>
      </c>
      <c r="H626" s="238">
        <v>6.358</v>
      </c>
      <c r="I626" s="239"/>
      <c r="J626" s="240">
        <f>ROUND(I626*H626,2)</f>
        <v>0</v>
      </c>
      <c r="K626" s="236" t="s">
        <v>175</v>
      </c>
      <c r="L626" s="73"/>
      <c r="M626" s="241" t="s">
        <v>21</v>
      </c>
      <c r="N626" s="242" t="s">
        <v>45</v>
      </c>
      <c r="O626" s="48"/>
      <c r="P626" s="243">
        <f>O626*H626</f>
        <v>0</v>
      </c>
      <c r="Q626" s="243">
        <v>0</v>
      </c>
      <c r="R626" s="243">
        <f>Q626*H626</f>
        <v>0</v>
      </c>
      <c r="S626" s="243">
        <v>0</v>
      </c>
      <c r="T626" s="244">
        <f>S626*H626</f>
        <v>0</v>
      </c>
      <c r="AR626" s="25" t="s">
        <v>176</v>
      </c>
      <c r="AT626" s="25" t="s">
        <v>171</v>
      </c>
      <c r="AU626" s="25" t="s">
        <v>85</v>
      </c>
      <c r="AY626" s="25" t="s">
        <v>169</v>
      </c>
      <c r="BE626" s="245">
        <f>IF(N626="základní",J626,0)</f>
        <v>0</v>
      </c>
      <c r="BF626" s="245">
        <f>IF(N626="snížená",J626,0)</f>
        <v>0</v>
      </c>
      <c r="BG626" s="245">
        <f>IF(N626="zákl. přenesená",J626,0)</f>
        <v>0</v>
      </c>
      <c r="BH626" s="245">
        <f>IF(N626="sníž. přenesená",J626,0)</f>
        <v>0</v>
      </c>
      <c r="BI626" s="245">
        <f>IF(N626="nulová",J626,0)</f>
        <v>0</v>
      </c>
      <c r="BJ626" s="25" t="s">
        <v>82</v>
      </c>
      <c r="BK626" s="245">
        <f>ROUND(I626*H626,2)</f>
        <v>0</v>
      </c>
      <c r="BL626" s="25" t="s">
        <v>176</v>
      </c>
      <c r="BM626" s="25" t="s">
        <v>2558</v>
      </c>
    </row>
    <row r="627" spans="2:51" s="12" customFormat="1" ht="13.5">
      <c r="B627" s="246"/>
      <c r="C627" s="247"/>
      <c r="D627" s="248" t="s">
        <v>185</v>
      </c>
      <c r="E627" s="249" t="s">
        <v>21</v>
      </c>
      <c r="F627" s="250" t="s">
        <v>2559</v>
      </c>
      <c r="G627" s="247"/>
      <c r="H627" s="251">
        <v>6.358</v>
      </c>
      <c r="I627" s="252"/>
      <c r="J627" s="247"/>
      <c r="K627" s="247"/>
      <c r="L627" s="253"/>
      <c r="M627" s="254"/>
      <c r="N627" s="255"/>
      <c r="O627" s="255"/>
      <c r="P627" s="255"/>
      <c r="Q627" s="255"/>
      <c r="R627" s="255"/>
      <c r="S627" s="255"/>
      <c r="T627" s="256"/>
      <c r="AT627" s="257" t="s">
        <v>185</v>
      </c>
      <c r="AU627" s="257" t="s">
        <v>85</v>
      </c>
      <c r="AV627" s="12" t="s">
        <v>85</v>
      </c>
      <c r="AW627" s="12" t="s">
        <v>37</v>
      </c>
      <c r="AX627" s="12" t="s">
        <v>74</v>
      </c>
      <c r="AY627" s="257" t="s">
        <v>169</v>
      </c>
    </row>
    <row r="628" spans="2:51" s="13" customFormat="1" ht="13.5">
      <c r="B628" s="258"/>
      <c r="C628" s="259"/>
      <c r="D628" s="248" t="s">
        <v>185</v>
      </c>
      <c r="E628" s="260" t="s">
        <v>21</v>
      </c>
      <c r="F628" s="261" t="s">
        <v>187</v>
      </c>
      <c r="G628" s="259"/>
      <c r="H628" s="262">
        <v>6.358</v>
      </c>
      <c r="I628" s="263"/>
      <c r="J628" s="259"/>
      <c r="K628" s="259"/>
      <c r="L628" s="264"/>
      <c r="M628" s="265"/>
      <c r="N628" s="266"/>
      <c r="O628" s="266"/>
      <c r="P628" s="266"/>
      <c r="Q628" s="266"/>
      <c r="R628" s="266"/>
      <c r="S628" s="266"/>
      <c r="T628" s="267"/>
      <c r="AT628" s="268" t="s">
        <v>185</v>
      </c>
      <c r="AU628" s="268" t="s">
        <v>85</v>
      </c>
      <c r="AV628" s="13" t="s">
        <v>176</v>
      </c>
      <c r="AW628" s="13" t="s">
        <v>37</v>
      </c>
      <c r="AX628" s="13" t="s">
        <v>82</v>
      </c>
      <c r="AY628" s="268" t="s">
        <v>169</v>
      </c>
    </row>
    <row r="629" spans="2:65" s="1" customFormat="1" ht="25.5" customHeight="1">
      <c r="B629" s="47"/>
      <c r="C629" s="234" t="s">
        <v>936</v>
      </c>
      <c r="D629" s="234" t="s">
        <v>171</v>
      </c>
      <c r="E629" s="235" t="s">
        <v>1089</v>
      </c>
      <c r="F629" s="236" t="s">
        <v>517</v>
      </c>
      <c r="G629" s="237" t="s">
        <v>288</v>
      </c>
      <c r="H629" s="238">
        <v>5.835</v>
      </c>
      <c r="I629" s="239"/>
      <c r="J629" s="240">
        <f>ROUND(I629*H629,2)</f>
        <v>0</v>
      </c>
      <c r="K629" s="236" t="s">
        <v>175</v>
      </c>
      <c r="L629" s="73"/>
      <c r="M629" s="241" t="s">
        <v>21</v>
      </c>
      <c r="N629" s="242" t="s">
        <v>45</v>
      </c>
      <c r="O629" s="48"/>
      <c r="P629" s="243">
        <f>O629*H629</f>
        <v>0</v>
      </c>
      <c r="Q629" s="243">
        <v>0</v>
      </c>
      <c r="R629" s="243">
        <f>Q629*H629</f>
        <v>0</v>
      </c>
      <c r="S629" s="243">
        <v>0</v>
      </c>
      <c r="T629" s="244">
        <f>S629*H629</f>
        <v>0</v>
      </c>
      <c r="AR629" s="25" t="s">
        <v>176</v>
      </c>
      <c r="AT629" s="25" t="s">
        <v>171</v>
      </c>
      <c r="AU629" s="25" t="s">
        <v>85</v>
      </c>
      <c r="AY629" s="25" t="s">
        <v>169</v>
      </c>
      <c r="BE629" s="245">
        <f>IF(N629="základní",J629,0)</f>
        <v>0</v>
      </c>
      <c r="BF629" s="245">
        <f>IF(N629="snížená",J629,0)</f>
        <v>0</v>
      </c>
      <c r="BG629" s="245">
        <f>IF(N629="zákl. přenesená",J629,0)</f>
        <v>0</v>
      </c>
      <c r="BH629" s="245">
        <f>IF(N629="sníž. přenesená",J629,0)</f>
        <v>0</v>
      </c>
      <c r="BI629" s="245">
        <f>IF(N629="nulová",J629,0)</f>
        <v>0</v>
      </c>
      <c r="BJ629" s="25" t="s">
        <v>82</v>
      </c>
      <c r="BK629" s="245">
        <f>ROUND(I629*H629,2)</f>
        <v>0</v>
      </c>
      <c r="BL629" s="25" t="s">
        <v>176</v>
      </c>
      <c r="BM629" s="25" t="s">
        <v>2560</v>
      </c>
    </row>
    <row r="630" spans="2:51" s="12" customFormat="1" ht="13.5">
      <c r="B630" s="246"/>
      <c r="C630" s="247"/>
      <c r="D630" s="248" t="s">
        <v>185</v>
      </c>
      <c r="E630" s="249" t="s">
        <v>21</v>
      </c>
      <c r="F630" s="250" t="s">
        <v>2561</v>
      </c>
      <c r="G630" s="247"/>
      <c r="H630" s="251">
        <v>5.835</v>
      </c>
      <c r="I630" s="252"/>
      <c r="J630" s="247"/>
      <c r="K630" s="247"/>
      <c r="L630" s="253"/>
      <c r="M630" s="254"/>
      <c r="N630" s="255"/>
      <c r="O630" s="255"/>
      <c r="P630" s="255"/>
      <c r="Q630" s="255"/>
      <c r="R630" s="255"/>
      <c r="S630" s="255"/>
      <c r="T630" s="256"/>
      <c r="AT630" s="257" t="s">
        <v>185</v>
      </c>
      <c r="AU630" s="257" t="s">
        <v>85</v>
      </c>
      <c r="AV630" s="12" t="s">
        <v>85</v>
      </c>
      <c r="AW630" s="12" t="s">
        <v>37</v>
      </c>
      <c r="AX630" s="12" t="s">
        <v>74</v>
      </c>
      <c r="AY630" s="257" t="s">
        <v>169</v>
      </c>
    </row>
    <row r="631" spans="2:51" s="13" customFormat="1" ht="13.5">
      <c r="B631" s="258"/>
      <c r="C631" s="259"/>
      <c r="D631" s="248" t="s">
        <v>185</v>
      </c>
      <c r="E631" s="260" t="s">
        <v>21</v>
      </c>
      <c r="F631" s="261" t="s">
        <v>187</v>
      </c>
      <c r="G631" s="259"/>
      <c r="H631" s="262">
        <v>5.835</v>
      </c>
      <c r="I631" s="263"/>
      <c r="J631" s="259"/>
      <c r="K631" s="259"/>
      <c r="L631" s="264"/>
      <c r="M631" s="265"/>
      <c r="N631" s="266"/>
      <c r="O631" s="266"/>
      <c r="P631" s="266"/>
      <c r="Q631" s="266"/>
      <c r="R631" s="266"/>
      <c r="S631" s="266"/>
      <c r="T631" s="267"/>
      <c r="AT631" s="268" t="s">
        <v>185</v>
      </c>
      <c r="AU631" s="268" t="s">
        <v>85</v>
      </c>
      <c r="AV631" s="13" t="s">
        <v>176</v>
      </c>
      <c r="AW631" s="13" t="s">
        <v>37</v>
      </c>
      <c r="AX631" s="13" t="s">
        <v>82</v>
      </c>
      <c r="AY631" s="268" t="s">
        <v>169</v>
      </c>
    </row>
    <row r="632" spans="2:63" s="11" customFormat="1" ht="29.85" customHeight="1">
      <c r="B632" s="218"/>
      <c r="C632" s="219"/>
      <c r="D632" s="220" t="s">
        <v>73</v>
      </c>
      <c r="E632" s="232" t="s">
        <v>319</v>
      </c>
      <c r="F632" s="232" t="s">
        <v>320</v>
      </c>
      <c r="G632" s="219"/>
      <c r="H632" s="219"/>
      <c r="I632" s="222"/>
      <c r="J632" s="233">
        <f>BK632</f>
        <v>0</v>
      </c>
      <c r="K632" s="219"/>
      <c r="L632" s="224"/>
      <c r="M632" s="225"/>
      <c r="N632" s="226"/>
      <c r="O632" s="226"/>
      <c r="P632" s="227">
        <f>P633</f>
        <v>0</v>
      </c>
      <c r="Q632" s="226"/>
      <c r="R632" s="227">
        <f>R633</f>
        <v>0</v>
      </c>
      <c r="S632" s="226"/>
      <c r="T632" s="228">
        <f>T633</f>
        <v>0</v>
      </c>
      <c r="AR632" s="229" t="s">
        <v>82</v>
      </c>
      <c r="AT632" s="230" t="s">
        <v>73</v>
      </c>
      <c r="AU632" s="230" t="s">
        <v>82</v>
      </c>
      <c r="AY632" s="229" t="s">
        <v>169</v>
      </c>
      <c r="BK632" s="231">
        <f>BK633</f>
        <v>0</v>
      </c>
    </row>
    <row r="633" spans="2:65" s="1" customFormat="1" ht="38.25" customHeight="1">
      <c r="B633" s="47"/>
      <c r="C633" s="234" t="s">
        <v>948</v>
      </c>
      <c r="D633" s="234" t="s">
        <v>171</v>
      </c>
      <c r="E633" s="235" t="s">
        <v>2562</v>
      </c>
      <c r="F633" s="236" t="s">
        <v>2563</v>
      </c>
      <c r="G633" s="237" t="s">
        <v>288</v>
      </c>
      <c r="H633" s="238">
        <v>215.87</v>
      </c>
      <c r="I633" s="239"/>
      <c r="J633" s="240">
        <f>ROUND(I633*H633,2)</f>
        <v>0</v>
      </c>
      <c r="K633" s="236" t="s">
        <v>175</v>
      </c>
      <c r="L633" s="73"/>
      <c r="M633" s="241" t="s">
        <v>21</v>
      </c>
      <c r="N633" s="242" t="s">
        <v>45</v>
      </c>
      <c r="O633" s="48"/>
      <c r="P633" s="243">
        <f>O633*H633</f>
        <v>0</v>
      </c>
      <c r="Q633" s="243">
        <v>0</v>
      </c>
      <c r="R633" s="243">
        <f>Q633*H633</f>
        <v>0</v>
      </c>
      <c r="S633" s="243">
        <v>0</v>
      </c>
      <c r="T633" s="244">
        <f>S633*H633</f>
        <v>0</v>
      </c>
      <c r="AR633" s="25" t="s">
        <v>176</v>
      </c>
      <c r="AT633" s="25" t="s">
        <v>171</v>
      </c>
      <c r="AU633" s="25" t="s">
        <v>85</v>
      </c>
      <c r="AY633" s="25" t="s">
        <v>169</v>
      </c>
      <c r="BE633" s="245">
        <f>IF(N633="základní",J633,0)</f>
        <v>0</v>
      </c>
      <c r="BF633" s="245">
        <f>IF(N633="snížená",J633,0)</f>
        <v>0</v>
      </c>
      <c r="BG633" s="245">
        <f>IF(N633="zákl. přenesená",J633,0)</f>
        <v>0</v>
      </c>
      <c r="BH633" s="245">
        <f>IF(N633="sníž. přenesená",J633,0)</f>
        <v>0</v>
      </c>
      <c r="BI633" s="245">
        <f>IF(N633="nulová",J633,0)</f>
        <v>0</v>
      </c>
      <c r="BJ633" s="25" t="s">
        <v>82</v>
      </c>
      <c r="BK633" s="245">
        <f>ROUND(I633*H633,2)</f>
        <v>0</v>
      </c>
      <c r="BL633" s="25" t="s">
        <v>176</v>
      </c>
      <c r="BM633" s="25" t="s">
        <v>2564</v>
      </c>
    </row>
    <row r="634" spans="2:63" s="11" customFormat="1" ht="37.4" customHeight="1">
      <c r="B634" s="218"/>
      <c r="C634" s="219"/>
      <c r="D634" s="220" t="s">
        <v>73</v>
      </c>
      <c r="E634" s="221" t="s">
        <v>2565</v>
      </c>
      <c r="F634" s="221" t="s">
        <v>2566</v>
      </c>
      <c r="G634" s="219"/>
      <c r="H634" s="219"/>
      <c r="I634" s="222"/>
      <c r="J634" s="223">
        <f>BK634</f>
        <v>0</v>
      </c>
      <c r="K634" s="219"/>
      <c r="L634" s="224"/>
      <c r="M634" s="225"/>
      <c r="N634" s="226"/>
      <c r="O634" s="226"/>
      <c r="P634" s="227">
        <f>P635</f>
        <v>0</v>
      </c>
      <c r="Q634" s="226"/>
      <c r="R634" s="227">
        <f>R635</f>
        <v>0.20158238824999997</v>
      </c>
      <c r="S634" s="226"/>
      <c r="T634" s="228">
        <f>T635</f>
        <v>0</v>
      </c>
      <c r="AR634" s="229" t="s">
        <v>85</v>
      </c>
      <c r="AT634" s="230" t="s">
        <v>73</v>
      </c>
      <c r="AU634" s="230" t="s">
        <v>74</v>
      </c>
      <c r="AY634" s="229" t="s">
        <v>169</v>
      </c>
      <c r="BK634" s="231">
        <f>BK635</f>
        <v>0</v>
      </c>
    </row>
    <row r="635" spans="2:63" s="11" customFormat="1" ht="19.9" customHeight="1">
      <c r="B635" s="218"/>
      <c r="C635" s="219"/>
      <c r="D635" s="220" t="s">
        <v>73</v>
      </c>
      <c r="E635" s="232" t="s">
        <v>2567</v>
      </c>
      <c r="F635" s="232" t="s">
        <v>2568</v>
      </c>
      <c r="G635" s="219"/>
      <c r="H635" s="219"/>
      <c r="I635" s="222"/>
      <c r="J635" s="233">
        <f>BK635</f>
        <v>0</v>
      </c>
      <c r="K635" s="219"/>
      <c r="L635" s="224"/>
      <c r="M635" s="225"/>
      <c r="N635" s="226"/>
      <c r="O635" s="226"/>
      <c r="P635" s="227">
        <f>SUM(P636:P671)</f>
        <v>0</v>
      </c>
      <c r="Q635" s="226"/>
      <c r="R635" s="227">
        <f>SUM(R636:R671)</f>
        <v>0.20158238824999997</v>
      </c>
      <c r="S635" s="226"/>
      <c r="T635" s="228">
        <f>SUM(T636:T671)</f>
        <v>0</v>
      </c>
      <c r="AR635" s="229" t="s">
        <v>85</v>
      </c>
      <c r="AT635" s="230" t="s">
        <v>73</v>
      </c>
      <c r="AU635" s="230" t="s">
        <v>82</v>
      </c>
      <c r="AY635" s="229" t="s">
        <v>169</v>
      </c>
      <c r="BK635" s="231">
        <f>SUM(BK636:BK671)</f>
        <v>0</v>
      </c>
    </row>
    <row r="636" spans="2:65" s="1" customFormat="1" ht="25.5" customHeight="1">
      <c r="B636" s="47"/>
      <c r="C636" s="234" t="s">
        <v>954</v>
      </c>
      <c r="D636" s="234" t="s">
        <v>171</v>
      </c>
      <c r="E636" s="235" t="s">
        <v>2569</v>
      </c>
      <c r="F636" s="236" t="s">
        <v>2570</v>
      </c>
      <c r="G636" s="237" t="s">
        <v>194</v>
      </c>
      <c r="H636" s="238">
        <v>8.615</v>
      </c>
      <c r="I636" s="239"/>
      <c r="J636" s="240">
        <f>ROUND(I636*H636,2)</f>
        <v>0</v>
      </c>
      <c r="K636" s="236" t="s">
        <v>175</v>
      </c>
      <c r="L636" s="73"/>
      <c r="M636" s="241" t="s">
        <v>21</v>
      </c>
      <c r="N636" s="242" t="s">
        <v>45</v>
      </c>
      <c r="O636" s="48"/>
      <c r="P636" s="243">
        <f>O636*H636</f>
        <v>0</v>
      </c>
      <c r="Q636" s="243">
        <v>0</v>
      </c>
      <c r="R636" s="243">
        <f>Q636*H636</f>
        <v>0</v>
      </c>
      <c r="S636" s="243">
        <v>0</v>
      </c>
      <c r="T636" s="244">
        <f>S636*H636</f>
        <v>0</v>
      </c>
      <c r="AR636" s="25" t="s">
        <v>246</v>
      </c>
      <c r="AT636" s="25" t="s">
        <v>171</v>
      </c>
      <c r="AU636" s="25" t="s">
        <v>85</v>
      </c>
      <c r="AY636" s="25" t="s">
        <v>169</v>
      </c>
      <c r="BE636" s="245">
        <f>IF(N636="základní",J636,0)</f>
        <v>0</v>
      </c>
      <c r="BF636" s="245">
        <f>IF(N636="snížená",J636,0)</f>
        <v>0</v>
      </c>
      <c r="BG636" s="245">
        <f>IF(N636="zákl. přenesená",J636,0)</f>
        <v>0</v>
      </c>
      <c r="BH636" s="245">
        <f>IF(N636="sníž. přenesená",J636,0)</f>
        <v>0</v>
      </c>
      <c r="BI636" s="245">
        <f>IF(N636="nulová",J636,0)</f>
        <v>0</v>
      </c>
      <c r="BJ636" s="25" t="s">
        <v>82</v>
      </c>
      <c r="BK636" s="245">
        <f>ROUND(I636*H636,2)</f>
        <v>0</v>
      </c>
      <c r="BL636" s="25" t="s">
        <v>246</v>
      </c>
      <c r="BM636" s="25" t="s">
        <v>2571</v>
      </c>
    </row>
    <row r="637" spans="2:51" s="14" customFormat="1" ht="13.5">
      <c r="B637" s="269"/>
      <c r="C637" s="270"/>
      <c r="D637" s="248" t="s">
        <v>185</v>
      </c>
      <c r="E637" s="271" t="s">
        <v>21</v>
      </c>
      <c r="F637" s="272" t="s">
        <v>2361</v>
      </c>
      <c r="G637" s="270"/>
      <c r="H637" s="271" t="s">
        <v>21</v>
      </c>
      <c r="I637" s="273"/>
      <c r="J637" s="270"/>
      <c r="K637" s="270"/>
      <c r="L637" s="274"/>
      <c r="M637" s="275"/>
      <c r="N637" s="276"/>
      <c r="O637" s="276"/>
      <c r="P637" s="276"/>
      <c r="Q637" s="276"/>
      <c r="R637" s="276"/>
      <c r="S637" s="276"/>
      <c r="T637" s="277"/>
      <c r="AT637" s="278" t="s">
        <v>185</v>
      </c>
      <c r="AU637" s="278" t="s">
        <v>85</v>
      </c>
      <c r="AV637" s="14" t="s">
        <v>82</v>
      </c>
      <c r="AW637" s="14" t="s">
        <v>37</v>
      </c>
      <c r="AX637" s="14" t="s">
        <v>74</v>
      </c>
      <c r="AY637" s="278" t="s">
        <v>169</v>
      </c>
    </row>
    <row r="638" spans="2:51" s="12" customFormat="1" ht="13.5">
      <c r="B638" s="246"/>
      <c r="C638" s="247"/>
      <c r="D638" s="248" t="s">
        <v>185</v>
      </c>
      <c r="E638" s="249" t="s">
        <v>21</v>
      </c>
      <c r="F638" s="250" t="s">
        <v>2362</v>
      </c>
      <c r="G638" s="247"/>
      <c r="H638" s="251">
        <v>9.72</v>
      </c>
      <c r="I638" s="252"/>
      <c r="J638" s="247"/>
      <c r="K638" s="247"/>
      <c r="L638" s="253"/>
      <c r="M638" s="254"/>
      <c r="N638" s="255"/>
      <c r="O638" s="255"/>
      <c r="P638" s="255"/>
      <c r="Q638" s="255"/>
      <c r="R638" s="255"/>
      <c r="S638" s="255"/>
      <c r="T638" s="256"/>
      <c r="AT638" s="257" t="s">
        <v>185</v>
      </c>
      <c r="AU638" s="257" t="s">
        <v>85</v>
      </c>
      <c r="AV638" s="12" t="s">
        <v>85</v>
      </c>
      <c r="AW638" s="12" t="s">
        <v>37</v>
      </c>
      <c r="AX638" s="12" t="s">
        <v>74</v>
      </c>
      <c r="AY638" s="257" t="s">
        <v>169</v>
      </c>
    </row>
    <row r="639" spans="2:51" s="12" customFormat="1" ht="13.5">
      <c r="B639" s="246"/>
      <c r="C639" s="247"/>
      <c r="D639" s="248" t="s">
        <v>185</v>
      </c>
      <c r="E639" s="249" t="s">
        <v>21</v>
      </c>
      <c r="F639" s="250" t="s">
        <v>2363</v>
      </c>
      <c r="G639" s="247"/>
      <c r="H639" s="251">
        <v>-0.904</v>
      </c>
      <c r="I639" s="252"/>
      <c r="J639" s="247"/>
      <c r="K639" s="247"/>
      <c r="L639" s="253"/>
      <c r="M639" s="254"/>
      <c r="N639" s="255"/>
      <c r="O639" s="255"/>
      <c r="P639" s="255"/>
      <c r="Q639" s="255"/>
      <c r="R639" s="255"/>
      <c r="S639" s="255"/>
      <c r="T639" s="256"/>
      <c r="AT639" s="257" t="s">
        <v>185</v>
      </c>
      <c r="AU639" s="257" t="s">
        <v>85</v>
      </c>
      <c r="AV639" s="12" t="s">
        <v>85</v>
      </c>
      <c r="AW639" s="12" t="s">
        <v>37</v>
      </c>
      <c r="AX639" s="12" t="s">
        <v>74</v>
      </c>
      <c r="AY639" s="257" t="s">
        <v>169</v>
      </c>
    </row>
    <row r="640" spans="2:51" s="12" customFormat="1" ht="13.5">
      <c r="B640" s="246"/>
      <c r="C640" s="247"/>
      <c r="D640" s="248" t="s">
        <v>185</v>
      </c>
      <c r="E640" s="249" t="s">
        <v>21</v>
      </c>
      <c r="F640" s="250" t="s">
        <v>2364</v>
      </c>
      <c r="G640" s="247"/>
      <c r="H640" s="251">
        <v>-0.201</v>
      </c>
      <c r="I640" s="252"/>
      <c r="J640" s="247"/>
      <c r="K640" s="247"/>
      <c r="L640" s="253"/>
      <c r="M640" s="254"/>
      <c r="N640" s="255"/>
      <c r="O640" s="255"/>
      <c r="P640" s="255"/>
      <c r="Q640" s="255"/>
      <c r="R640" s="255"/>
      <c r="S640" s="255"/>
      <c r="T640" s="256"/>
      <c r="AT640" s="257" t="s">
        <v>185</v>
      </c>
      <c r="AU640" s="257" t="s">
        <v>85</v>
      </c>
      <c r="AV640" s="12" t="s">
        <v>85</v>
      </c>
      <c r="AW640" s="12" t="s">
        <v>37</v>
      </c>
      <c r="AX640" s="12" t="s">
        <v>74</v>
      </c>
      <c r="AY640" s="257" t="s">
        <v>169</v>
      </c>
    </row>
    <row r="641" spans="2:51" s="13" customFormat="1" ht="13.5">
      <c r="B641" s="258"/>
      <c r="C641" s="259"/>
      <c r="D641" s="248" t="s">
        <v>185</v>
      </c>
      <c r="E641" s="260" t="s">
        <v>21</v>
      </c>
      <c r="F641" s="261" t="s">
        <v>187</v>
      </c>
      <c r="G641" s="259"/>
      <c r="H641" s="262">
        <v>8.615</v>
      </c>
      <c r="I641" s="263"/>
      <c r="J641" s="259"/>
      <c r="K641" s="259"/>
      <c r="L641" s="264"/>
      <c r="M641" s="265"/>
      <c r="N641" s="266"/>
      <c r="O641" s="266"/>
      <c r="P641" s="266"/>
      <c r="Q641" s="266"/>
      <c r="R641" s="266"/>
      <c r="S641" s="266"/>
      <c r="T641" s="267"/>
      <c r="AT641" s="268" t="s">
        <v>185</v>
      </c>
      <c r="AU641" s="268" t="s">
        <v>85</v>
      </c>
      <c r="AV641" s="13" t="s">
        <v>176</v>
      </c>
      <c r="AW641" s="13" t="s">
        <v>37</v>
      </c>
      <c r="AX641" s="13" t="s">
        <v>82</v>
      </c>
      <c r="AY641" s="268" t="s">
        <v>169</v>
      </c>
    </row>
    <row r="642" spans="2:65" s="1" customFormat="1" ht="16.5" customHeight="1">
      <c r="B642" s="47"/>
      <c r="C642" s="294" t="s">
        <v>959</v>
      </c>
      <c r="D642" s="294" t="s">
        <v>532</v>
      </c>
      <c r="E642" s="295" t="s">
        <v>2572</v>
      </c>
      <c r="F642" s="296" t="s">
        <v>2573</v>
      </c>
      <c r="G642" s="297" t="s">
        <v>288</v>
      </c>
      <c r="H642" s="298">
        <v>0.002</v>
      </c>
      <c r="I642" s="299"/>
      <c r="J642" s="300">
        <f>ROUND(I642*H642,2)</f>
        <v>0</v>
      </c>
      <c r="K642" s="296" t="s">
        <v>175</v>
      </c>
      <c r="L642" s="301"/>
      <c r="M642" s="302" t="s">
        <v>21</v>
      </c>
      <c r="N642" s="303" t="s">
        <v>45</v>
      </c>
      <c r="O642" s="48"/>
      <c r="P642" s="243">
        <f>O642*H642</f>
        <v>0</v>
      </c>
      <c r="Q642" s="243">
        <v>1</v>
      </c>
      <c r="R642" s="243">
        <f>Q642*H642</f>
        <v>0.002</v>
      </c>
      <c r="S642" s="243">
        <v>0</v>
      </c>
      <c r="T642" s="244">
        <f>S642*H642</f>
        <v>0</v>
      </c>
      <c r="AR642" s="25" t="s">
        <v>321</v>
      </c>
      <c r="AT642" s="25" t="s">
        <v>532</v>
      </c>
      <c r="AU642" s="25" t="s">
        <v>85</v>
      </c>
      <c r="AY642" s="25" t="s">
        <v>169</v>
      </c>
      <c r="BE642" s="245">
        <f>IF(N642="základní",J642,0)</f>
        <v>0</v>
      </c>
      <c r="BF642" s="245">
        <f>IF(N642="snížená",J642,0)</f>
        <v>0</v>
      </c>
      <c r="BG642" s="245">
        <f>IF(N642="zákl. přenesená",J642,0)</f>
        <v>0</v>
      </c>
      <c r="BH642" s="245">
        <f>IF(N642="sníž. přenesená",J642,0)</f>
        <v>0</v>
      </c>
      <c r="BI642" s="245">
        <f>IF(N642="nulová",J642,0)</f>
        <v>0</v>
      </c>
      <c r="BJ642" s="25" t="s">
        <v>82</v>
      </c>
      <c r="BK642" s="245">
        <f>ROUND(I642*H642,2)</f>
        <v>0</v>
      </c>
      <c r="BL642" s="25" t="s">
        <v>246</v>
      </c>
      <c r="BM642" s="25" t="s">
        <v>2574</v>
      </c>
    </row>
    <row r="643" spans="2:51" s="12" customFormat="1" ht="13.5">
      <c r="B643" s="246"/>
      <c r="C643" s="247"/>
      <c r="D643" s="248" t="s">
        <v>185</v>
      </c>
      <c r="E643" s="249" t="s">
        <v>21</v>
      </c>
      <c r="F643" s="250" t="s">
        <v>2575</v>
      </c>
      <c r="G643" s="247"/>
      <c r="H643" s="251">
        <v>0.002</v>
      </c>
      <c r="I643" s="252"/>
      <c r="J643" s="247"/>
      <c r="K643" s="247"/>
      <c r="L643" s="253"/>
      <c r="M643" s="254"/>
      <c r="N643" s="255"/>
      <c r="O643" s="255"/>
      <c r="P643" s="255"/>
      <c r="Q643" s="255"/>
      <c r="R643" s="255"/>
      <c r="S643" s="255"/>
      <c r="T643" s="256"/>
      <c r="AT643" s="257" t="s">
        <v>185</v>
      </c>
      <c r="AU643" s="257" t="s">
        <v>85</v>
      </c>
      <c r="AV643" s="12" t="s">
        <v>85</v>
      </c>
      <c r="AW643" s="12" t="s">
        <v>37</v>
      </c>
      <c r="AX643" s="12" t="s">
        <v>74</v>
      </c>
      <c r="AY643" s="257" t="s">
        <v>169</v>
      </c>
    </row>
    <row r="644" spans="2:51" s="13" customFormat="1" ht="13.5">
      <c r="B644" s="258"/>
      <c r="C644" s="259"/>
      <c r="D644" s="248" t="s">
        <v>185</v>
      </c>
      <c r="E644" s="260" t="s">
        <v>21</v>
      </c>
      <c r="F644" s="261" t="s">
        <v>187</v>
      </c>
      <c r="G644" s="259"/>
      <c r="H644" s="262">
        <v>0.002</v>
      </c>
      <c r="I644" s="263"/>
      <c r="J644" s="259"/>
      <c r="K644" s="259"/>
      <c r="L644" s="264"/>
      <c r="M644" s="265"/>
      <c r="N644" s="266"/>
      <c r="O644" s="266"/>
      <c r="P644" s="266"/>
      <c r="Q644" s="266"/>
      <c r="R644" s="266"/>
      <c r="S644" s="266"/>
      <c r="T644" s="267"/>
      <c r="AT644" s="268" t="s">
        <v>185</v>
      </c>
      <c r="AU644" s="268" t="s">
        <v>85</v>
      </c>
      <c r="AV644" s="13" t="s">
        <v>176</v>
      </c>
      <c r="AW644" s="13" t="s">
        <v>37</v>
      </c>
      <c r="AX644" s="13" t="s">
        <v>82</v>
      </c>
      <c r="AY644" s="268" t="s">
        <v>169</v>
      </c>
    </row>
    <row r="645" spans="2:65" s="1" customFormat="1" ht="25.5" customHeight="1">
      <c r="B645" s="47"/>
      <c r="C645" s="234" t="s">
        <v>964</v>
      </c>
      <c r="D645" s="234" t="s">
        <v>171</v>
      </c>
      <c r="E645" s="235" t="s">
        <v>2576</v>
      </c>
      <c r="F645" s="236" t="s">
        <v>2577</v>
      </c>
      <c r="G645" s="237" t="s">
        <v>194</v>
      </c>
      <c r="H645" s="238">
        <v>25.106</v>
      </c>
      <c r="I645" s="239"/>
      <c r="J645" s="240">
        <f>ROUND(I645*H645,2)</f>
        <v>0</v>
      </c>
      <c r="K645" s="236" t="s">
        <v>175</v>
      </c>
      <c r="L645" s="73"/>
      <c r="M645" s="241" t="s">
        <v>21</v>
      </c>
      <c r="N645" s="242" t="s">
        <v>45</v>
      </c>
      <c r="O645" s="48"/>
      <c r="P645" s="243">
        <f>O645*H645</f>
        <v>0</v>
      </c>
      <c r="Q645" s="243">
        <v>0</v>
      </c>
      <c r="R645" s="243">
        <f>Q645*H645</f>
        <v>0</v>
      </c>
      <c r="S645" s="243">
        <v>0</v>
      </c>
      <c r="T645" s="244">
        <f>S645*H645</f>
        <v>0</v>
      </c>
      <c r="AR645" s="25" t="s">
        <v>246</v>
      </c>
      <c r="AT645" s="25" t="s">
        <v>171</v>
      </c>
      <c r="AU645" s="25" t="s">
        <v>85</v>
      </c>
      <c r="AY645" s="25" t="s">
        <v>169</v>
      </c>
      <c r="BE645" s="245">
        <f>IF(N645="základní",J645,0)</f>
        <v>0</v>
      </c>
      <c r="BF645" s="245">
        <f>IF(N645="snížená",J645,0)</f>
        <v>0</v>
      </c>
      <c r="BG645" s="245">
        <f>IF(N645="zákl. přenesená",J645,0)</f>
        <v>0</v>
      </c>
      <c r="BH645" s="245">
        <f>IF(N645="sníž. přenesená",J645,0)</f>
        <v>0</v>
      </c>
      <c r="BI645" s="245">
        <f>IF(N645="nulová",J645,0)</f>
        <v>0</v>
      </c>
      <c r="BJ645" s="25" t="s">
        <v>82</v>
      </c>
      <c r="BK645" s="245">
        <f>ROUND(I645*H645,2)</f>
        <v>0</v>
      </c>
      <c r="BL645" s="25" t="s">
        <v>246</v>
      </c>
      <c r="BM645" s="25" t="s">
        <v>2578</v>
      </c>
    </row>
    <row r="646" spans="2:51" s="12" customFormat="1" ht="13.5">
      <c r="B646" s="246"/>
      <c r="C646" s="247"/>
      <c r="D646" s="248" t="s">
        <v>185</v>
      </c>
      <c r="E646" s="249" t="s">
        <v>21</v>
      </c>
      <c r="F646" s="250" t="s">
        <v>2579</v>
      </c>
      <c r="G646" s="247"/>
      <c r="H646" s="251">
        <v>5.652</v>
      </c>
      <c r="I646" s="252"/>
      <c r="J646" s="247"/>
      <c r="K646" s="247"/>
      <c r="L646" s="253"/>
      <c r="M646" s="254"/>
      <c r="N646" s="255"/>
      <c r="O646" s="255"/>
      <c r="P646" s="255"/>
      <c r="Q646" s="255"/>
      <c r="R646" s="255"/>
      <c r="S646" s="255"/>
      <c r="T646" s="256"/>
      <c r="AT646" s="257" t="s">
        <v>185</v>
      </c>
      <c r="AU646" s="257" t="s">
        <v>85</v>
      </c>
      <c r="AV646" s="12" t="s">
        <v>85</v>
      </c>
      <c r="AW646" s="12" t="s">
        <v>37</v>
      </c>
      <c r="AX646" s="12" t="s">
        <v>74</v>
      </c>
      <c r="AY646" s="257" t="s">
        <v>169</v>
      </c>
    </row>
    <row r="647" spans="2:51" s="12" customFormat="1" ht="13.5">
      <c r="B647" s="246"/>
      <c r="C647" s="247"/>
      <c r="D647" s="248" t="s">
        <v>185</v>
      </c>
      <c r="E647" s="249" t="s">
        <v>21</v>
      </c>
      <c r="F647" s="250" t="s">
        <v>2580</v>
      </c>
      <c r="G647" s="247"/>
      <c r="H647" s="251">
        <v>1.884</v>
      </c>
      <c r="I647" s="252"/>
      <c r="J647" s="247"/>
      <c r="K647" s="247"/>
      <c r="L647" s="253"/>
      <c r="M647" s="254"/>
      <c r="N647" s="255"/>
      <c r="O647" s="255"/>
      <c r="P647" s="255"/>
      <c r="Q647" s="255"/>
      <c r="R647" s="255"/>
      <c r="S647" s="255"/>
      <c r="T647" s="256"/>
      <c r="AT647" s="257" t="s">
        <v>185</v>
      </c>
      <c r="AU647" s="257" t="s">
        <v>85</v>
      </c>
      <c r="AV647" s="12" t="s">
        <v>85</v>
      </c>
      <c r="AW647" s="12" t="s">
        <v>37</v>
      </c>
      <c r="AX647" s="12" t="s">
        <v>74</v>
      </c>
      <c r="AY647" s="257" t="s">
        <v>169</v>
      </c>
    </row>
    <row r="648" spans="2:51" s="12" customFormat="1" ht="13.5">
      <c r="B648" s="246"/>
      <c r="C648" s="247"/>
      <c r="D648" s="248" t="s">
        <v>185</v>
      </c>
      <c r="E648" s="249" t="s">
        <v>21</v>
      </c>
      <c r="F648" s="250" t="s">
        <v>2581</v>
      </c>
      <c r="G648" s="247"/>
      <c r="H648" s="251">
        <v>7.536</v>
      </c>
      <c r="I648" s="252"/>
      <c r="J648" s="247"/>
      <c r="K648" s="247"/>
      <c r="L648" s="253"/>
      <c r="M648" s="254"/>
      <c r="N648" s="255"/>
      <c r="O648" s="255"/>
      <c r="P648" s="255"/>
      <c r="Q648" s="255"/>
      <c r="R648" s="255"/>
      <c r="S648" s="255"/>
      <c r="T648" s="256"/>
      <c r="AT648" s="257" t="s">
        <v>185</v>
      </c>
      <c r="AU648" s="257" t="s">
        <v>85</v>
      </c>
      <c r="AV648" s="12" t="s">
        <v>85</v>
      </c>
      <c r="AW648" s="12" t="s">
        <v>37</v>
      </c>
      <c r="AX648" s="12" t="s">
        <v>74</v>
      </c>
      <c r="AY648" s="257" t="s">
        <v>169</v>
      </c>
    </row>
    <row r="649" spans="2:51" s="12" customFormat="1" ht="13.5">
      <c r="B649" s="246"/>
      <c r="C649" s="247"/>
      <c r="D649" s="248" t="s">
        <v>185</v>
      </c>
      <c r="E649" s="249" t="s">
        <v>21</v>
      </c>
      <c r="F649" s="250" t="s">
        <v>2582</v>
      </c>
      <c r="G649" s="247"/>
      <c r="H649" s="251">
        <v>0.502</v>
      </c>
      <c r="I649" s="252"/>
      <c r="J649" s="247"/>
      <c r="K649" s="247"/>
      <c r="L649" s="253"/>
      <c r="M649" s="254"/>
      <c r="N649" s="255"/>
      <c r="O649" s="255"/>
      <c r="P649" s="255"/>
      <c r="Q649" s="255"/>
      <c r="R649" s="255"/>
      <c r="S649" s="255"/>
      <c r="T649" s="256"/>
      <c r="AT649" s="257" t="s">
        <v>185</v>
      </c>
      <c r="AU649" s="257" t="s">
        <v>85</v>
      </c>
      <c r="AV649" s="12" t="s">
        <v>85</v>
      </c>
      <c r="AW649" s="12" t="s">
        <v>37</v>
      </c>
      <c r="AX649" s="12" t="s">
        <v>74</v>
      </c>
      <c r="AY649" s="257" t="s">
        <v>169</v>
      </c>
    </row>
    <row r="650" spans="2:51" s="12" customFormat="1" ht="13.5">
      <c r="B650" s="246"/>
      <c r="C650" s="247"/>
      <c r="D650" s="248" t="s">
        <v>185</v>
      </c>
      <c r="E650" s="249" t="s">
        <v>21</v>
      </c>
      <c r="F650" s="250" t="s">
        <v>2583</v>
      </c>
      <c r="G650" s="247"/>
      <c r="H650" s="251">
        <v>2.512</v>
      </c>
      <c r="I650" s="252"/>
      <c r="J650" s="247"/>
      <c r="K650" s="247"/>
      <c r="L650" s="253"/>
      <c r="M650" s="254"/>
      <c r="N650" s="255"/>
      <c r="O650" s="255"/>
      <c r="P650" s="255"/>
      <c r="Q650" s="255"/>
      <c r="R650" s="255"/>
      <c r="S650" s="255"/>
      <c r="T650" s="256"/>
      <c r="AT650" s="257" t="s">
        <v>185</v>
      </c>
      <c r="AU650" s="257" t="s">
        <v>85</v>
      </c>
      <c r="AV650" s="12" t="s">
        <v>85</v>
      </c>
      <c r="AW650" s="12" t="s">
        <v>37</v>
      </c>
      <c r="AX650" s="12" t="s">
        <v>74</v>
      </c>
      <c r="AY650" s="257" t="s">
        <v>169</v>
      </c>
    </row>
    <row r="651" spans="2:51" s="12" customFormat="1" ht="13.5">
      <c r="B651" s="246"/>
      <c r="C651" s="247"/>
      <c r="D651" s="248" t="s">
        <v>185</v>
      </c>
      <c r="E651" s="249" t="s">
        <v>21</v>
      </c>
      <c r="F651" s="250" t="s">
        <v>2584</v>
      </c>
      <c r="G651" s="247"/>
      <c r="H651" s="251">
        <v>4.86</v>
      </c>
      <c r="I651" s="252"/>
      <c r="J651" s="247"/>
      <c r="K651" s="247"/>
      <c r="L651" s="253"/>
      <c r="M651" s="254"/>
      <c r="N651" s="255"/>
      <c r="O651" s="255"/>
      <c r="P651" s="255"/>
      <c r="Q651" s="255"/>
      <c r="R651" s="255"/>
      <c r="S651" s="255"/>
      <c r="T651" s="256"/>
      <c r="AT651" s="257" t="s">
        <v>185</v>
      </c>
      <c r="AU651" s="257" t="s">
        <v>85</v>
      </c>
      <c r="AV651" s="12" t="s">
        <v>85</v>
      </c>
      <c r="AW651" s="12" t="s">
        <v>37</v>
      </c>
      <c r="AX651" s="12" t="s">
        <v>74</v>
      </c>
      <c r="AY651" s="257" t="s">
        <v>169</v>
      </c>
    </row>
    <row r="652" spans="2:51" s="12" customFormat="1" ht="13.5">
      <c r="B652" s="246"/>
      <c r="C652" s="247"/>
      <c r="D652" s="248" t="s">
        <v>185</v>
      </c>
      <c r="E652" s="249" t="s">
        <v>21</v>
      </c>
      <c r="F652" s="250" t="s">
        <v>2585</v>
      </c>
      <c r="G652" s="247"/>
      <c r="H652" s="251">
        <v>2.16</v>
      </c>
      <c r="I652" s="252"/>
      <c r="J652" s="247"/>
      <c r="K652" s="247"/>
      <c r="L652" s="253"/>
      <c r="M652" s="254"/>
      <c r="N652" s="255"/>
      <c r="O652" s="255"/>
      <c r="P652" s="255"/>
      <c r="Q652" s="255"/>
      <c r="R652" s="255"/>
      <c r="S652" s="255"/>
      <c r="T652" s="256"/>
      <c r="AT652" s="257" t="s">
        <v>185</v>
      </c>
      <c r="AU652" s="257" t="s">
        <v>85</v>
      </c>
      <c r="AV652" s="12" t="s">
        <v>85</v>
      </c>
      <c r="AW652" s="12" t="s">
        <v>37</v>
      </c>
      <c r="AX652" s="12" t="s">
        <v>74</v>
      </c>
      <c r="AY652" s="257" t="s">
        <v>169</v>
      </c>
    </row>
    <row r="653" spans="2:51" s="13" customFormat="1" ht="13.5">
      <c r="B653" s="258"/>
      <c r="C653" s="259"/>
      <c r="D653" s="248" t="s">
        <v>185</v>
      </c>
      <c r="E653" s="260" t="s">
        <v>21</v>
      </c>
      <c r="F653" s="261" t="s">
        <v>187</v>
      </c>
      <c r="G653" s="259"/>
      <c r="H653" s="262">
        <v>25.106</v>
      </c>
      <c r="I653" s="263"/>
      <c r="J653" s="259"/>
      <c r="K653" s="259"/>
      <c r="L653" s="264"/>
      <c r="M653" s="265"/>
      <c r="N653" s="266"/>
      <c r="O653" s="266"/>
      <c r="P653" s="266"/>
      <c r="Q653" s="266"/>
      <c r="R653" s="266"/>
      <c r="S653" s="266"/>
      <c r="T653" s="267"/>
      <c r="AT653" s="268" t="s">
        <v>185</v>
      </c>
      <c r="AU653" s="268" t="s">
        <v>85</v>
      </c>
      <c r="AV653" s="13" t="s">
        <v>176</v>
      </c>
      <c r="AW653" s="13" t="s">
        <v>37</v>
      </c>
      <c r="AX653" s="13" t="s">
        <v>82</v>
      </c>
      <c r="AY653" s="268" t="s">
        <v>169</v>
      </c>
    </row>
    <row r="654" spans="2:65" s="1" customFormat="1" ht="16.5" customHeight="1">
      <c r="B654" s="47"/>
      <c r="C654" s="294" t="s">
        <v>971</v>
      </c>
      <c r="D654" s="294" t="s">
        <v>532</v>
      </c>
      <c r="E654" s="295" t="s">
        <v>2572</v>
      </c>
      <c r="F654" s="296" t="s">
        <v>2573</v>
      </c>
      <c r="G654" s="297" t="s">
        <v>288</v>
      </c>
      <c r="H654" s="298">
        <v>0.006</v>
      </c>
      <c r="I654" s="299"/>
      <c r="J654" s="300">
        <f>ROUND(I654*H654,2)</f>
        <v>0</v>
      </c>
      <c r="K654" s="296" t="s">
        <v>175</v>
      </c>
      <c r="L654" s="301"/>
      <c r="M654" s="302" t="s">
        <v>21</v>
      </c>
      <c r="N654" s="303" t="s">
        <v>45</v>
      </c>
      <c r="O654" s="48"/>
      <c r="P654" s="243">
        <f>O654*H654</f>
        <v>0</v>
      </c>
      <c r="Q654" s="243">
        <v>1</v>
      </c>
      <c r="R654" s="243">
        <f>Q654*H654</f>
        <v>0.006</v>
      </c>
      <c r="S654" s="243">
        <v>0</v>
      </c>
      <c r="T654" s="244">
        <f>S654*H654</f>
        <v>0</v>
      </c>
      <c r="AR654" s="25" t="s">
        <v>321</v>
      </c>
      <c r="AT654" s="25" t="s">
        <v>532</v>
      </c>
      <c r="AU654" s="25" t="s">
        <v>85</v>
      </c>
      <c r="AY654" s="25" t="s">
        <v>169</v>
      </c>
      <c r="BE654" s="245">
        <f>IF(N654="základní",J654,0)</f>
        <v>0</v>
      </c>
      <c r="BF654" s="245">
        <f>IF(N654="snížená",J654,0)</f>
        <v>0</v>
      </c>
      <c r="BG654" s="245">
        <f>IF(N654="zákl. přenesená",J654,0)</f>
        <v>0</v>
      </c>
      <c r="BH654" s="245">
        <f>IF(N654="sníž. přenesená",J654,0)</f>
        <v>0</v>
      </c>
      <c r="BI654" s="245">
        <f>IF(N654="nulová",J654,0)</f>
        <v>0</v>
      </c>
      <c r="BJ654" s="25" t="s">
        <v>82</v>
      </c>
      <c r="BK654" s="245">
        <f>ROUND(I654*H654,2)</f>
        <v>0</v>
      </c>
      <c r="BL654" s="25" t="s">
        <v>246</v>
      </c>
      <c r="BM654" s="25" t="s">
        <v>2586</v>
      </c>
    </row>
    <row r="655" spans="2:51" s="12" customFormat="1" ht="13.5">
      <c r="B655" s="246"/>
      <c r="C655" s="247"/>
      <c r="D655" s="248" t="s">
        <v>185</v>
      </c>
      <c r="E655" s="249" t="s">
        <v>21</v>
      </c>
      <c r="F655" s="250" t="s">
        <v>2587</v>
      </c>
      <c r="G655" s="247"/>
      <c r="H655" s="251">
        <v>0.006</v>
      </c>
      <c r="I655" s="252"/>
      <c r="J655" s="247"/>
      <c r="K655" s="247"/>
      <c r="L655" s="253"/>
      <c r="M655" s="254"/>
      <c r="N655" s="255"/>
      <c r="O655" s="255"/>
      <c r="P655" s="255"/>
      <c r="Q655" s="255"/>
      <c r="R655" s="255"/>
      <c r="S655" s="255"/>
      <c r="T655" s="256"/>
      <c r="AT655" s="257" t="s">
        <v>185</v>
      </c>
      <c r="AU655" s="257" t="s">
        <v>85</v>
      </c>
      <c r="AV655" s="12" t="s">
        <v>85</v>
      </c>
      <c r="AW655" s="12" t="s">
        <v>37</v>
      </c>
      <c r="AX655" s="12" t="s">
        <v>74</v>
      </c>
      <c r="AY655" s="257" t="s">
        <v>169</v>
      </c>
    </row>
    <row r="656" spans="2:51" s="13" customFormat="1" ht="13.5">
      <c r="B656" s="258"/>
      <c r="C656" s="259"/>
      <c r="D656" s="248" t="s">
        <v>185</v>
      </c>
      <c r="E656" s="260" t="s">
        <v>21</v>
      </c>
      <c r="F656" s="261" t="s">
        <v>187</v>
      </c>
      <c r="G656" s="259"/>
      <c r="H656" s="262">
        <v>0.006</v>
      </c>
      <c r="I656" s="263"/>
      <c r="J656" s="259"/>
      <c r="K656" s="259"/>
      <c r="L656" s="264"/>
      <c r="M656" s="265"/>
      <c r="N656" s="266"/>
      <c r="O656" s="266"/>
      <c r="P656" s="266"/>
      <c r="Q656" s="266"/>
      <c r="R656" s="266"/>
      <c r="S656" s="266"/>
      <c r="T656" s="267"/>
      <c r="AT656" s="268" t="s">
        <v>185</v>
      </c>
      <c r="AU656" s="268" t="s">
        <v>85</v>
      </c>
      <c r="AV656" s="13" t="s">
        <v>176</v>
      </c>
      <c r="AW656" s="13" t="s">
        <v>37</v>
      </c>
      <c r="AX656" s="13" t="s">
        <v>82</v>
      </c>
      <c r="AY656" s="268" t="s">
        <v>169</v>
      </c>
    </row>
    <row r="657" spans="2:65" s="1" customFormat="1" ht="25.5" customHeight="1">
      <c r="B657" s="47"/>
      <c r="C657" s="234" t="s">
        <v>975</v>
      </c>
      <c r="D657" s="234" t="s">
        <v>171</v>
      </c>
      <c r="E657" s="235" t="s">
        <v>2588</v>
      </c>
      <c r="F657" s="236" t="s">
        <v>2589</v>
      </c>
      <c r="G657" s="237" t="s">
        <v>194</v>
      </c>
      <c r="H657" s="238">
        <v>8.615</v>
      </c>
      <c r="I657" s="239"/>
      <c r="J657" s="240">
        <f>ROUND(I657*H657,2)</f>
        <v>0</v>
      </c>
      <c r="K657" s="236" t="s">
        <v>175</v>
      </c>
      <c r="L657" s="73"/>
      <c r="M657" s="241" t="s">
        <v>21</v>
      </c>
      <c r="N657" s="242" t="s">
        <v>45</v>
      </c>
      <c r="O657" s="48"/>
      <c r="P657" s="243">
        <f>O657*H657</f>
        <v>0</v>
      </c>
      <c r="Q657" s="243">
        <v>0.00039825</v>
      </c>
      <c r="R657" s="243">
        <f>Q657*H657</f>
        <v>0.0034309237500000003</v>
      </c>
      <c r="S657" s="243">
        <v>0</v>
      </c>
      <c r="T657" s="244">
        <f>S657*H657</f>
        <v>0</v>
      </c>
      <c r="AR657" s="25" t="s">
        <v>246</v>
      </c>
      <c r="AT657" s="25" t="s">
        <v>171</v>
      </c>
      <c r="AU657" s="25" t="s">
        <v>85</v>
      </c>
      <c r="AY657" s="25" t="s">
        <v>169</v>
      </c>
      <c r="BE657" s="245">
        <f>IF(N657="základní",J657,0)</f>
        <v>0</v>
      </c>
      <c r="BF657" s="245">
        <f>IF(N657="snížená",J657,0)</f>
        <v>0</v>
      </c>
      <c r="BG657" s="245">
        <f>IF(N657="zákl. přenesená",J657,0)</f>
        <v>0</v>
      </c>
      <c r="BH657" s="245">
        <f>IF(N657="sníž. přenesená",J657,0)</f>
        <v>0</v>
      </c>
      <c r="BI657" s="245">
        <f>IF(N657="nulová",J657,0)</f>
        <v>0</v>
      </c>
      <c r="BJ657" s="25" t="s">
        <v>82</v>
      </c>
      <c r="BK657" s="245">
        <f>ROUND(I657*H657,2)</f>
        <v>0</v>
      </c>
      <c r="BL657" s="25" t="s">
        <v>246</v>
      </c>
      <c r="BM657" s="25" t="s">
        <v>2590</v>
      </c>
    </row>
    <row r="658" spans="2:51" s="12" customFormat="1" ht="13.5">
      <c r="B658" s="246"/>
      <c r="C658" s="247"/>
      <c r="D658" s="248" t="s">
        <v>185</v>
      </c>
      <c r="E658" s="249" t="s">
        <v>21</v>
      </c>
      <c r="F658" s="250" t="s">
        <v>2591</v>
      </c>
      <c r="G658" s="247"/>
      <c r="H658" s="251">
        <v>8.615</v>
      </c>
      <c r="I658" s="252"/>
      <c r="J658" s="247"/>
      <c r="K658" s="247"/>
      <c r="L658" s="253"/>
      <c r="M658" s="254"/>
      <c r="N658" s="255"/>
      <c r="O658" s="255"/>
      <c r="P658" s="255"/>
      <c r="Q658" s="255"/>
      <c r="R658" s="255"/>
      <c r="S658" s="255"/>
      <c r="T658" s="256"/>
      <c r="AT658" s="257" t="s">
        <v>185</v>
      </c>
      <c r="AU658" s="257" t="s">
        <v>85</v>
      </c>
      <c r="AV658" s="12" t="s">
        <v>85</v>
      </c>
      <c r="AW658" s="12" t="s">
        <v>37</v>
      </c>
      <c r="AX658" s="12" t="s">
        <v>74</v>
      </c>
      <c r="AY658" s="257" t="s">
        <v>169</v>
      </c>
    </row>
    <row r="659" spans="2:51" s="13" customFormat="1" ht="13.5">
      <c r="B659" s="258"/>
      <c r="C659" s="259"/>
      <c r="D659" s="248" t="s">
        <v>185</v>
      </c>
      <c r="E659" s="260" t="s">
        <v>21</v>
      </c>
      <c r="F659" s="261" t="s">
        <v>187</v>
      </c>
      <c r="G659" s="259"/>
      <c r="H659" s="262">
        <v>8.615</v>
      </c>
      <c r="I659" s="263"/>
      <c r="J659" s="259"/>
      <c r="K659" s="259"/>
      <c r="L659" s="264"/>
      <c r="M659" s="265"/>
      <c r="N659" s="266"/>
      <c r="O659" s="266"/>
      <c r="P659" s="266"/>
      <c r="Q659" s="266"/>
      <c r="R659" s="266"/>
      <c r="S659" s="266"/>
      <c r="T659" s="267"/>
      <c r="AT659" s="268" t="s">
        <v>185</v>
      </c>
      <c r="AU659" s="268" t="s">
        <v>85</v>
      </c>
      <c r="AV659" s="13" t="s">
        <v>176</v>
      </c>
      <c r="AW659" s="13" t="s">
        <v>37</v>
      </c>
      <c r="AX659" s="13" t="s">
        <v>82</v>
      </c>
      <c r="AY659" s="268" t="s">
        <v>169</v>
      </c>
    </row>
    <row r="660" spans="2:65" s="1" customFormat="1" ht="16.5" customHeight="1">
      <c r="B660" s="47"/>
      <c r="C660" s="294" t="s">
        <v>980</v>
      </c>
      <c r="D660" s="294" t="s">
        <v>532</v>
      </c>
      <c r="E660" s="295" t="s">
        <v>2592</v>
      </c>
      <c r="F660" s="296" t="s">
        <v>2593</v>
      </c>
      <c r="G660" s="297" t="s">
        <v>194</v>
      </c>
      <c r="H660" s="298">
        <v>9.907</v>
      </c>
      <c r="I660" s="299"/>
      <c r="J660" s="300">
        <f>ROUND(I660*H660,2)</f>
        <v>0</v>
      </c>
      <c r="K660" s="296" t="s">
        <v>175</v>
      </c>
      <c r="L660" s="301"/>
      <c r="M660" s="302" t="s">
        <v>21</v>
      </c>
      <c r="N660" s="303" t="s">
        <v>45</v>
      </c>
      <c r="O660" s="48"/>
      <c r="P660" s="243">
        <f>O660*H660</f>
        <v>0</v>
      </c>
      <c r="Q660" s="243">
        <v>0.0045</v>
      </c>
      <c r="R660" s="243">
        <f>Q660*H660</f>
        <v>0.044581499999999996</v>
      </c>
      <c r="S660" s="243">
        <v>0</v>
      </c>
      <c r="T660" s="244">
        <f>S660*H660</f>
        <v>0</v>
      </c>
      <c r="AR660" s="25" t="s">
        <v>321</v>
      </c>
      <c r="AT660" s="25" t="s">
        <v>532</v>
      </c>
      <c r="AU660" s="25" t="s">
        <v>85</v>
      </c>
      <c r="AY660" s="25" t="s">
        <v>169</v>
      </c>
      <c r="BE660" s="245">
        <f>IF(N660="základní",J660,0)</f>
        <v>0</v>
      </c>
      <c r="BF660" s="245">
        <f>IF(N660="snížená",J660,0)</f>
        <v>0</v>
      </c>
      <c r="BG660" s="245">
        <f>IF(N660="zákl. přenesená",J660,0)</f>
        <v>0</v>
      </c>
      <c r="BH660" s="245">
        <f>IF(N660="sníž. přenesená",J660,0)</f>
        <v>0</v>
      </c>
      <c r="BI660" s="245">
        <f>IF(N660="nulová",J660,0)</f>
        <v>0</v>
      </c>
      <c r="BJ660" s="25" t="s">
        <v>82</v>
      </c>
      <c r="BK660" s="245">
        <f>ROUND(I660*H660,2)</f>
        <v>0</v>
      </c>
      <c r="BL660" s="25" t="s">
        <v>246</v>
      </c>
      <c r="BM660" s="25" t="s">
        <v>2594</v>
      </c>
    </row>
    <row r="661" spans="2:51" s="12" customFormat="1" ht="13.5">
      <c r="B661" s="246"/>
      <c r="C661" s="247"/>
      <c r="D661" s="248" t="s">
        <v>185</v>
      </c>
      <c r="E661" s="249" t="s">
        <v>21</v>
      </c>
      <c r="F661" s="250" t="s">
        <v>2595</v>
      </c>
      <c r="G661" s="247"/>
      <c r="H661" s="251">
        <v>9.907</v>
      </c>
      <c r="I661" s="252"/>
      <c r="J661" s="247"/>
      <c r="K661" s="247"/>
      <c r="L661" s="253"/>
      <c r="M661" s="254"/>
      <c r="N661" s="255"/>
      <c r="O661" s="255"/>
      <c r="P661" s="255"/>
      <c r="Q661" s="255"/>
      <c r="R661" s="255"/>
      <c r="S661" s="255"/>
      <c r="T661" s="256"/>
      <c r="AT661" s="257" t="s">
        <v>185</v>
      </c>
      <c r="AU661" s="257" t="s">
        <v>85</v>
      </c>
      <c r="AV661" s="12" t="s">
        <v>85</v>
      </c>
      <c r="AW661" s="12" t="s">
        <v>37</v>
      </c>
      <c r="AX661" s="12" t="s">
        <v>74</v>
      </c>
      <c r="AY661" s="257" t="s">
        <v>169</v>
      </c>
    </row>
    <row r="662" spans="2:51" s="13" customFormat="1" ht="13.5">
      <c r="B662" s="258"/>
      <c r="C662" s="259"/>
      <c r="D662" s="248" t="s">
        <v>185</v>
      </c>
      <c r="E662" s="260" t="s">
        <v>21</v>
      </c>
      <c r="F662" s="261" t="s">
        <v>187</v>
      </c>
      <c r="G662" s="259"/>
      <c r="H662" s="262">
        <v>9.907</v>
      </c>
      <c r="I662" s="263"/>
      <c r="J662" s="259"/>
      <c r="K662" s="259"/>
      <c r="L662" s="264"/>
      <c r="M662" s="265"/>
      <c r="N662" s="266"/>
      <c r="O662" s="266"/>
      <c r="P662" s="266"/>
      <c r="Q662" s="266"/>
      <c r="R662" s="266"/>
      <c r="S662" s="266"/>
      <c r="T662" s="267"/>
      <c r="AT662" s="268" t="s">
        <v>185</v>
      </c>
      <c r="AU662" s="268" t="s">
        <v>85</v>
      </c>
      <c r="AV662" s="13" t="s">
        <v>176</v>
      </c>
      <c r="AW662" s="13" t="s">
        <v>37</v>
      </c>
      <c r="AX662" s="13" t="s">
        <v>82</v>
      </c>
      <c r="AY662" s="268" t="s">
        <v>169</v>
      </c>
    </row>
    <row r="663" spans="2:65" s="1" customFormat="1" ht="25.5" customHeight="1">
      <c r="B663" s="47"/>
      <c r="C663" s="234" t="s">
        <v>985</v>
      </c>
      <c r="D663" s="234" t="s">
        <v>171</v>
      </c>
      <c r="E663" s="235" t="s">
        <v>2596</v>
      </c>
      <c r="F663" s="236" t="s">
        <v>2597</v>
      </c>
      <c r="G663" s="237" t="s">
        <v>194</v>
      </c>
      <c r="H663" s="238">
        <v>25.106</v>
      </c>
      <c r="I663" s="239"/>
      <c r="J663" s="240">
        <f>ROUND(I663*H663,2)</f>
        <v>0</v>
      </c>
      <c r="K663" s="236" t="s">
        <v>175</v>
      </c>
      <c r="L663" s="73"/>
      <c r="M663" s="241" t="s">
        <v>21</v>
      </c>
      <c r="N663" s="242" t="s">
        <v>45</v>
      </c>
      <c r="O663" s="48"/>
      <c r="P663" s="243">
        <f>O663*H663</f>
        <v>0</v>
      </c>
      <c r="Q663" s="243">
        <v>0.00039825</v>
      </c>
      <c r="R663" s="243">
        <f>Q663*H663</f>
        <v>0.0099984645</v>
      </c>
      <c r="S663" s="243">
        <v>0</v>
      </c>
      <c r="T663" s="244">
        <f>S663*H663</f>
        <v>0</v>
      </c>
      <c r="AR663" s="25" t="s">
        <v>246</v>
      </c>
      <c r="AT663" s="25" t="s">
        <v>171</v>
      </c>
      <c r="AU663" s="25" t="s">
        <v>85</v>
      </c>
      <c r="AY663" s="25" t="s">
        <v>169</v>
      </c>
      <c r="BE663" s="245">
        <f>IF(N663="základní",J663,0)</f>
        <v>0</v>
      </c>
      <c r="BF663" s="245">
        <f>IF(N663="snížená",J663,0)</f>
        <v>0</v>
      </c>
      <c r="BG663" s="245">
        <f>IF(N663="zákl. přenesená",J663,0)</f>
        <v>0</v>
      </c>
      <c r="BH663" s="245">
        <f>IF(N663="sníž. přenesená",J663,0)</f>
        <v>0</v>
      </c>
      <c r="BI663" s="245">
        <f>IF(N663="nulová",J663,0)</f>
        <v>0</v>
      </c>
      <c r="BJ663" s="25" t="s">
        <v>82</v>
      </c>
      <c r="BK663" s="245">
        <f>ROUND(I663*H663,2)</f>
        <v>0</v>
      </c>
      <c r="BL663" s="25" t="s">
        <v>246</v>
      </c>
      <c r="BM663" s="25" t="s">
        <v>2598</v>
      </c>
    </row>
    <row r="664" spans="2:51" s="12" customFormat="1" ht="13.5">
      <c r="B664" s="246"/>
      <c r="C664" s="247"/>
      <c r="D664" s="248" t="s">
        <v>185</v>
      </c>
      <c r="E664" s="249" t="s">
        <v>21</v>
      </c>
      <c r="F664" s="250" t="s">
        <v>2599</v>
      </c>
      <c r="G664" s="247"/>
      <c r="H664" s="251">
        <v>25.106</v>
      </c>
      <c r="I664" s="252"/>
      <c r="J664" s="247"/>
      <c r="K664" s="247"/>
      <c r="L664" s="253"/>
      <c r="M664" s="254"/>
      <c r="N664" s="255"/>
      <c r="O664" s="255"/>
      <c r="P664" s="255"/>
      <c r="Q664" s="255"/>
      <c r="R664" s="255"/>
      <c r="S664" s="255"/>
      <c r="T664" s="256"/>
      <c r="AT664" s="257" t="s">
        <v>185</v>
      </c>
      <c r="AU664" s="257" t="s">
        <v>85</v>
      </c>
      <c r="AV664" s="12" t="s">
        <v>85</v>
      </c>
      <c r="AW664" s="12" t="s">
        <v>37</v>
      </c>
      <c r="AX664" s="12" t="s">
        <v>74</v>
      </c>
      <c r="AY664" s="257" t="s">
        <v>169</v>
      </c>
    </row>
    <row r="665" spans="2:51" s="13" customFormat="1" ht="13.5">
      <c r="B665" s="258"/>
      <c r="C665" s="259"/>
      <c r="D665" s="248" t="s">
        <v>185</v>
      </c>
      <c r="E665" s="260" t="s">
        <v>21</v>
      </c>
      <c r="F665" s="261" t="s">
        <v>187</v>
      </c>
      <c r="G665" s="259"/>
      <c r="H665" s="262">
        <v>25.106</v>
      </c>
      <c r="I665" s="263"/>
      <c r="J665" s="259"/>
      <c r="K665" s="259"/>
      <c r="L665" s="264"/>
      <c r="M665" s="265"/>
      <c r="N665" s="266"/>
      <c r="O665" s="266"/>
      <c r="P665" s="266"/>
      <c r="Q665" s="266"/>
      <c r="R665" s="266"/>
      <c r="S665" s="266"/>
      <c r="T665" s="267"/>
      <c r="AT665" s="268" t="s">
        <v>185</v>
      </c>
      <c r="AU665" s="268" t="s">
        <v>85</v>
      </c>
      <c r="AV665" s="13" t="s">
        <v>176</v>
      </c>
      <c r="AW665" s="13" t="s">
        <v>37</v>
      </c>
      <c r="AX665" s="13" t="s">
        <v>82</v>
      </c>
      <c r="AY665" s="268" t="s">
        <v>169</v>
      </c>
    </row>
    <row r="666" spans="2:65" s="1" customFormat="1" ht="16.5" customHeight="1">
      <c r="B666" s="47"/>
      <c r="C666" s="294" t="s">
        <v>988</v>
      </c>
      <c r="D666" s="294" t="s">
        <v>532</v>
      </c>
      <c r="E666" s="295" t="s">
        <v>2592</v>
      </c>
      <c r="F666" s="296" t="s">
        <v>2593</v>
      </c>
      <c r="G666" s="297" t="s">
        <v>194</v>
      </c>
      <c r="H666" s="298">
        <v>30.127</v>
      </c>
      <c r="I666" s="299"/>
      <c r="J666" s="300">
        <f>ROUND(I666*H666,2)</f>
        <v>0</v>
      </c>
      <c r="K666" s="296" t="s">
        <v>175</v>
      </c>
      <c r="L666" s="301"/>
      <c r="M666" s="302" t="s">
        <v>21</v>
      </c>
      <c r="N666" s="303" t="s">
        <v>45</v>
      </c>
      <c r="O666" s="48"/>
      <c r="P666" s="243">
        <f>O666*H666</f>
        <v>0</v>
      </c>
      <c r="Q666" s="243">
        <v>0.0045</v>
      </c>
      <c r="R666" s="243">
        <f>Q666*H666</f>
        <v>0.13557149999999998</v>
      </c>
      <c r="S666" s="243">
        <v>0</v>
      </c>
      <c r="T666" s="244">
        <f>S666*H666</f>
        <v>0</v>
      </c>
      <c r="AR666" s="25" t="s">
        <v>321</v>
      </c>
      <c r="AT666" s="25" t="s">
        <v>532</v>
      </c>
      <c r="AU666" s="25" t="s">
        <v>85</v>
      </c>
      <c r="AY666" s="25" t="s">
        <v>169</v>
      </c>
      <c r="BE666" s="245">
        <f>IF(N666="základní",J666,0)</f>
        <v>0</v>
      </c>
      <c r="BF666" s="245">
        <f>IF(N666="snížená",J666,0)</f>
        <v>0</v>
      </c>
      <c r="BG666" s="245">
        <f>IF(N666="zákl. přenesená",J666,0)</f>
        <v>0</v>
      </c>
      <c r="BH666" s="245">
        <f>IF(N666="sníž. přenesená",J666,0)</f>
        <v>0</v>
      </c>
      <c r="BI666" s="245">
        <f>IF(N666="nulová",J666,0)</f>
        <v>0</v>
      </c>
      <c r="BJ666" s="25" t="s">
        <v>82</v>
      </c>
      <c r="BK666" s="245">
        <f>ROUND(I666*H666,2)</f>
        <v>0</v>
      </c>
      <c r="BL666" s="25" t="s">
        <v>246</v>
      </c>
      <c r="BM666" s="25" t="s">
        <v>2600</v>
      </c>
    </row>
    <row r="667" spans="2:51" s="12" customFormat="1" ht="13.5">
      <c r="B667" s="246"/>
      <c r="C667" s="247"/>
      <c r="D667" s="248" t="s">
        <v>185</v>
      </c>
      <c r="E667" s="249" t="s">
        <v>21</v>
      </c>
      <c r="F667" s="250" t="s">
        <v>2601</v>
      </c>
      <c r="G667" s="247"/>
      <c r="H667" s="251">
        <v>30.127</v>
      </c>
      <c r="I667" s="252"/>
      <c r="J667" s="247"/>
      <c r="K667" s="247"/>
      <c r="L667" s="253"/>
      <c r="M667" s="254"/>
      <c r="N667" s="255"/>
      <c r="O667" s="255"/>
      <c r="P667" s="255"/>
      <c r="Q667" s="255"/>
      <c r="R667" s="255"/>
      <c r="S667" s="255"/>
      <c r="T667" s="256"/>
      <c r="AT667" s="257" t="s">
        <v>185</v>
      </c>
      <c r="AU667" s="257" t="s">
        <v>85</v>
      </c>
      <c r="AV667" s="12" t="s">
        <v>85</v>
      </c>
      <c r="AW667" s="12" t="s">
        <v>37</v>
      </c>
      <c r="AX667" s="12" t="s">
        <v>74</v>
      </c>
      <c r="AY667" s="257" t="s">
        <v>169</v>
      </c>
    </row>
    <row r="668" spans="2:51" s="13" customFormat="1" ht="13.5">
      <c r="B668" s="258"/>
      <c r="C668" s="259"/>
      <c r="D668" s="248" t="s">
        <v>185</v>
      </c>
      <c r="E668" s="260" t="s">
        <v>21</v>
      </c>
      <c r="F668" s="261" t="s">
        <v>187</v>
      </c>
      <c r="G668" s="259"/>
      <c r="H668" s="262">
        <v>30.127</v>
      </c>
      <c r="I668" s="263"/>
      <c r="J668" s="259"/>
      <c r="K668" s="259"/>
      <c r="L668" s="264"/>
      <c r="M668" s="265"/>
      <c r="N668" s="266"/>
      <c r="O668" s="266"/>
      <c r="P668" s="266"/>
      <c r="Q668" s="266"/>
      <c r="R668" s="266"/>
      <c r="S668" s="266"/>
      <c r="T668" s="267"/>
      <c r="AT668" s="268" t="s">
        <v>185</v>
      </c>
      <c r="AU668" s="268" t="s">
        <v>85</v>
      </c>
      <c r="AV668" s="13" t="s">
        <v>176</v>
      </c>
      <c r="AW668" s="13" t="s">
        <v>37</v>
      </c>
      <c r="AX668" s="13" t="s">
        <v>82</v>
      </c>
      <c r="AY668" s="268" t="s">
        <v>169</v>
      </c>
    </row>
    <row r="669" spans="2:65" s="1" customFormat="1" ht="25.5" customHeight="1">
      <c r="B669" s="47"/>
      <c r="C669" s="234" t="s">
        <v>993</v>
      </c>
      <c r="D669" s="234" t="s">
        <v>171</v>
      </c>
      <c r="E669" s="235" t="s">
        <v>2602</v>
      </c>
      <c r="F669" s="236" t="s">
        <v>2603</v>
      </c>
      <c r="G669" s="237" t="s">
        <v>194</v>
      </c>
      <c r="H669" s="238">
        <v>8.615</v>
      </c>
      <c r="I669" s="239"/>
      <c r="J669" s="240">
        <f>ROUND(I669*H669,2)</f>
        <v>0</v>
      </c>
      <c r="K669" s="236" t="s">
        <v>175</v>
      </c>
      <c r="L669" s="73"/>
      <c r="M669" s="241" t="s">
        <v>21</v>
      </c>
      <c r="N669" s="242" t="s">
        <v>45</v>
      </c>
      <c r="O669" s="48"/>
      <c r="P669" s="243">
        <f>O669*H669</f>
        <v>0</v>
      </c>
      <c r="Q669" s="243">
        <v>0</v>
      </c>
      <c r="R669" s="243">
        <f>Q669*H669</f>
        <v>0</v>
      </c>
      <c r="S669" s="243">
        <v>0</v>
      </c>
      <c r="T669" s="244">
        <f>S669*H669</f>
        <v>0</v>
      </c>
      <c r="AR669" s="25" t="s">
        <v>246</v>
      </c>
      <c r="AT669" s="25" t="s">
        <v>171</v>
      </c>
      <c r="AU669" s="25" t="s">
        <v>85</v>
      </c>
      <c r="AY669" s="25" t="s">
        <v>169</v>
      </c>
      <c r="BE669" s="245">
        <f>IF(N669="základní",J669,0)</f>
        <v>0</v>
      </c>
      <c r="BF669" s="245">
        <f>IF(N669="snížená",J669,0)</f>
        <v>0</v>
      </c>
      <c r="BG669" s="245">
        <f>IF(N669="zákl. přenesená",J669,0)</f>
        <v>0</v>
      </c>
      <c r="BH669" s="245">
        <f>IF(N669="sníž. přenesená",J669,0)</f>
        <v>0</v>
      </c>
      <c r="BI669" s="245">
        <f>IF(N669="nulová",J669,0)</f>
        <v>0</v>
      </c>
      <c r="BJ669" s="25" t="s">
        <v>82</v>
      </c>
      <c r="BK669" s="245">
        <f>ROUND(I669*H669,2)</f>
        <v>0</v>
      </c>
      <c r="BL669" s="25" t="s">
        <v>246</v>
      </c>
      <c r="BM669" s="25" t="s">
        <v>2604</v>
      </c>
    </row>
    <row r="670" spans="2:65" s="1" customFormat="1" ht="25.5" customHeight="1">
      <c r="B670" s="47"/>
      <c r="C670" s="234" t="s">
        <v>1000</v>
      </c>
      <c r="D670" s="234" t="s">
        <v>171</v>
      </c>
      <c r="E670" s="235" t="s">
        <v>2605</v>
      </c>
      <c r="F670" s="236" t="s">
        <v>2606</v>
      </c>
      <c r="G670" s="237" t="s">
        <v>194</v>
      </c>
      <c r="H670" s="238">
        <v>25.106</v>
      </c>
      <c r="I670" s="239"/>
      <c r="J670" s="240">
        <f>ROUND(I670*H670,2)</f>
        <v>0</v>
      </c>
      <c r="K670" s="236" t="s">
        <v>175</v>
      </c>
      <c r="L670" s="73"/>
      <c r="M670" s="241" t="s">
        <v>21</v>
      </c>
      <c r="N670" s="242" t="s">
        <v>45</v>
      </c>
      <c r="O670" s="48"/>
      <c r="P670" s="243">
        <f>O670*H670</f>
        <v>0</v>
      </c>
      <c r="Q670" s="243">
        <v>0</v>
      </c>
      <c r="R670" s="243">
        <f>Q670*H670</f>
        <v>0</v>
      </c>
      <c r="S670" s="243">
        <v>0</v>
      </c>
      <c r="T670" s="244">
        <f>S670*H670</f>
        <v>0</v>
      </c>
      <c r="AR670" s="25" t="s">
        <v>246</v>
      </c>
      <c r="AT670" s="25" t="s">
        <v>171</v>
      </c>
      <c r="AU670" s="25" t="s">
        <v>85</v>
      </c>
      <c r="AY670" s="25" t="s">
        <v>169</v>
      </c>
      <c r="BE670" s="245">
        <f>IF(N670="základní",J670,0)</f>
        <v>0</v>
      </c>
      <c r="BF670" s="245">
        <f>IF(N670="snížená",J670,0)</f>
        <v>0</v>
      </c>
      <c r="BG670" s="245">
        <f>IF(N670="zákl. přenesená",J670,0)</f>
        <v>0</v>
      </c>
      <c r="BH670" s="245">
        <f>IF(N670="sníž. přenesená",J670,0)</f>
        <v>0</v>
      </c>
      <c r="BI670" s="245">
        <f>IF(N670="nulová",J670,0)</f>
        <v>0</v>
      </c>
      <c r="BJ670" s="25" t="s">
        <v>82</v>
      </c>
      <c r="BK670" s="245">
        <f>ROUND(I670*H670,2)</f>
        <v>0</v>
      </c>
      <c r="BL670" s="25" t="s">
        <v>246</v>
      </c>
      <c r="BM670" s="25" t="s">
        <v>2607</v>
      </c>
    </row>
    <row r="671" spans="2:65" s="1" customFormat="1" ht="38.25" customHeight="1">
      <c r="B671" s="47"/>
      <c r="C671" s="234" t="s">
        <v>1012</v>
      </c>
      <c r="D671" s="234" t="s">
        <v>171</v>
      </c>
      <c r="E671" s="235" t="s">
        <v>2608</v>
      </c>
      <c r="F671" s="236" t="s">
        <v>2609</v>
      </c>
      <c r="G671" s="237" t="s">
        <v>288</v>
      </c>
      <c r="H671" s="238">
        <v>0.202</v>
      </c>
      <c r="I671" s="239"/>
      <c r="J671" s="240">
        <f>ROUND(I671*H671,2)</f>
        <v>0</v>
      </c>
      <c r="K671" s="236" t="s">
        <v>175</v>
      </c>
      <c r="L671" s="73"/>
      <c r="M671" s="241" t="s">
        <v>21</v>
      </c>
      <c r="N671" s="279" t="s">
        <v>45</v>
      </c>
      <c r="O671" s="280"/>
      <c r="P671" s="281">
        <f>O671*H671</f>
        <v>0</v>
      </c>
      <c r="Q671" s="281">
        <v>0</v>
      </c>
      <c r="R671" s="281">
        <f>Q671*H671</f>
        <v>0</v>
      </c>
      <c r="S671" s="281">
        <v>0</v>
      </c>
      <c r="T671" s="282">
        <f>S671*H671</f>
        <v>0</v>
      </c>
      <c r="AR671" s="25" t="s">
        <v>246</v>
      </c>
      <c r="AT671" s="25" t="s">
        <v>171</v>
      </c>
      <c r="AU671" s="25" t="s">
        <v>85</v>
      </c>
      <c r="AY671" s="25" t="s">
        <v>169</v>
      </c>
      <c r="BE671" s="245">
        <f>IF(N671="základní",J671,0)</f>
        <v>0</v>
      </c>
      <c r="BF671" s="245">
        <f>IF(N671="snížená",J671,0)</f>
        <v>0</v>
      </c>
      <c r="BG671" s="245">
        <f>IF(N671="zákl. přenesená",J671,0)</f>
        <v>0</v>
      </c>
      <c r="BH671" s="245">
        <f>IF(N671="sníž. přenesená",J671,0)</f>
        <v>0</v>
      </c>
      <c r="BI671" s="245">
        <f>IF(N671="nulová",J671,0)</f>
        <v>0</v>
      </c>
      <c r="BJ671" s="25" t="s">
        <v>82</v>
      </c>
      <c r="BK671" s="245">
        <f>ROUND(I671*H671,2)</f>
        <v>0</v>
      </c>
      <c r="BL671" s="25" t="s">
        <v>246</v>
      </c>
      <c r="BM671" s="25" t="s">
        <v>2610</v>
      </c>
    </row>
    <row r="672" spans="2:12" s="1" customFormat="1" ht="6.95" customHeight="1">
      <c r="B672" s="68"/>
      <c r="C672" s="69"/>
      <c r="D672" s="69"/>
      <c r="E672" s="69"/>
      <c r="F672" s="69"/>
      <c r="G672" s="69"/>
      <c r="H672" s="69"/>
      <c r="I672" s="179"/>
      <c r="J672" s="69"/>
      <c r="K672" s="69"/>
      <c r="L672" s="73"/>
    </row>
  </sheetData>
  <sheetProtection password="CC35" sheet="1" objects="1" scenarios="1" formatColumns="0" formatRows="0" autoFilter="0"/>
  <autoFilter ref="C87:K671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2611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ROUND(J81,2)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ROUND(SUM(BE81:BE137),2)</f>
        <v>0</v>
      </c>
      <c r="G30" s="48"/>
      <c r="H30" s="48"/>
      <c r="I30" s="171">
        <v>0.21</v>
      </c>
      <c r="J30" s="170">
        <f>ROUND(ROUND((SUM(BE81:BE137)),2)*I30,2)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ROUND(SUM(BF81:BF137),2)</f>
        <v>0</v>
      </c>
      <c r="G31" s="48"/>
      <c r="H31" s="48"/>
      <c r="I31" s="171">
        <v>0.15</v>
      </c>
      <c r="J31" s="170">
        <f>ROUND(ROUND((SUM(BF81:BF137)),2)*I31,2)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ROUND(SUM(BG81:BG137),2)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ROUND(SUM(BH81:BH137),2)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ROUND(SUM(BI81:BI137),2)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CITY067-13 - SO 701 - Osazení mobiliáře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J81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J82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J83</f>
        <v>0</v>
      </c>
      <c r="K58" s="203"/>
    </row>
    <row r="59" spans="2:11" s="9" customFormat="1" ht="19.9" customHeight="1">
      <c r="B59" s="197"/>
      <c r="C59" s="198"/>
      <c r="D59" s="199" t="s">
        <v>326</v>
      </c>
      <c r="E59" s="200"/>
      <c r="F59" s="200"/>
      <c r="G59" s="200"/>
      <c r="H59" s="200"/>
      <c r="I59" s="201"/>
      <c r="J59" s="202">
        <f>J122</f>
        <v>0</v>
      </c>
      <c r="K59" s="203"/>
    </row>
    <row r="60" spans="2:11" s="9" customFormat="1" ht="19.9" customHeight="1">
      <c r="B60" s="197"/>
      <c r="C60" s="198"/>
      <c r="D60" s="199" t="s">
        <v>150</v>
      </c>
      <c r="E60" s="200"/>
      <c r="F60" s="200"/>
      <c r="G60" s="200"/>
      <c r="H60" s="200"/>
      <c r="I60" s="201"/>
      <c r="J60" s="202">
        <f>J131</f>
        <v>0</v>
      </c>
      <c r="K60" s="203"/>
    </row>
    <row r="61" spans="2:11" s="9" customFormat="1" ht="19.9" customHeight="1">
      <c r="B61" s="197"/>
      <c r="C61" s="198"/>
      <c r="D61" s="199" t="s">
        <v>152</v>
      </c>
      <c r="E61" s="200"/>
      <c r="F61" s="200"/>
      <c r="G61" s="200"/>
      <c r="H61" s="200"/>
      <c r="I61" s="201"/>
      <c r="J61" s="202">
        <f>J136</f>
        <v>0</v>
      </c>
      <c r="K61" s="203"/>
    </row>
    <row r="62" spans="2:11" s="1" customFormat="1" ht="21.8" customHeight="1">
      <c r="B62" s="47"/>
      <c r="C62" s="48"/>
      <c r="D62" s="48"/>
      <c r="E62" s="48"/>
      <c r="F62" s="48"/>
      <c r="G62" s="48"/>
      <c r="H62" s="48"/>
      <c r="I62" s="157"/>
      <c r="J62" s="48"/>
      <c r="K62" s="52"/>
    </row>
    <row r="63" spans="2:11" s="1" customFormat="1" ht="6.95" customHeight="1">
      <c r="B63" s="68"/>
      <c r="C63" s="69"/>
      <c r="D63" s="69"/>
      <c r="E63" s="69"/>
      <c r="F63" s="69"/>
      <c r="G63" s="69"/>
      <c r="H63" s="69"/>
      <c r="I63" s="179"/>
      <c r="J63" s="69"/>
      <c r="K63" s="70"/>
    </row>
    <row r="67" spans="2:12" s="1" customFormat="1" ht="6.95" customHeight="1">
      <c r="B67" s="71"/>
      <c r="C67" s="72"/>
      <c r="D67" s="72"/>
      <c r="E67" s="72"/>
      <c r="F67" s="72"/>
      <c r="G67" s="72"/>
      <c r="H67" s="72"/>
      <c r="I67" s="182"/>
      <c r="J67" s="72"/>
      <c r="K67" s="72"/>
      <c r="L67" s="73"/>
    </row>
    <row r="68" spans="2:12" s="1" customFormat="1" ht="36.95" customHeight="1">
      <c r="B68" s="47"/>
      <c r="C68" s="74" t="s">
        <v>153</v>
      </c>
      <c r="D68" s="75"/>
      <c r="E68" s="75"/>
      <c r="F68" s="75"/>
      <c r="G68" s="75"/>
      <c r="H68" s="75"/>
      <c r="I68" s="204"/>
      <c r="J68" s="75"/>
      <c r="K68" s="75"/>
      <c r="L68" s="73"/>
    </row>
    <row r="69" spans="2:12" s="1" customFormat="1" ht="6.95" customHeight="1">
      <c r="B69" s="47"/>
      <c r="C69" s="75"/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6.5" customHeight="1">
      <c r="B71" s="47"/>
      <c r="C71" s="75"/>
      <c r="D71" s="75"/>
      <c r="E71" s="205" t="str">
        <f>E7</f>
        <v>Rekonstrukce ulic Moravská, Hynaisova a náměstí Svobody, Karlovy Vary</v>
      </c>
      <c r="F71" s="77"/>
      <c r="G71" s="77"/>
      <c r="H71" s="77"/>
      <c r="I71" s="204"/>
      <c r="J71" s="75"/>
      <c r="K71" s="75"/>
      <c r="L71" s="73"/>
    </row>
    <row r="72" spans="2:12" s="1" customFormat="1" ht="14.4" customHeight="1">
      <c r="B72" s="47"/>
      <c r="C72" s="77" t="s">
        <v>141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7.25" customHeight="1">
      <c r="B73" s="47"/>
      <c r="C73" s="75"/>
      <c r="D73" s="75"/>
      <c r="E73" s="83" t="str">
        <f>E9</f>
        <v>CITY067-13 - SO 701 - Osazení mobiliáře</v>
      </c>
      <c r="F73" s="75"/>
      <c r="G73" s="75"/>
      <c r="H73" s="75"/>
      <c r="I73" s="204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8" customHeight="1">
      <c r="B75" s="47"/>
      <c r="C75" s="77" t="s">
        <v>23</v>
      </c>
      <c r="D75" s="75"/>
      <c r="E75" s="75"/>
      <c r="F75" s="206" t="str">
        <f>F12</f>
        <v>Karlovy Vary</v>
      </c>
      <c r="G75" s="75"/>
      <c r="H75" s="75"/>
      <c r="I75" s="207" t="s">
        <v>25</v>
      </c>
      <c r="J75" s="86" t="str">
        <f>IF(J12="","",J12)</f>
        <v>11. 6. 2018</v>
      </c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3.5">
      <c r="B77" s="47"/>
      <c r="C77" s="77" t="s">
        <v>27</v>
      </c>
      <c r="D77" s="75"/>
      <c r="E77" s="75"/>
      <c r="F77" s="206" t="str">
        <f>E15</f>
        <v>Statutární město Karlovy Vary,Moskevská 21, K.Vary</v>
      </c>
      <c r="G77" s="75"/>
      <c r="H77" s="75"/>
      <c r="I77" s="207" t="s">
        <v>34</v>
      </c>
      <c r="J77" s="206" t="str">
        <f>E21</f>
        <v xml:space="preserve">AF-CITYPLAN sro.,Magistrů 1275/13,140 00 Praha 4 </v>
      </c>
      <c r="K77" s="75"/>
      <c r="L77" s="73"/>
    </row>
    <row r="78" spans="2:12" s="1" customFormat="1" ht="14.4" customHeight="1">
      <c r="B78" s="47"/>
      <c r="C78" s="77" t="s">
        <v>32</v>
      </c>
      <c r="D78" s="75"/>
      <c r="E78" s="75"/>
      <c r="F78" s="206" t="str">
        <f>IF(E18="","",E18)</f>
        <v/>
      </c>
      <c r="G78" s="75"/>
      <c r="H78" s="75"/>
      <c r="I78" s="204"/>
      <c r="J78" s="75"/>
      <c r="K78" s="75"/>
      <c r="L78" s="73"/>
    </row>
    <row r="79" spans="2:12" s="1" customFormat="1" ht="10.3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20" s="10" customFormat="1" ht="29.25" customHeight="1">
      <c r="B80" s="208"/>
      <c r="C80" s="209" t="s">
        <v>154</v>
      </c>
      <c r="D80" s="210" t="s">
        <v>59</v>
      </c>
      <c r="E80" s="210" t="s">
        <v>55</v>
      </c>
      <c r="F80" s="210" t="s">
        <v>155</v>
      </c>
      <c r="G80" s="210" t="s">
        <v>156</v>
      </c>
      <c r="H80" s="210" t="s">
        <v>157</v>
      </c>
      <c r="I80" s="211" t="s">
        <v>158</v>
      </c>
      <c r="J80" s="210" t="s">
        <v>145</v>
      </c>
      <c r="K80" s="212" t="s">
        <v>159</v>
      </c>
      <c r="L80" s="213"/>
      <c r="M80" s="103" t="s">
        <v>160</v>
      </c>
      <c r="N80" s="104" t="s">
        <v>44</v>
      </c>
      <c r="O80" s="104" t="s">
        <v>161</v>
      </c>
      <c r="P80" s="104" t="s">
        <v>162</v>
      </c>
      <c r="Q80" s="104" t="s">
        <v>163</v>
      </c>
      <c r="R80" s="104" t="s">
        <v>164</v>
      </c>
      <c r="S80" s="104" t="s">
        <v>165</v>
      </c>
      <c r="T80" s="105" t="s">
        <v>166</v>
      </c>
    </row>
    <row r="81" spans="2:63" s="1" customFormat="1" ht="29.25" customHeight="1">
      <c r="B81" s="47"/>
      <c r="C81" s="109" t="s">
        <v>146</v>
      </c>
      <c r="D81" s="75"/>
      <c r="E81" s="75"/>
      <c r="F81" s="75"/>
      <c r="G81" s="75"/>
      <c r="H81" s="75"/>
      <c r="I81" s="204"/>
      <c r="J81" s="214">
        <f>BK81</f>
        <v>0</v>
      </c>
      <c r="K81" s="75"/>
      <c r="L81" s="73"/>
      <c r="M81" s="106"/>
      <c r="N81" s="107"/>
      <c r="O81" s="107"/>
      <c r="P81" s="215">
        <f>P82</f>
        <v>0</v>
      </c>
      <c r="Q81" s="107"/>
      <c r="R81" s="215">
        <f>R82</f>
        <v>5.2991470249159995</v>
      </c>
      <c r="S81" s="107"/>
      <c r="T81" s="216">
        <f>T82</f>
        <v>0</v>
      </c>
      <c r="AT81" s="25" t="s">
        <v>73</v>
      </c>
      <c r="AU81" s="25" t="s">
        <v>147</v>
      </c>
      <c r="BK81" s="217">
        <f>BK82</f>
        <v>0</v>
      </c>
    </row>
    <row r="82" spans="2:63" s="11" customFormat="1" ht="37.4" customHeight="1">
      <c r="B82" s="218"/>
      <c r="C82" s="219"/>
      <c r="D82" s="220" t="s">
        <v>73</v>
      </c>
      <c r="E82" s="221" t="s">
        <v>167</v>
      </c>
      <c r="F82" s="221" t="s">
        <v>168</v>
      </c>
      <c r="G82" s="219"/>
      <c r="H82" s="219"/>
      <c r="I82" s="222"/>
      <c r="J82" s="223">
        <f>BK82</f>
        <v>0</v>
      </c>
      <c r="K82" s="219"/>
      <c r="L82" s="224"/>
      <c r="M82" s="225"/>
      <c r="N82" s="226"/>
      <c r="O82" s="226"/>
      <c r="P82" s="227">
        <f>P83+P122+P131+P136</f>
        <v>0</v>
      </c>
      <c r="Q82" s="226"/>
      <c r="R82" s="227">
        <f>R83+R122+R131+R136</f>
        <v>5.2991470249159995</v>
      </c>
      <c r="S82" s="226"/>
      <c r="T82" s="228">
        <f>T83+T122+T131+T136</f>
        <v>0</v>
      </c>
      <c r="AR82" s="229" t="s">
        <v>82</v>
      </c>
      <c r="AT82" s="230" t="s">
        <v>73</v>
      </c>
      <c r="AU82" s="230" t="s">
        <v>74</v>
      </c>
      <c r="AY82" s="229" t="s">
        <v>169</v>
      </c>
      <c r="BK82" s="231">
        <f>BK83+BK122+BK131+BK136</f>
        <v>0</v>
      </c>
    </row>
    <row r="83" spans="2:63" s="11" customFormat="1" ht="19.9" customHeight="1">
      <c r="B83" s="218"/>
      <c r="C83" s="219"/>
      <c r="D83" s="220" t="s">
        <v>73</v>
      </c>
      <c r="E83" s="232" t="s">
        <v>82</v>
      </c>
      <c r="F83" s="232" t="s">
        <v>170</v>
      </c>
      <c r="G83" s="219"/>
      <c r="H83" s="219"/>
      <c r="I83" s="222"/>
      <c r="J83" s="233">
        <f>BK83</f>
        <v>0</v>
      </c>
      <c r="K83" s="219"/>
      <c r="L83" s="224"/>
      <c r="M83" s="225"/>
      <c r="N83" s="226"/>
      <c r="O83" s="226"/>
      <c r="P83" s="227">
        <f>SUM(P84:P121)</f>
        <v>0</v>
      </c>
      <c r="Q83" s="226"/>
      <c r="R83" s="227">
        <f>SUM(R84:R121)</f>
        <v>0</v>
      </c>
      <c r="S83" s="226"/>
      <c r="T83" s="228">
        <f>SUM(T84:T121)</f>
        <v>0</v>
      </c>
      <c r="AR83" s="229" t="s">
        <v>82</v>
      </c>
      <c r="AT83" s="230" t="s">
        <v>73</v>
      </c>
      <c r="AU83" s="230" t="s">
        <v>82</v>
      </c>
      <c r="AY83" s="229" t="s">
        <v>169</v>
      </c>
      <c r="BK83" s="231">
        <f>SUM(BK84:BK121)</f>
        <v>0</v>
      </c>
    </row>
    <row r="84" spans="2:65" s="1" customFormat="1" ht="25.5" customHeight="1">
      <c r="B84" s="47"/>
      <c r="C84" s="234" t="s">
        <v>82</v>
      </c>
      <c r="D84" s="234" t="s">
        <v>171</v>
      </c>
      <c r="E84" s="235" t="s">
        <v>440</v>
      </c>
      <c r="F84" s="236" t="s">
        <v>441</v>
      </c>
      <c r="G84" s="237" t="s">
        <v>422</v>
      </c>
      <c r="H84" s="238">
        <v>9.495</v>
      </c>
      <c r="I84" s="239"/>
      <c r="J84" s="240">
        <f>ROUND(I84*H84,2)</f>
        <v>0</v>
      </c>
      <c r="K84" s="236" t="s">
        <v>175</v>
      </c>
      <c r="L84" s="73"/>
      <c r="M84" s="241" t="s">
        <v>21</v>
      </c>
      <c r="N84" s="242" t="s">
        <v>45</v>
      </c>
      <c r="O84" s="48"/>
      <c r="P84" s="243">
        <f>O84*H84</f>
        <v>0</v>
      </c>
      <c r="Q84" s="243">
        <v>0</v>
      </c>
      <c r="R84" s="243">
        <f>Q84*H84</f>
        <v>0</v>
      </c>
      <c r="S84" s="243">
        <v>0</v>
      </c>
      <c r="T84" s="244">
        <f>S84*H84</f>
        <v>0</v>
      </c>
      <c r="AR84" s="25" t="s">
        <v>176</v>
      </c>
      <c r="AT84" s="25" t="s">
        <v>171</v>
      </c>
      <c r="AU84" s="25" t="s">
        <v>85</v>
      </c>
      <c r="AY84" s="25" t="s">
        <v>169</v>
      </c>
      <c r="BE84" s="245">
        <f>IF(N84="základní",J84,0)</f>
        <v>0</v>
      </c>
      <c r="BF84" s="245">
        <f>IF(N84="snížená",J84,0)</f>
        <v>0</v>
      </c>
      <c r="BG84" s="245">
        <f>IF(N84="zákl. přenesená",J84,0)</f>
        <v>0</v>
      </c>
      <c r="BH84" s="245">
        <f>IF(N84="sníž. přenesená",J84,0)</f>
        <v>0</v>
      </c>
      <c r="BI84" s="245">
        <f>IF(N84="nulová",J84,0)</f>
        <v>0</v>
      </c>
      <c r="BJ84" s="25" t="s">
        <v>82</v>
      </c>
      <c r="BK84" s="245">
        <f>ROUND(I84*H84,2)</f>
        <v>0</v>
      </c>
      <c r="BL84" s="25" t="s">
        <v>176</v>
      </c>
      <c r="BM84" s="25" t="s">
        <v>2612</v>
      </c>
    </row>
    <row r="85" spans="2:51" s="12" customFormat="1" ht="13.5">
      <c r="B85" s="246"/>
      <c r="C85" s="247"/>
      <c r="D85" s="248" t="s">
        <v>185</v>
      </c>
      <c r="E85" s="249" t="s">
        <v>21</v>
      </c>
      <c r="F85" s="250" t="s">
        <v>2613</v>
      </c>
      <c r="G85" s="247"/>
      <c r="H85" s="251">
        <v>9.495</v>
      </c>
      <c r="I85" s="252"/>
      <c r="J85" s="247"/>
      <c r="K85" s="247"/>
      <c r="L85" s="253"/>
      <c r="M85" s="254"/>
      <c r="N85" s="255"/>
      <c r="O85" s="255"/>
      <c r="P85" s="255"/>
      <c r="Q85" s="255"/>
      <c r="R85" s="255"/>
      <c r="S85" s="255"/>
      <c r="T85" s="256"/>
      <c r="AT85" s="257" t="s">
        <v>185</v>
      </c>
      <c r="AU85" s="257" t="s">
        <v>85</v>
      </c>
      <c r="AV85" s="12" t="s">
        <v>85</v>
      </c>
      <c r="AW85" s="12" t="s">
        <v>37</v>
      </c>
      <c r="AX85" s="12" t="s">
        <v>74</v>
      </c>
      <c r="AY85" s="257" t="s">
        <v>169</v>
      </c>
    </row>
    <row r="86" spans="2:51" s="13" customFormat="1" ht="13.5">
      <c r="B86" s="258"/>
      <c r="C86" s="259"/>
      <c r="D86" s="248" t="s">
        <v>185</v>
      </c>
      <c r="E86" s="260" t="s">
        <v>21</v>
      </c>
      <c r="F86" s="261" t="s">
        <v>187</v>
      </c>
      <c r="G86" s="259"/>
      <c r="H86" s="262">
        <v>9.495</v>
      </c>
      <c r="I86" s="263"/>
      <c r="J86" s="259"/>
      <c r="K86" s="259"/>
      <c r="L86" s="264"/>
      <c r="M86" s="265"/>
      <c r="N86" s="266"/>
      <c r="O86" s="266"/>
      <c r="P86" s="266"/>
      <c r="Q86" s="266"/>
      <c r="R86" s="266"/>
      <c r="S86" s="266"/>
      <c r="T86" s="267"/>
      <c r="AT86" s="268" t="s">
        <v>185</v>
      </c>
      <c r="AU86" s="268" t="s">
        <v>85</v>
      </c>
      <c r="AV86" s="13" t="s">
        <v>176</v>
      </c>
      <c r="AW86" s="13" t="s">
        <v>37</v>
      </c>
      <c r="AX86" s="13" t="s">
        <v>82</v>
      </c>
      <c r="AY86" s="268" t="s">
        <v>169</v>
      </c>
    </row>
    <row r="87" spans="2:65" s="1" customFormat="1" ht="25.5" customHeight="1">
      <c r="B87" s="47"/>
      <c r="C87" s="234" t="s">
        <v>85</v>
      </c>
      <c r="D87" s="234" t="s">
        <v>171</v>
      </c>
      <c r="E87" s="235" t="s">
        <v>1642</v>
      </c>
      <c r="F87" s="236" t="s">
        <v>1643</v>
      </c>
      <c r="G87" s="237" t="s">
        <v>422</v>
      </c>
      <c r="H87" s="238">
        <v>9.495</v>
      </c>
      <c r="I87" s="239"/>
      <c r="J87" s="240">
        <f>ROUND(I87*H87,2)</f>
        <v>0</v>
      </c>
      <c r="K87" s="236" t="s">
        <v>175</v>
      </c>
      <c r="L87" s="73"/>
      <c r="M87" s="241" t="s">
        <v>21</v>
      </c>
      <c r="N87" s="242" t="s">
        <v>45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</v>
      </c>
      <c r="T87" s="244">
        <f>S87*H87</f>
        <v>0</v>
      </c>
      <c r="AR87" s="25" t="s">
        <v>176</v>
      </c>
      <c r="AT87" s="25" t="s">
        <v>171</v>
      </c>
      <c r="AU87" s="25" t="s">
        <v>85</v>
      </c>
      <c r="AY87" s="25" t="s">
        <v>169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82</v>
      </c>
      <c r="BK87" s="245">
        <f>ROUND(I87*H87,2)</f>
        <v>0</v>
      </c>
      <c r="BL87" s="25" t="s">
        <v>176</v>
      </c>
      <c r="BM87" s="25" t="s">
        <v>2614</v>
      </c>
    </row>
    <row r="88" spans="2:51" s="12" customFormat="1" ht="13.5">
      <c r="B88" s="246"/>
      <c r="C88" s="247"/>
      <c r="D88" s="248" t="s">
        <v>185</v>
      </c>
      <c r="E88" s="249" t="s">
        <v>21</v>
      </c>
      <c r="F88" s="250" t="s">
        <v>2615</v>
      </c>
      <c r="G88" s="247"/>
      <c r="H88" s="251">
        <v>9.495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pans="2:51" s="13" customFormat="1" ht="13.5">
      <c r="B89" s="258"/>
      <c r="C89" s="259"/>
      <c r="D89" s="248" t="s">
        <v>185</v>
      </c>
      <c r="E89" s="260" t="s">
        <v>21</v>
      </c>
      <c r="F89" s="261" t="s">
        <v>187</v>
      </c>
      <c r="G89" s="259"/>
      <c r="H89" s="262">
        <v>9.495</v>
      </c>
      <c r="I89" s="263"/>
      <c r="J89" s="259"/>
      <c r="K89" s="259"/>
      <c r="L89" s="264"/>
      <c r="M89" s="265"/>
      <c r="N89" s="266"/>
      <c r="O89" s="266"/>
      <c r="P89" s="266"/>
      <c r="Q89" s="266"/>
      <c r="R89" s="266"/>
      <c r="S89" s="266"/>
      <c r="T89" s="267"/>
      <c r="AT89" s="268" t="s">
        <v>185</v>
      </c>
      <c r="AU89" s="268" t="s">
        <v>85</v>
      </c>
      <c r="AV89" s="13" t="s">
        <v>176</v>
      </c>
      <c r="AW89" s="13" t="s">
        <v>37</v>
      </c>
      <c r="AX89" s="13" t="s">
        <v>82</v>
      </c>
      <c r="AY89" s="268" t="s">
        <v>169</v>
      </c>
    </row>
    <row r="90" spans="2:65" s="1" customFormat="1" ht="38.25" customHeight="1">
      <c r="B90" s="47"/>
      <c r="C90" s="234" t="s">
        <v>181</v>
      </c>
      <c r="D90" s="234" t="s">
        <v>171</v>
      </c>
      <c r="E90" s="235" t="s">
        <v>1649</v>
      </c>
      <c r="F90" s="236" t="s">
        <v>1650</v>
      </c>
      <c r="G90" s="237" t="s">
        <v>422</v>
      </c>
      <c r="H90" s="238">
        <v>2.849</v>
      </c>
      <c r="I90" s="239"/>
      <c r="J90" s="240">
        <f>ROUND(I90*H90,2)</f>
        <v>0</v>
      </c>
      <c r="K90" s="236" t="s">
        <v>175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</v>
      </c>
      <c r="R90" s="243">
        <f>Q90*H90</f>
        <v>0</v>
      </c>
      <c r="S90" s="243">
        <v>0</v>
      </c>
      <c r="T90" s="244">
        <f>S90*H90</f>
        <v>0</v>
      </c>
      <c r="AR90" s="25" t="s">
        <v>176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176</v>
      </c>
      <c r="BM90" s="25" t="s">
        <v>2616</v>
      </c>
    </row>
    <row r="91" spans="2:51" s="12" customFormat="1" ht="13.5">
      <c r="B91" s="246"/>
      <c r="C91" s="247"/>
      <c r="D91" s="248" t="s">
        <v>185</v>
      </c>
      <c r="E91" s="249" t="s">
        <v>21</v>
      </c>
      <c r="F91" s="250" t="s">
        <v>2617</v>
      </c>
      <c r="G91" s="247"/>
      <c r="H91" s="251">
        <v>2.849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pans="2:51" s="13" customFormat="1" ht="13.5">
      <c r="B92" s="258"/>
      <c r="C92" s="259"/>
      <c r="D92" s="248" t="s">
        <v>185</v>
      </c>
      <c r="E92" s="260" t="s">
        <v>21</v>
      </c>
      <c r="F92" s="261" t="s">
        <v>187</v>
      </c>
      <c r="G92" s="259"/>
      <c r="H92" s="262">
        <v>2.849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AT92" s="268" t="s">
        <v>185</v>
      </c>
      <c r="AU92" s="268" t="s">
        <v>85</v>
      </c>
      <c r="AV92" s="13" t="s">
        <v>176</v>
      </c>
      <c r="AW92" s="13" t="s">
        <v>37</v>
      </c>
      <c r="AX92" s="13" t="s">
        <v>82</v>
      </c>
      <c r="AY92" s="268" t="s">
        <v>169</v>
      </c>
    </row>
    <row r="93" spans="2:65" s="1" customFormat="1" ht="38.25" customHeight="1">
      <c r="B93" s="47"/>
      <c r="C93" s="234" t="s">
        <v>176</v>
      </c>
      <c r="D93" s="234" t="s">
        <v>171</v>
      </c>
      <c r="E93" s="235" t="s">
        <v>491</v>
      </c>
      <c r="F93" s="236" t="s">
        <v>492</v>
      </c>
      <c r="G93" s="237" t="s">
        <v>422</v>
      </c>
      <c r="H93" s="238">
        <v>9.495</v>
      </c>
      <c r="I93" s="239"/>
      <c r="J93" s="240">
        <f>ROUND(I93*H93,2)</f>
        <v>0</v>
      </c>
      <c r="K93" s="236" t="s">
        <v>175</v>
      </c>
      <c r="L93" s="73"/>
      <c r="M93" s="241" t="s">
        <v>21</v>
      </c>
      <c r="N93" s="242" t="s">
        <v>45</v>
      </c>
      <c r="O93" s="48"/>
      <c r="P93" s="243">
        <f>O93*H93</f>
        <v>0</v>
      </c>
      <c r="Q93" s="243">
        <v>0</v>
      </c>
      <c r="R93" s="243">
        <f>Q93*H93</f>
        <v>0</v>
      </c>
      <c r="S93" s="243">
        <v>0</v>
      </c>
      <c r="T93" s="244">
        <f>S93*H93</f>
        <v>0</v>
      </c>
      <c r="AR93" s="25" t="s">
        <v>176</v>
      </c>
      <c r="AT93" s="25" t="s">
        <v>171</v>
      </c>
      <c r="AU93" s="25" t="s">
        <v>85</v>
      </c>
      <c r="AY93" s="25" t="s">
        <v>169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82</v>
      </c>
      <c r="BK93" s="245">
        <f>ROUND(I93*H93,2)</f>
        <v>0</v>
      </c>
      <c r="BL93" s="25" t="s">
        <v>176</v>
      </c>
      <c r="BM93" s="25" t="s">
        <v>2618</v>
      </c>
    </row>
    <row r="94" spans="2:65" s="1" customFormat="1" ht="38.25" customHeight="1">
      <c r="B94" s="47"/>
      <c r="C94" s="234" t="s">
        <v>191</v>
      </c>
      <c r="D94" s="234" t="s">
        <v>171</v>
      </c>
      <c r="E94" s="235" t="s">
        <v>494</v>
      </c>
      <c r="F94" s="236" t="s">
        <v>495</v>
      </c>
      <c r="G94" s="237" t="s">
        <v>422</v>
      </c>
      <c r="H94" s="238">
        <v>15.132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2619</v>
      </c>
    </row>
    <row r="95" spans="2:51" s="14" customFormat="1" ht="13.5">
      <c r="B95" s="269"/>
      <c r="C95" s="270"/>
      <c r="D95" s="248" t="s">
        <v>185</v>
      </c>
      <c r="E95" s="271" t="s">
        <v>21</v>
      </c>
      <c r="F95" s="272" t="s">
        <v>1770</v>
      </c>
      <c r="G95" s="270"/>
      <c r="H95" s="271" t="s">
        <v>21</v>
      </c>
      <c r="I95" s="273"/>
      <c r="J95" s="270"/>
      <c r="K95" s="270"/>
      <c r="L95" s="274"/>
      <c r="M95" s="275"/>
      <c r="N95" s="276"/>
      <c r="O95" s="276"/>
      <c r="P95" s="276"/>
      <c r="Q95" s="276"/>
      <c r="R95" s="276"/>
      <c r="S95" s="276"/>
      <c r="T95" s="277"/>
      <c r="AT95" s="278" t="s">
        <v>185</v>
      </c>
      <c r="AU95" s="278" t="s">
        <v>85</v>
      </c>
      <c r="AV95" s="14" t="s">
        <v>82</v>
      </c>
      <c r="AW95" s="14" t="s">
        <v>37</v>
      </c>
      <c r="AX95" s="14" t="s">
        <v>74</v>
      </c>
      <c r="AY95" s="278" t="s">
        <v>169</v>
      </c>
    </row>
    <row r="96" spans="2:51" s="12" customFormat="1" ht="13.5">
      <c r="B96" s="246"/>
      <c r="C96" s="247"/>
      <c r="D96" s="248" t="s">
        <v>185</v>
      </c>
      <c r="E96" s="249" t="s">
        <v>21</v>
      </c>
      <c r="F96" s="250" t="s">
        <v>2620</v>
      </c>
      <c r="G96" s="247"/>
      <c r="H96" s="251">
        <v>15.132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pans="2:51" s="13" customFormat="1" ht="13.5">
      <c r="B97" s="258"/>
      <c r="C97" s="259"/>
      <c r="D97" s="248" t="s">
        <v>185</v>
      </c>
      <c r="E97" s="260" t="s">
        <v>21</v>
      </c>
      <c r="F97" s="261" t="s">
        <v>187</v>
      </c>
      <c r="G97" s="259"/>
      <c r="H97" s="262">
        <v>15.132</v>
      </c>
      <c r="I97" s="263"/>
      <c r="J97" s="259"/>
      <c r="K97" s="259"/>
      <c r="L97" s="264"/>
      <c r="M97" s="265"/>
      <c r="N97" s="266"/>
      <c r="O97" s="266"/>
      <c r="P97" s="266"/>
      <c r="Q97" s="266"/>
      <c r="R97" s="266"/>
      <c r="S97" s="266"/>
      <c r="T97" s="267"/>
      <c r="AT97" s="268" t="s">
        <v>185</v>
      </c>
      <c r="AU97" s="268" t="s">
        <v>85</v>
      </c>
      <c r="AV97" s="13" t="s">
        <v>176</v>
      </c>
      <c r="AW97" s="13" t="s">
        <v>37</v>
      </c>
      <c r="AX97" s="13" t="s">
        <v>82</v>
      </c>
      <c r="AY97" s="268" t="s">
        <v>169</v>
      </c>
    </row>
    <row r="98" spans="2:65" s="1" customFormat="1" ht="38.25" customHeight="1">
      <c r="B98" s="47"/>
      <c r="C98" s="234" t="s">
        <v>198</v>
      </c>
      <c r="D98" s="234" t="s">
        <v>171</v>
      </c>
      <c r="E98" s="235" t="s">
        <v>499</v>
      </c>
      <c r="F98" s="236" t="s">
        <v>500</v>
      </c>
      <c r="G98" s="237" t="s">
        <v>422</v>
      </c>
      <c r="H98" s="238">
        <v>1.929</v>
      </c>
      <c r="I98" s="239"/>
      <c r="J98" s="240">
        <f>ROUND(I98*H98,2)</f>
        <v>0</v>
      </c>
      <c r="K98" s="236" t="s">
        <v>175</v>
      </c>
      <c r="L98" s="73"/>
      <c r="M98" s="241" t="s">
        <v>21</v>
      </c>
      <c r="N98" s="242" t="s">
        <v>45</v>
      </c>
      <c r="O98" s="48"/>
      <c r="P98" s="243">
        <f>O98*H98</f>
        <v>0</v>
      </c>
      <c r="Q98" s="243">
        <v>0</v>
      </c>
      <c r="R98" s="243">
        <f>Q98*H98</f>
        <v>0</v>
      </c>
      <c r="S98" s="243">
        <v>0</v>
      </c>
      <c r="T98" s="244">
        <f>S98*H98</f>
        <v>0</v>
      </c>
      <c r="AR98" s="25" t="s">
        <v>176</v>
      </c>
      <c r="AT98" s="25" t="s">
        <v>171</v>
      </c>
      <c r="AU98" s="25" t="s">
        <v>85</v>
      </c>
      <c r="AY98" s="25" t="s">
        <v>169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176</v>
      </c>
      <c r="BM98" s="25" t="s">
        <v>2621</v>
      </c>
    </row>
    <row r="99" spans="2:51" s="14" customFormat="1" ht="13.5">
      <c r="B99" s="269"/>
      <c r="C99" s="270"/>
      <c r="D99" s="248" t="s">
        <v>185</v>
      </c>
      <c r="E99" s="271" t="s">
        <v>21</v>
      </c>
      <c r="F99" s="272" t="s">
        <v>502</v>
      </c>
      <c r="G99" s="270"/>
      <c r="H99" s="271" t="s">
        <v>21</v>
      </c>
      <c r="I99" s="273"/>
      <c r="J99" s="270"/>
      <c r="K99" s="270"/>
      <c r="L99" s="274"/>
      <c r="M99" s="275"/>
      <c r="N99" s="276"/>
      <c r="O99" s="276"/>
      <c r="P99" s="276"/>
      <c r="Q99" s="276"/>
      <c r="R99" s="276"/>
      <c r="S99" s="276"/>
      <c r="T99" s="277"/>
      <c r="AT99" s="278" t="s">
        <v>185</v>
      </c>
      <c r="AU99" s="278" t="s">
        <v>85</v>
      </c>
      <c r="AV99" s="14" t="s">
        <v>82</v>
      </c>
      <c r="AW99" s="14" t="s">
        <v>37</v>
      </c>
      <c r="AX99" s="14" t="s">
        <v>74</v>
      </c>
      <c r="AY99" s="278" t="s">
        <v>169</v>
      </c>
    </row>
    <row r="100" spans="2:51" s="12" customFormat="1" ht="13.5">
      <c r="B100" s="246"/>
      <c r="C100" s="247"/>
      <c r="D100" s="248" t="s">
        <v>185</v>
      </c>
      <c r="E100" s="249" t="s">
        <v>21</v>
      </c>
      <c r="F100" s="250" t="s">
        <v>2613</v>
      </c>
      <c r="G100" s="247"/>
      <c r="H100" s="251">
        <v>9.495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pans="2:51" s="12" customFormat="1" ht="13.5">
      <c r="B101" s="246"/>
      <c r="C101" s="247"/>
      <c r="D101" s="248" t="s">
        <v>185</v>
      </c>
      <c r="E101" s="249" t="s">
        <v>21</v>
      </c>
      <c r="F101" s="250" t="s">
        <v>2622</v>
      </c>
      <c r="G101" s="247"/>
      <c r="H101" s="251">
        <v>-7.566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pans="2:51" s="13" customFormat="1" ht="13.5">
      <c r="B102" s="258"/>
      <c r="C102" s="259"/>
      <c r="D102" s="248" t="s">
        <v>185</v>
      </c>
      <c r="E102" s="260" t="s">
        <v>21</v>
      </c>
      <c r="F102" s="261" t="s">
        <v>187</v>
      </c>
      <c r="G102" s="259"/>
      <c r="H102" s="262">
        <v>1.929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185</v>
      </c>
      <c r="AU102" s="268" t="s">
        <v>85</v>
      </c>
      <c r="AV102" s="13" t="s">
        <v>176</v>
      </c>
      <c r="AW102" s="13" t="s">
        <v>37</v>
      </c>
      <c r="AX102" s="13" t="s">
        <v>82</v>
      </c>
      <c r="AY102" s="268" t="s">
        <v>169</v>
      </c>
    </row>
    <row r="103" spans="2:65" s="1" customFormat="1" ht="51" customHeight="1">
      <c r="B103" s="47"/>
      <c r="C103" s="234" t="s">
        <v>202</v>
      </c>
      <c r="D103" s="234" t="s">
        <v>171</v>
      </c>
      <c r="E103" s="235" t="s">
        <v>505</v>
      </c>
      <c r="F103" s="236" t="s">
        <v>506</v>
      </c>
      <c r="G103" s="237" t="s">
        <v>422</v>
      </c>
      <c r="H103" s="238">
        <v>3.858</v>
      </c>
      <c r="I103" s="239"/>
      <c r="J103" s="240">
        <f>ROUND(I103*H103,2)</f>
        <v>0</v>
      </c>
      <c r="K103" s="236" t="s">
        <v>175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2623</v>
      </c>
    </row>
    <row r="104" spans="2:51" s="14" customFormat="1" ht="13.5">
      <c r="B104" s="269"/>
      <c r="C104" s="270"/>
      <c r="D104" s="248" t="s">
        <v>185</v>
      </c>
      <c r="E104" s="271" t="s">
        <v>21</v>
      </c>
      <c r="F104" s="272" t="s">
        <v>502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pans="2:51" s="12" customFormat="1" ht="13.5">
      <c r="B105" s="246"/>
      <c r="C105" s="247"/>
      <c r="D105" s="248" t="s">
        <v>185</v>
      </c>
      <c r="E105" s="249" t="s">
        <v>21</v>
      </c>
      <c r="F105" s="250" t="s">
        <v>2624</v>
      </c>
      <c r="G105" s="247"/>
      <c r="H105" s="251">
        <v>3.858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pans="2:51" s="13" customFormat="1" ht="13.5">
      <c r="B106" s="258"/>
      <c r="C106" s="259"/>
      <c r="D106" s="248" t="s">
        <v>185</v>
      </c>
      <c r="E106" s="260" t="s">
        <v>21</v>
      </c>
      <c r="F106" s="261" t="s">
        <v>187</v>
      </c>
      <c r="G106" s="259"/>
      <c r="H106" s="262">
        <v>3.858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185</v>
      </c>
      <c r="AU106" s="268" t="s">
        <v>85</v>
      </c>
      <c r="AV106" s="13" t="s">
        <v>176</v>
      </c>
      <c r="AW106" s="13" t="s">
        <v>37</v>
      </c>
      <c r="AX106" s="13" t="s">
        <v>82</v>
      </c>
      <c r="AY106" s="268" t="s">
        <v>169</v>
      </c>
    </row>
    <row r="107" spans="2:65" s="1" customFormat="1" ht="25.5" customHeight="1">
      <c r="B107" s="47"/>
      <c r="C107" s="234" t="s">
        <v>215</v>
      </c>
      <c r="D107" s="234" t="s">
        <v>171</v>
      </c>
      <c r="E107" s="235" t="s">
        <v>509</v>
      </c>
      <c r="F107" s="236" t="s">
        <v>510</v>
      </c>
      <c r="G107" s="237" t="s">
        <v>422</v>
      </c>
      <c r="H107" s="238">
        <v>7.566</v>
      </c>
      <c r="I107" s="239"/>
      <c r="J107" s="240">
        <f>ROUND(I107*H107,2)</f>
        <v>0</v>
      </c>
      <c r="K107" s="236" t="s">
        <v>175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</v>
      </c>
      <c r="T107" s="244">
        <f>S107*H107</f>
        <v>0</v>
      </c>
      <c r="AR107" s="25" t="s">
        <v>176</v>
      </c>
      <c r="AT107" s="25" t="s">
        <v>171</v>
      </c>
      <c r="AU107" s="25" t="s">
        <v>85</v>
      </c>
      <c r="AY107" s="25" t="s">
        <v>169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176</v>
      </c>
      <c r="BM107" s="25" t="s">
        <v>2625</v>
      </c>
    </row>
    <row r="108" spans="2:51" s="14" customFormat="1" ht="13.5">
      <c r="B108" s="269"/>
      <c r="C108" s="270"/>
      <c r="D108" s="248" t="s">
        <v>185</v>
      </c>
      <c r="E108" s="271" t="s">
        <v>21</v>
      </c>
      <c r="F108" s="272" t="s">
        <v>2626</v>
      </c>
      <c r="G108" s="270"/>
      <c r="H108" s="271" t="s">
        <v>21</v>
      </c>
      <c r="I108" s="273"/>
      <c r="J108" s="270"/>
      <c r="K108" s="270"/>
      <c r="L108" s="274"/>
      <c r="M108" s="275"/>
      <c r="N108" s="276"/>
      <c r="O108" s="276"/>
      <c r="P108" s="276"/>
      <c r="Q108" s="276"/>
      <c r="R108" s="276"/>
      <c r="S108" s="276"/>
      <c r="T108" s="277"/>
      <c r="AT108" s="278" t="s">
        <v>185</v>
      </c>
      <c r="AU108" s="278" t="s">
        <v>85</v>
      </c>
      <c r="AV108" s="14" t="s">
        <v>82</v>
      </c>
      <c r="AW108" s="14" t="s">
        <v>37</v>
      </c>
      <c r="AX108" s="14" t="s">
        <v>74</v>
      </c>
      <c r="AY108" s="278" t="s">
        <v>169</v>
      </c>
    </row>
    <row r="109" spans="2:51" s="12" customFormat="1" ht="13.5">
      <c r="B109" s="246"/>
      <c r="C109" s="247"/>
      <c r="D109" s="248" t="s">
        <v>185</v>
      </c>
      <c r="E109" s="249" t="s">
        <v>21</v>
      </c>
      <c r="F109" s="250" t="s">
        <v>2627</v>
      </c>
      <c r="G109" s="247"/>
      <c r="H109" s="251">
        <v>7.566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pans="2:51" s="13" customFormat="1" ht="13.5">
      <c r="B110" s="258"/>
      <c r="C110" s="259"/>
      <c r="D110" s="248" t="s">
        <v>185</v>
      </c>
      <c r="E110" s="260" t="s">
        <v>21</v>
      </c>
      <c r="F110" s="261" t="s">
        <v>187</v>
      </c>
      <c r="G110" s="259"/>
      <c r="H110" s="262">
        <v>7.566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185</v>
      </c>
      <c r="AU110" s="268" t="s">
        <v>85</v>
      </c>
      <c r="AV110" s="13" t="s">
        <v>176</v>
      </c>
      <c r="AW110" s="13" t="s">
        <v>37</v>
      </c>
      <c r="AX110" s="13" t="s">
        <v>82</v>
      </c>
      <c r="AY110" s="268" t="s">
        <v>169</v>
      </c>
    </row>
    <row r="111" spans="2:65" s="1" customFormat="1" ht="16.5" customHeight="1">
      <c r="B111" s="47"/>
      <c r="C111" s="234" t="s">
        <v>219</v>
      </c>
      <c r="D111" s="234" t="s">
        <v>171</v>
      </c>
      <c r="E111" s="235" t="s">
        <v>513</v>
      </c>
      <c r="F111" s="236" t="s">
        <v>514</v>
      </c>
      <c r="G111" s="237" t="s">
        <v>422</v>
      </c>
      <c r="H111" s="238">
        <v>7.566</v>
      </c>
      <c r="I111" s="239"/>
      <c r="J111" s="240">
        <f>ROUND(I111*H111,2)</f>
        <v>0</v>
      </c>
      <c r="K111" s="236" t="s">
        <v>175</v>
      </c>
      <c r="L111" s="73"/>
      <c r="M111" s="241" t="s">
        <v>21</v>
      </c>
      <c r="N111" s="242" t="s">
        <v>45</v>
      </c>
      <c r="O111" s="48"/>
      <c r="P111" s="243">
        <f>O111*H111</f>
        <v>0</v>
      </c>
      <c r="Q111" s="243">
        <v>0</v>
      </c>
      <c r="R111" s="243">
        <f>Q111*H111</f>
        <v>0</v>
      </c>
      <c r="S111" s="243">
        <v>0</v>
      </c>
      <c r="T111" s="244">
        <f>S111*H111</f>
        <v>0</v>
      </c>
      <c r="AR111" s="25" t="s">
        <v>176</v>
      </c>
      <c r="AT111" s="25" t="s">
        <v>171</v>
      </c>
      <c r="AU111" s="25" t="s">
        <v>85</v>
      </c>
      <c r="AY111" s="25" t="s">
        <v>169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25" t="s">
        <v>82</v>
      </c>
      <c r="BK111" s="245">
        <f>ROUND(I111*H111,2)</f>
        <v>0</v>
      </c>
      <c r="BL111" s="25" t="s">
        <v>176</v>
      </c>
      <c r="BM111" s="25" t="s">
        <v>2628</v>
      </c>
    </row>
    <row r="112" spans="2:51" s="14" customFormat="1" ht="13.5">
      <c r="B112" s="269"/>
      <c r="C112" s="270"/>
      <c r="D112" s="248" t="s">
        <v>185</v>
      </c>
      <c r="E112" s="271" t="s">
        <v>21</v>
      </c>
      <c r="F112" s="272" t="s">
        <v>2629</v>
      </c>
      <c r="G112" s="270"/>
      <c r="H112" s="271" t="s">
        <v>21</v>
      </c>
      <c r="I112" s="273"/>
      <c r="J112" s="270"/>
      <c r="K112" s="270"/>
      <c r="L112" s="274"/>
      <c r="M112" s="275"/>
      <c r="N112" s="276"/>
      <c r="O112" s="276"/>
      <c r="P112" s="276"/>
      <c r="Q112" s="276"/>
      <c r="R112" s="276"/>
      <c r="S112" s="276"/>
      <c r="T112" s="277"/>
      <c r="AT112" s="278" t="s">
        <v>185</v>
      </c>
      <c r="AU112" s="278" t="s">
        <v>85</v>
      </c>
      <c r="AV112" s="14" t="s">
        <v>82</v>
      </c>
      <c r="AW112" s="14" t="s">
        <v>37</v>
      </c>
      <c r="AX112" s="14" t="s">
        <v>74</v>
      </c>
      <c r="AY112" s="278" t="s">
        <v>169</v>
      </c>
    </row>
    <row r="113" spans="2:51" s="12" customFormat="1" ht="13.5">
      <c r="B113" s="246"/>
      <c r="C113" s="247"/>
      <c r="D113" s="248" t="s">
        <v>185</v>
      </c>
      <c r="E113" s="249" t="s">
        <v>21</v>
      </c>
      <c r="F113" s="250" t="s">
        <v>2627</v>
      </c>
      <c r="G113" s="247"/>
      <c r="H113" s="251">
        <v>7.566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pans="2:51" s="13" customFormat="1" ht="13.5">
      <c r="B114" s="258"/>
      <c r="C114" s="259"/>
      <c r="D114" s="248" t="s">
        <v>185</v>
      </c>
      <c r="E114" s="260" t="s">
        <v>21</v>
      </c>
      <c r="F114" s="261" t="s">
        <v>187</v>
      </c>
      <c r="G114" s="259"/>
      <c r="H114" s="262">
        <v>7.566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185</v>
      </c>
      <c r="AU114" s="268" t="s">
        <v>85</v>
      </c>
      <c r="AV114" s="13" t="s">
        <v>176</v>
      </c>
      <c r="AW114" s="13" t="s">
        <v>37</v>
      </c>
      <c r="AX114" s="13" t="s">
        <v>82</v>
      </c>
      <c r="AY114" s="268" t="s">
        <v>169</v>
      </c>
    </row>
    <row r="115" spans="2:65" s="1" customFormat="1" ht="25.5" customHeight="1">
      <c r="B115" s="47"/>
      <c r="C115" s="234" t="s">
        <v>223</v>
      </c>
      <c r="D115" s="234" t="s">
        <v>171</v>
      </c>
      <c r="E115" s="235" t="s">
        <v>516</v>
      </c>
      <c r="F115" s="236" t="s">
        <v>517</v>
      </c>
      <c r="G115" s="237" t="s">
        <v>288</v>
      </c>
      <c r="H115" s="238">
        <v>3.472</v>
      </c>
      <c r="I115" s="239"/>
      <c r="J115" s="240">
        <f>ROUND(I115*H115,2)</f>
        <v>0</v>
      </c>
      <c r="K115" s="236" t="s">
        <v>175</v>
      </c>
      <c r="L115" s="73"/>
      <c r="M115" s="241" t="s">
        <v>21</v>
      </c>
      <c r="N115" s="242" t="s">
        <v>45</v>
      </c>
      <c r="O115" s="48"/>
      <c r="P115" s="243">
        <f>O115*H115</f>
        <v>0</v>
      </c>
      <c r="Q115" s="243">
        <v>0</v>
      </c>
      <c r="R115" s="243">
        <f>Q115*H115</f>
        <v>0</v>
      </c>
      <c r="S115" s="243">
        <v>0</v>
      </c>
      <c r="T115" s="244">
        <f>S115*H115</f>
        <v>0</v>
      </c>
      <c r="AR115" s="25" t="s">
        <v>176</v>
      </c>
      <c r="AT115" s="25" t="s">
        <v>171</v>
      </c>
      <c r="AU115" s="25" t="s">
        <v>85</v>
      </c>
      <c r="AY115" s="25" t="s">
        <v>169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176</v>
      </c>
      <c r="BM115" s="25" t="s">
        <v>2630</v>
      </c>
    </row>
    <row r="116" spans="2:51" s="12" customFormat="1" ht="13.5">
      <c r="B116" s="246"/>
      <c r="C116" s="247"/>
      <c r="D116" s="248" t="s">
        <v>185</v>
      </c>
      <c r="E116" s="249" t="s">
        <v>21</v>
      </c>
      <c r="F116" s="250" t="s">
        <v>2631</v>
      </c>
      <c r="G116" s="247"/>
      <c r="H116" s="251">
        <v>3.472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pans="2:51" s="13" customFormat="1" ht="13.5">
      <c r="B117" s="258"/>
      <c r="C117" s="259"/>
      <c r="D117" s="248" t="s">
        <v>185</v>
      </c>
      <c r="E117" s="260" t="s">
        <v>21</v>
      </c>
      <c r="F117" s="261" t="s">
        <v>187</v>
      </c>
      <c r="G117" s="259"/>
      <c r="H117" s="262">
        <v>3.472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185</v>
      </c>
      <c r="AU117" s="268" t="s">
        <v>85</v>
      </c>
      <c r="AV117" s="13" t="s">
        <v>176</v>
      </c>
      <c r="AW117" s="13" t="s">
        <v>37</v>
      </c>
      <c r="AX117" s="13" t="s">
        <v>82</v>
      </c>
      <c r="AY117" s="268" t="s">
        <v>169</v>
      </c>
    </row>
    <row r="118" spans="2:65" s="1" customFormat="1" ht="25.5" customHeight="1">
      <c r="B118" s="47"/>
      <c r="C118" s="234" t="s">
        <v>227</v>
      </c>
      <c r="D118" s="234" t="s">
        <v>171</v>
      </c>
      <c r="E118" s="235" t="s">
        <v>521</v>
      </c>
      <c r="F118" s="236" t="s">
        <v>522</v>
      </c>
      <c r="G118" s="237" t="s">
        <v>422</v>
      </c>
      <c r="H118" s="238">
        <v>7.566</v>
      </c>
      <c r="I118" s="239"/>
      <c r="J118" s="240">
        <f>ROUND(I118*H118,2)</f>
        <v>0</v>
      </c>
      <c r="K118" s="236" t="s">
        <v>175</v>
      </c>
      <c r="L118" s="73"/>
      <c r="M118" s="241" t="s">
        <v>21</v>
      </c>
      <c r="N118" s="242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176</v>
      </c>
      <c r="AT118" s="25" t="s">
        <v>171</v>
      </c>
      <c r="AU118" s="25" t="s">
        <v>85</v>
      </c>
      <c r="AY118" s="25" t="s">
        <v>169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176</v>
      </c>
      <c r="BM118" s="25" t="s">
        <v>2632</v>
      </c>
    </row>
    <row r="119" spans="2:51" s="12" customFormat="1" ht="13.5">
      <c r="B119" s="246"/>
      <c r="C119" s="247"/>
      <c r="D119" s="248" t="s">
        <v>185</v>
      </c>
      <c r="E119" s="249" t="s">
        <v>21</v>
      </c>
      <c r="F119" s="250" t="s">
        <v>2613</v>
      </c>
      <c r="G119" s="247"/>
      <c r="H119" s="251">
        <v>9.495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pans="2:51" s="12" customFormat="1" ht="13.5">
      <c r="B120" s="246"/>
      <c r="C120" s="247"/>
      <c r="D120" s="248" t="s">
        <v>185</v>
      </c>
      <c r="E120" s="249" t="s">
        <v>21</v>
      </c>
      <c r="F120" s="250" t="s">
        <v>2633</v>
      </c>
      <c r="G120" s="247"/>
      <c r="H120" s="251">
        <v>-1.929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pans="2:51" s="13" customFormat="1" ht="13.5">
      <c r="B121" s="258"/>
      <c r="C121" s="259"/>
      <c r="D121" s="248" t="s">
        <v>185</v>
      </c>
      <c r="E121" s="260" t="s">
        <v>21</v>
      </c>
      <c r="F121" s="261" t="s">
        <v>187</v>
      </c>
      <c r="G121" s="259"/>
      <c r="H121" s="262">
        <v>7.566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185</v>
      </c>
      <c r="AU121" s="268" t="s">
        <v>85</v>
      </c>
      <c r="AV121" s="13" t="s">
        <v>176</v>
      </c>
      <c r="AW121" s="13" t="s">
        <v>37</v>
      </c>
      <c r="AX121" s="13" t="s">
        <v>82</v>
      </c>
      <c r="AY121" s="268" t="s">
        <v>169</v>
      </c>
    </row>
    <row r="122" spans="2:63" s="11" customFormat="1" ht="29.85" customHeight="1">
      <c r="B122" s="218"/>
      <c r="C122" s="219"/>
      <c r="D122" s="220" t="s">
        <v>73</v>
      </c>
      <c r="E122" s="232" t="s">
        <v>85</v>
      </c>
      <c r="F122" s="232" t="s">
        <v>552</v>
      </c>
      <c r="G122" s="219"/>
      <c r="H122" s="219"/>
      <c r="I122" s="222"/>
      <c r="J122" s="233">
        <f>BK122</f>
        <v>0</v>
      </c>
      <c r="K122" s="219"/>
      <c r="L122" s="224"/>
      <c r="M122" s="225"/>
      <c r="N122" s="226"/>
      <c r="O122" s="226"/>
      <c r="P122" s="227">
        <f>SUM(P123:P130)</f>
        <v>0</v>
      </c>
      <c r="Q122" s="226"/>
      <c r="R122" s="227">
        <f>SUM(R123:R130)</f>
        <v>4.774132240916</v>
      </c>
      <c r="S122" s="226"/>
      <c r="T122" s="228">
        <f>SUM(T123:T130)</f>
        <v>0</v>
      </c>
      <c r="AR122" s="229" t="s">
        <v>82</v>
      </c>
      <c r="AT122" s="230" t="s">
        <v>73</v>
      </c>
      <c r="AU122" s="230" t="s">
        <v>82</v>
      </c>
      <c r="AY122" s="229" t="s">
        <v>169</v>
      </c>
      <c r="BK122" s="231">
        <f>SUM(BK123:BK130)</f>
        <v>0</v>
      </c>
    </row>
    <row r="123" spans="2:65" s="1" customFormat="1" ht="25.5" customHeight="1">
      <c r="B123" s="47"/>
      <c r="C123" s="234" t="s">
        <v>231</v>
      </c>
      <c r="D123" s="234" t="s">
        <v>171</v>
      </c>
      <c r="E123" s="235" t="s">
        <v>2634</v>
      </c>
      <c r="F123" s="236" t="s">
        <v>2635</v>
      </c>
      <c r="G123" s="237" t="s">
        <v>422</v>
      </c>
      <c r="H123" s="238">
        <v>1.929</v>
      </c>
      <c r="I123" s="239"/>
      <c r="J123" s="240">
        <f>ROUND(I123*H123,2)</f>
        <v>0</v>
      </c>
      <c r="K123" s="236" t="s">
        <v>175</v>
      </c>
      <c r="L123" s="73"/>
      <c r="M123" s="241" t="s">
        <v>21</v>
      </c>
      <c r="N123" s="242" t="s">
        <v>45</v>
      </c>
      <c r="O123" s="48"/>
      <c r="P123" s="243">
        <f>O123*H123</f>
        <v>0</v>
      </c>
      <c r="Q123" s="243">
        <v>2.453292204</v>
      </c>
      <c r="R123" s="243">
        <f>Q123*H123</f>
        <v>4.7324006615159995</v>
      </c>
      <c r="S123" s="243">
        <v>0</v>
      </c>
      <c r="T123" s="244">
        <f>S123*H123</f>
        <v>0</v>
      </c>
      <c r="AR123" s="25" t="s">
        <v>176</v>
      </c>
      <c r="AT123" s="25" t="s">
        <v>171</v>
      </c>
      <c r="AU123" s="25" t="s">
        <v>85</v>
      </c>
      <c r="AY123" s="25" t="s">
        <v>169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176</v>
      </c>
      <c r="BM123" s="25" t="s">
        <v>2636</v>
      </c>
    </row>
    <row r="124" spans="2:51" s="12" customFormat="1" ht="13.5">
      <c r="B124" s="246"/>
      <c r="C124" s="247"/>
      <c r="D124" s="248" t="s">
        <v>185</v>
      </c>
      <c r="E124" s="249" t="s">
        <v>21</v>
      </c>
      <c r="F124" s="250" t="s">
        <v>2637</v>
      </c>
      <c r="G124" s="247"/>
      <c r="H124" s="251">
        <v>2.374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pans="2:51" s="12" customFormat="1" ht="13.5">
      <c r="B125" s="246"/>
      <c r="C125" s="247"/>
      <c r="D125" s="248" t="s">
        <v>185</v>
      </c>
      <c r="E125" s="249" t="s">
        <v>21</v>
      </c>
      <c r="F125" s="250" t="s">
        <v>2638</v>
      </c>
      <c r="G125" s="247"/>
      <c r="H125" s="251">
        <v>-0.445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pans="2:51" s="13" customFormat="1" ht="13.5">
      <c r="B126" s="258"/>
      <c r="C126" s="259"/>
      <c r="D126" s="248" t="s">
        <v>185</v>
      </c>
      <c r="E126" s="260" t="s">
        <v>21</v>
      </c>
      <c r="F126" s="261" t="s">
        <v>187</v>
      </c>
      <c r="G126" s="259"/>
      <c r="H126" s="262">
        <v>1.929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185</v>
      </c>
      <c r="AU126" s="268" t="s">
        <v>85</v>
      </c>
      <c r="AV126" s="13" t="s">
        <v>176</v>
      </c>
      <c r="AW126" s="13" t="s">
        <v>37</v>
      </c>
      <c r="AX126" s="13" t="s">
        <v>82</v>
      </c>
      <c r="AY126" s="268" t="s">
        <v>169</v>
      </c>
    </row>
    <row r="127" spans="2:65" s="1" customFormat="1" ht="16.5" customHeight="1">
      <c r="B127" s="47"/>
      <c r="C127" s="234" t="s">
        <v>235</v>
      </c>
      <c r="D127" s="234" t="s">
        <v>171</v>
      </c>
      <c r="E127" s="235" t="s">
        <v>2639</v>
      </c>
      <c r="F127" s="236" t="s">
        <v>2640</v>
      </c>
      <c r="G127" s="237" t="s">
        <v>194</v>
      </c>
      <c r="H127" s="238">
        <v>15.826</v>
      </c>
      <c r="I127" s="239"/>
      <c r="J127" s="240">
        <f>ROUND(I127*H127,2)</f>
        <v>0</v>
      </c>
      <c r="K127" s="236" t="s">
        <v>175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0.0026369</v>
      </c>
      <c r="R127" s="243">
        <f>Q127*H127</f>
        <v>0.0417315794</v>
      </c>
      <c r="S127" s="243">
        <v>0</v>
      </c>
      <c r="T127" s="244">
        <f>S127*H127</f>
        <v>0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2641</v>
      </c>
    </row>
    <row r="128" spans="2:51" s="12" customFormat="1" ht="13.5">
      <c r="B128" s="246"/>
      <c r="C128" s="247"/>
      <c r="D128" s="248" t="s">
        <v>185</v>
      </c>
      <c r="E128" s="249" t="s">
        <v>21</v>
      </c>
      <c r="F128" s="250" t="s">
        <v>2642</v>
      </c>
      <c r="G128" s="247"/>
      <c r="H128" s="251">
        <v>15.826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pans="2:51" s="13" customFormat="1" ht="13.5">
      <c r="B129" s="258"/>
      <c r="C129" s="259"/>
      <c r="D129" s="248" t="s">
        <v>185</v>
      </c>
      <c r="E129" s="260" t="s">
        <v>21</v>
      </c>
      <c r="F129" s="261" t="s">
        <v>187</v>
      </c>
      <c r="G129" s="259"/>
      <c r="H129" s="262">
        <v>15.826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185</v>
      </c>
      <c r="AU129" s="268" t="s">
        <v>85</v>
      </c>
      <c r="AV129" s="13" t="s">
        <v>176</v>
      </c>
      <c r="AW129" s="13" t="s">
        <v>37</v>
      </c>
      <c r="AX129" s="13" t="s">
        <v>82</v>
      </c>
      <c r="AY129" s="268" t="s">
        <v>169</v>
      </c>
    </row>
    <row r="130" spans="2:65" s="1" customFormat="1" ht="16.5" customHeight="1">
      <c r="B130" s="47"/>
      <c r="C130" s="234" t="s">
        <v>239</v>
      </c>
      <c r="D130" s="234" t="s">
        <v>171</v>
      </c>
      <c r="E130" s="235" t="s">
        <v>2643</v>
      </c>
      <c r="F130" s="236" t="s">
        <v>2644</v>
      </c>
      <c r="G130" s="237" t="s">
        <v>194</v>
      </c>
      <c r="H130" s="238">
        <v>15.826</v>
      </c>
      <c r="I130" s="239"/>
      <c r="J130" s="240">
        <f>ROUND(I130*H130,2)</f>
        <v>0</v>
      </c>
      <c r="K130" s="236" t="s">
        <v>175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2645</v>
      </c>
    </row>
    <row r="131" spans="2:63" s="11" customFormat="1" ht="29.85" customHeight="1">
      <c r="B131" s="218"/>
      <c r="C131" s="219"/>
      <c r="D131" s="220" t="s">
        <v>73</v>
      </c>
      <c r="E131" s="232" t="s">
        <v>219</v>
      </c>
      <c r="F131" s="232" t="s">
        <v>262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SUM(P132:P135)</f>
        <v>0</v>
      </c>
      <c r="Q131" s="226"/>
      <c r="R131" s="227">
        <f>SUM(R132:R135)</f>
        <v>0.525014784</v>
      </c>
      <c r="S131" s="226"/>
      <c r="T131" s="228">
        <f>SUM(T132:T135)</f>
        <v>0</v>
      </c>
      <c r="AR131" s="229" t="s">
        <v>82</v>
      </c>
      <c r="AT131" s="230" t="s">
        <v>73</v>
      </c>
      <c r="AU131" s="230" t="s">
        <v>82</v>
      </c>
      <c r="AY131" s="229" t="s">
        <v>169</v>
      </c>
      <c r="BK131" s="231">
        <f>SUM(BK132:BK135)</f>
        <v>0</v>
      </c>
    </row>
    <row r="132" spans="2:65" s="1" customFormat="1" ht="25.5" customHeight="1">
      <c r="B132" s="47"/>
      <c r="C132" s="234" t="s">
        <v>10</v>
      </c>
      <c r="D132" s="234" t="s">
        <v>171</v>
      </c>
      <c r="E132" s="235" t="s">
        <v>2646</v>
      </c>
      <c r="F132" s="236" t="s">
        <v>2647</v>
      </c>
      <c r="G132" s="237" t="s">
        <v>174</v>
      </c>
      <c r="H132" s="238">
        <v>2</v>
      </c>
      <c r="I132" s="239"/>
      <c r="J132" s="240">
        <f>ROUND(I132*H132,2)</f>
        <v>0</v>
      </c>
      <c r="K132" s="236" t="s">
        <v>21</v>
      </c>
      <c r="L132" s="73"/>
      <c r="M132" s="241" t="s">
        <v>21</v>
      </c>
      <c r="N132" s="242" t="s">
        <v>45</v>
      </c>
      <c r="O132" s="48"/>
      <c r="P132" s="243">
        <f>O132*H132</f>
        <v>0</v>
      </c>
      <c r="Q132" s="243">
        <v>2.112E-06</v>
      </c>
      <c r="R132" s="243">
        <f>Q132*H132</f>
        <v>4.224E-06</v>
      </c>
      <c r="S132" s="243">
        <v>0</v>
      </c>
      <c r="T132" s="244">
        <f>S132*H132</f>
        <v>0</v>
      </c>
      <c r="AR132" s="25" t="s">
        <v>176</v>
      </c>
      <c r="AT132" s="25" t="s">
        <v>171</v>
      </c>
      <c r="AU132" s="25" t="s">
        <v>85</v>
      </c>
      <c r="AY132" s="25" t="s">
        <v>169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176</v>
      </c>
      <c r="BM132" s="25" t="s">
        <v>2648</v>
      </c>
    </row>
    <row r="133" spans="2:65" s="1" customFormat="1" ht="38.25" customHeight="1">
      <c r="B133" s="47"/>
      <c r="C133" s="294" t="s">
        <v>246</v>
      </c>
      <c r="D133" s="294" t="s">
        <v>532</v>
      </c>
      <c r="E133" s="295" t="s">
        <v>2649</v>
      </c>
      <c r="F133" s="296" t="s">
        <v>2650</v>
      </c>
      <c r="G133" s="297" t="s">
        <v>174</v>
      </c>
      <c r="H133" s="298">
        <v>2</v>
      </c>
      <c r="I133" s="299"/>
      <c r="J133" s="300">
        <f>ROUND(I133*H133,2)</f>
        <v>0</v>
      </c>
      <c r="K133" s="296" t="s">
        <v>21</v>
      </c>
      <c r="L133" s="301"/>
      <c r="M133" s="302" t="s">
        <v>21</v>
      </c>
      <c r="N133" s="303" t="s">
        <v>45</v>
      </c>
      <c r="O133" s="48"/>
      <c r="P133" s="243">
        <f>O133*H133</f>
        <v>0</v>
      </c>
      <c r="Q133" s="243">
        <v>0.075</v>
      </c>
      <c r="R133" s="243">
        <f>Q133*H133</f>
        <v>0.15</v>
      </c>
      <c r="S133" s="243">
        <v>0</v>
      </c>
      <c r="T133" s="244">
        <f>S133*H133</f>
        <v>0</v>
      </c>
      <c r="AR133" s="25" t="s">
        <v>215</v>
      </c>
      <c r="AT133" s="25" t="s">
        <v>532</v>
      </c>
      <c r="AU133" s="25" t="s">
        <v>85</v>
      </c>
      <c r="AY133" s="25" t="s">
        <v>169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176</v>
      </c>
      <c r="BM133" s="25" t="s">
        <v>2651</v>
      </c>
    </row>
    <row r="134" spans="2:65" s="1" customFormat="1" ht="25.5" customHeight="1">
      <c r="B134" s="47"/>
      <c r="C134" s="234" t="s">
        <v>250</v>
      </c>
      <c r="D134" s="234" t="s">
        <v>171</v>
      </c>
      <c r="E134" s="235" t="s">
        <v>2652</v>
      </c>
      <c r="F134" s="236" t="s">
        <v>2653</v>
      </c>
      <c r="G134" s="237" t="s">
        <v>174</v>
      </c>
      <c r="H134" s="238">
        <v>5</v>
      </c>
      <c r="I134" s="239"/>
      <c r="J134" s="240">
        <f>ROUND(I134*H134,2)</f>
        <v>0</v>
      </c>
      <c r="K134" s="236" t="s">
        <v>21</v>
      </c>
      <c r="L134" s="73"/>
      <c r="M134" s="241" t="s">
        <v>21</v>
      </c>
      <c r="N134" s="242" t="s">
        <v>45</v>
      </c>
      <c r="O134" s="48"/>
      <c r="P134" s="243">
        <f>O134*H134</f>
        <v>0</v>
      </c>
      <c r="Q134" s="243">
        <v>2.112E-06</v>
      </c>
      <c r="R134" s="243">
        <f>Q134*H134</f>
        <v>1.0559999999999999E-05</v>
      </c>
      <c r="S134" s="243">
        <v>0</v>
      </c>
      <c r="T134" s="244">
        <f>S134*H134</f>
        <v>0</v>
      </c>
      <c r="AR134" s="25" t="s">
        <v>176</v>
      </c>
      <c r="AT134" s="25" t="s">
        <v>171</v>
      </c>
      <c r="AU134" s="25" t="s">
        <v>85</v>
      </c>
      <c r="AY134" s="25" t="s">
        <v>169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82</v>
      </c>
      <c r="BK134" s="245">
        <f>ROUND(I134*H134,2)</f>
        <v>0</v>
      </c>
      <c r="BL134" s="25" t="s">
        <v>176</v>
      </c>
      <c r="BM134" s="25" t="s">
        <v>2654</v>
      </c>
    </row>
    <row r="135" spans="2:65" s="1" customFormat="1" ht="25.5" customHeight="1">
      <c r="B135" s="47"/>
      <c r="C135" s="294" t="s">
        <v>254</v>
      </c>
      <c r="D135" s="294" t="s">
        <v>532</v>
      </c>
      <c r="E135" s="295" t="s">
        <v>2655</v>
      </c>
      <c r="F135" s="296" t="s">
        <v>2656</v>
      </c>
      <c r="G135" s="297" t="s">
        <v>174</v>
      </c>
      <c r="H135" s="298">
        <v>5</v>
      </c>
      <c r="I135" s="299"/>
      <c r="J135" s="300">
        <f>ROUND(I135*H135,2)</f>
        <v>0</v>
      </c>
      <c r="K135" s="296" t="s">
        <v>21</v>
      </c>
      <c r="L135" s="301"/>
      <c r="M135" s="302" t="s">
        <v>21</v>
      </c>
      <c r="N135" s="303" t="s">
        <v>45</v>
      </c>
      <c r="O135" s="48"/>
      <c r="P135" s="243">
        <f>O135*H135</f>
        <v>0</v>
      </c>
      <c r="Q135" s="243">
        <v>0.075</v>
      </c>
      <c r="R135" s="243">
        <f>Q135*H135</f>
        <v>0.375</v>
      </c>
      <c r="S135" s="243">
        <v>0</v>
      </c>
      <c r="T135" s="244">
        <f>S135*H135</f>
        <v>0</v>
      </c>
      <c r="AR135" s="25" t="s">
        <v>215</v>
      </c>
      <c r="AT135" s="25" t="s">
        <v>532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2657</v>
      </c>
    </row>
    <row r="136" spans="2:63" s="11" customFormat="1" ht="29.85" customHeight="1">
      <c r="B136" s="218"/>
      <c r="C136" s="219"/>
      <c r="D136" s="220" t="s">
        <v>73</v>
      </c>
      <c r="E136" s="232" t="s">
        <v>319</v>
      </c>
      <c r="F136" s="232" t="s">
        <v>320</v>
      </c>
      <c r="G136" s="219"/>
      <c r="H136" s="219"/>
      <c r="I136" s="222"/>
      <c r="J136" s="233">
        <f>BK136</f>
        <v>0</v>
      </c>
      <c r="K136" s="219"/>
      <c r="L136" s="224"/>
      <c r="M136" s="225"/>
      <c r="N136" s="226"/>
      <c r="O136" s="226"/>
      <c r="P136" s="227">
        <f>P137</f>
        <v>0</v>
      </c>
      <c r="Q136" s="226"/>
      <c r="R136" s="227">
        <f>R137</f>
        <v>0</v>
      </c>
      <c r="S136" s="226"/>
      <c r="T136" s="228">
        <f>T137</f>
        <v>0</v>
      </c>
      <c r="AR136" s="229" t="s">
        <v>82</v>
      </c>
      <c r="AT136" s="230" t="s">
        <v>73</v>
      </c>
      <c r="AU136" s="230" t="s">
        <v>82</v>
      </c>
      <c r="AY136" s="229" t="s">
        <v>169</v>
      </c>
      <c r="BK136" s="231">
        <f>BK137</f>
        <v>0</v>
      </c>
    </row>
    <row r="137" spans="2:65" s="1" customFormat="1" ht="25.5" customHeight="1">
      <c r="B137" s="47"/>
      <c r="C137" s="234" t="s">
        <v>258</v>
      </c>
      <c r="D137" s="234" t="s">
        <v>171</v>
      </c>
      <c r="E137" s="235" t="s">
        <v>322</v>
      </c>
      <c r="F137" s="236" t="s">
        <v>323</v>
      </c>
      <c r="G137" s="237" t="s">
        <v>288</v>
      </c>
      <c r="H137" s="238">
        <v>5.299</v>
      </c>
      <c r="I137" s="239"/>
      <c r="J137" s="240">
        <f>ROUND(I137*H137,2)</f>
        <v>0</v>
      </c>
      <c r="K137" s="236" t="s">
        <v>175</v>
      </c>
      <c r="L137" s="73"/>
      <c r="M137" s="241" t="s">
        <v>21</v>
      </c>
      <c r="N137" s="279" t="s">
        <v>45</v>
      </c>
      <c r="O137" s="280"/>
      <c r="P137" s="281">
        <f>O137*H137</f>
        <v>0</v>
      </c>
      <c r="Q137" s="281">
        <v>0</v>
      </c>
      <c r="R137" s="281">
        <f>Q137*H137</f>
        <v>0</v>
      </c>
      <c r="S137" s="281">
        <v>0</v>
      </c>
      <c r="T137" s="282">
        <f>S137*H137</f>
        <v>0</v>
      </c>
      <c r="AR137" s="25" t="s">
        <v>176</v>
      </c>
      <c r="AT137" s="25" t="s">
        <v>171</v>
      </c>
      <c r="AU137" s="25" t="s">
        <v>85</v>
      </c>
      <c r="AY137" s="25" t="s">
        <v>169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25" t="s">
        <v>82</v>
      </c>
      <c r="BK137" s="245">
        <f>ROUND(I137*H137,2)</f>
        <v>0</v>
      </c>
      <c r="BL137" s="25" t="s">
        <v>176</v>
      </c>
      <c r="BM137" s="25" t="s">
        <v>2658</v>
      </c>
    </row>
    <row r="138" spans="2:12" s="1" customFormat="1" ht="6.95" customHeight="1">
      <c r="B138" s="68"/>
      <c r="C138" s="69"/>
      <c r="D138" s="69"/>
      <c r="E138" s="69"/>
      <c r="F138" s="69"/>
      <c r="G138" s="69"/>
      <c r="H138" s="69"/>
      <c r="I138" s="179"/>
      <c r="J138" s="69"/>
      <c r="K138" s="69"/>
      <c r="L138" s="73"/>
    </row>
  </sheetData>
  <sheetProtection password="CC35" sheet="1" objects="1" scenarios="1" formatColumns="0" formatRows="0" autoFilter="0"/>
  <autoFilter ref="C80:K13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131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2659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ROUND(J79,2)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ROUND(SUM(BE79:BE243),2)</f>
        <v>0</v>
      </c>
      <c r="G30" s="48"/>
      <c r="H30" s="48"/>
      <c r="I30" s="171">
        <v>0.21</v>
      </c>
      <c r="J30" s="170">
        <f>ROUND(ROUND((SUM(BE79:BE243)),2)*I30,2)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ROUND(SUM(BF79:BF243),2)</f>
        <v>0</v>
      </c>
      <c r="G31" s="48"/>
      <c r="H31" s="48"/>
      <c r="I31" s="171">
        <v>0.15</v>
      </c>
      <c r="J31" s="170">
        <f>ROUND(ROUND((SUM(BF79:BF243)),2)*I31,2)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ROUND(SUM(BG79:BG243),2)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ROUND(SUM(BH79:BH243),2)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ROUND(SUM(BI79:BI243),2)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CITY067-15 - SO 901 - DIO - Dopravně inženýrské opatření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J79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J80</f>
        <v>0</v>
      </c>
      <c r="K57" s="196"/>
    </row>
    <row r="58" spans="2:11" s="9" customFormat="1" ht="19.9" customHeight="1">
      <c r="B58" s="197"/>
      <c r="C58" s="198"/>
      <c r="D58" s="199" t="s">
        <v>330</v>
      </c>
      <c r="E58" s="200"/>
      <c r="F58" s="200"/>
      <c r="G58" s="200"/>
      <c r="H58" s="200"/>
      <c r="I58" s="201"/>
      <c r="J58" s="202">
        <f>J81</f>
        <v>0</v>
      </c>
      <c r="K58" s="203"/>
    </row>
    <row r="59" spans="2:11" s="9" customFormat="1" ht="19.9" customHeight="1">
      <c r="B59" s="197"/>
      <c r="C59" s="198"/>
      <c r="D59" s="199" t="s">
        <v>152</v>
      </c>
      <c r="E59" s="200"/>
      <c r="F59" s="200"/>
      <c r="G59" s="200"/>
      <c r="H59" s="200"/>
      <c r="I59" s="201"/>
      <c r="J59" s="202">
        <f>J242</f>
        <v>0</v>
      </c>
      <c r="K59" s="203"/>
    </row>
    <row r="60" spans="2:11" s="1" customFormat="1" ht="21.8" customHeight="1">
      <c r="B60" s="47"/>
      <c r="C60" s="48"/>
      <c r="D60" s="48"/>
      <c r="E60" s="48"/>
      <c r="F60" s="48"/>
      <c r="G60" s="48"/>
      <c r="H60" s="48"/>
      <c r="I60" s="157"/>
      <c r="J60" s="48"/>
      <c r="K60" s="52"/>
    </row>
    <row r="61" spans="2:11" s="1" customFormat="1" ht="6.95" customHeight="1">
      <c r="B61" s="68"/>
      <c r="C61" s="69"/>
      <c r="D61" s="69"/>
      <c r="E61" s="69"/>
      <c r="F61" s="69"/>
      <c r="G61" s="69"/>
      <c r="H61" s="69"/>
      <c r="I61" s="179"/>
      <c r="J61" s="69"/>
      <c r="K61" s="70"/>
    </row>
    <row r="65" spans="2:12" s="1" customFormat="1" ht="6.95" customHeight="1">
      <c r="B65" s="71"/>
      <c r="C65" s="72"/>
      <c r="D65" s="72"/>
      <c r="E65" s="72"/>
      <c r="F65" s="72"/>
      <c r="G65" s="72"/>
      <c r="H65" s="72"/>
      <c r="I65" s="182"/>
      <c r="J65" s="72"/>
      <c r="K65" s="72"/>
      <c r="L65" s="73"/>
    </row>
    <row r="66" spans="2:12" s="1" customFormat="1" ht="36.95" customHeight="1">
      <c r="B66" s="47"/>
      <c r="C66" s="74" t="s">
        <v>153</v>
      </c>
      <c r="D66" s="75"/>
      <c r="E66" s="75"/>
      <c r="F66" s="75"/>
      <c r="G66" s="75"/>
      <c r="H66" s="75"/>
      <c r="I66" s="204"/>
      <c r="J66" s="75"/>
      <c r="K66" s="75"/>
      <c r="L66" s="73"/>
    </row>
    <row r="67" spans="2:12" s="1" customFormat="1" ht="6.95" customHeight="1">
      <c r="B67" s="47"/>
      <c r="C67" s="75"/>
      <c r="D67" s="75"/>
      <c r="E67" s="75"/>
      <c r="F67" s="75"/>
      <c r="G67" s="75"/>
      <c r="H67" s="75"/>
      <c r="I67" s="204"/>
      <c r="J67" s="75"/>
      <c r="K67" s="75"/>
      <c r="L67" s="73"/>
    </row>
    <row r="68" spans="2:12" s="1" customFormat="1" ht="14.4" customHeight="1">
      <c r="B68" s="47"/>
      <c r="C68" s="77" t="s">
        <v>18</v>
      </c>
      <c r="D68" s="75"/>
      <c r="E68" s="75"/>
      <c r="F68" s="75"/>
      <c r="G68" s="75"/>
      <c r="H68" s="75"/>
      <c r="I68" s="204"/>
      <c r="J68" s="75"/>
      <c r="K68" s="75"/>
      <c r="L68" s="73"/>
    </row>
    <row r="69" spans="2:12" s="1" customFormat="1" ht="16.5" customHeight="1">
      <c r="B69" s="47"/>
      <c r="C69" s="75"/>
      <c r="D69" s="75"/>
      <c r="E69" s="205" t="str">
        <f>E7</f>
        <v>Rekonstrukce ulic Moravská, Hynaisova a náměstí Svobody, Karlovy Vary</v>
      </c>
      <c r="F69" s="77"/>
      <c r="G69" s="77"/>
      <c r="H69" s="77"/>
      <c r="I69" s="204"/>
      <c r="J69" s="75"/>
      <c r="K69" s="75"/>
      <c r="L69" s="73"/>
    </row>
    <row r="70" spans="2:12" s="1" customFormat="1" ht="14.4" customHeight="1">
      <c r="B70" s="47"/>
      <c r="C70" s="77" t="s">
        <v>141</v>
      </c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7.25" customHeight="1">
      <c r="B71" s="47"/>
      <c r="C71" s="75"/>
      <c r="D71" s="75"/>
      <c r="E71" s="83" t="str">
        <f>E9</f>
        <v>CITY067-15 - SO 901 - DIO - Dopravně inženýrské opatření</v>
      </c>
      <c r="F71" s="75"/>
      <c r="G71" s="75"/>
      <c r="H71" s="75"/>
      <c r="I71" s="204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8" customHeight="1">
      <c r="B73" s="47"/>
      <c r="C73" s="77" t="s">
        <v>23</v>
      </c>
      <c r="D73" s="75"/>
      <c r="E73" s="75"/>
      <c r="F73" s="206" t="str">
        <f>F12</f>
        <v>Karlovy Vary</v>
      </c>
      <c r="G73" s="75"/>
      <c r="H73" s="75"/>
      <c r="I73" s="207" t="s">
        <v>25</v>
      </c>
      <c r="J73" s="86" t="str">
        <f>IF(J12="","",J12)</f>
        <v>11. 6. 2018</v>
      </c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3.5">
      <c r="B75" s="47"/>
      <c r="C75" s="77" t="s">
        <v>27</v>
      </c>
      <c r="D75" s="75"/>
      <c r="E75" s="75"/>
      <c r="F75" s="206" t="str">
        <f>E15</f>
        <v>Statutární město Karlovy Vary,Moskevská 21, K.Vary</v>
      </c>
      <c r="G75" s="75"/>
      <c r="H75" s="75"/>
      <c r="I75" s="207" t="s">
        <v>34</v>
      </c>
      <c r="J75" s="206" t="str">
        <f>E21</f>
        <v xml:space="preserve">AF-CITYPLAN sro.,Magistrů 1275/13,140 00 Praha 4 </v>
      </c>
      <c r="K75" s="75"/>
      <c r="L75" s="73"/>
    </row>
    <row r="76" spans="2:12" s="1" customFormat="1" ht="14.4" customHeight="1">
      <c r="B76" s="47"/>
      <c r="C76" s="77" t="s">
        <v>32</v>
      </c>
      <c r="D76" s="75"/>
      <c r="E76" s="75"/>
      <c r="F76" s="206" t="str">
        <f>IF(E18="","",E18)</f>
        <v/>
      </c>
      <c r="G76" s="75"/>
      <c r="H76" s="75"/>
      <c r="I76" s="204"/>
      <c r="J76" s="75"/>
      <c r="K76" s="75"/>
      <c r="L76" s="73"/>
    </row>
    <row r="77" spans="2:12" s="1" customFormat="1" ht="10.3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20" s="10" customFormat="1" ht="29.25" customHeight="1">
      <c r="B78" s="208"/>
      <c r="C78" s="209" t="s">
        <v>154</v>
      </c>
      <c r="D78" s="210" t="s">
        <v>59</v>
      </c>
      <c r="E78" s="210" t="s">
        <v>55</v>
      </c>
      <c r="F78" s="210" t="s">
        <v>155</v>
      </c>
      <c r="G78" s="210" t="s">
        <v>156</v>
      </c>
      <c r="H78" s="210" t="s">
        <v>157</v>
      </c>
      <c r="I78" s="211" t="s">
        <v>158</v>
      </c>
      <c r="J78" s="210" t="s">
        <v>145</v>
      </c>
      <c r="K78" s="212" t="s">
        <v>159</v>
      </c>
      <c r="L78" s="213"/>
      <c r="M78" s="103" t="s">
        <v>160</v>
      </c>
      <c r="N78" s="104" t="s">
        <v>44</v>
      </c>
      <c r="O78" s="104" t="s">
        <v>161</v>
      </c>
      <c r="P78" s="104" t="s">
        <v>162</v>
      </c>
      <c r="Q78" s="104" t="s">
        <v>163</v>
      </c>
      <c r="R78" s="104" t="s">
        <v>164</v>
      </c>
      <c r="S78" s="104" t="s">
        <v>165</v>
      </c>
      <c r="T78" s="105" t="s">
        <v>166</v>
      </c>
    </row>
    <row r="79" spans="2:63" s="1" customFormat="1" ht="29.25" customHeight="1">
      <c r="B79" s="47"/>
      <c r="C79" s="109" t="s">
        <v>146</v>
      </c>
      <c r="D79" s="75"/>
      <c r="E79" s="75"/>
      <c r="F79" s="75"/>
      <c r="G79" s="75"/>
      <c r="H79" s="75"/>
      <c r="I79" s="204"/>
      <c r="J79" s="214">
        <f>BK79</f>
        <v>0</v>
      </c>
      <c r="K79" s="75"/>
      <c r="L79" s="73"/>
      <c r="M79" s="106"/>
      <c r="N79" s="107"/>
      <c r="O79" s="107"/>
      <c r="P79" s="215">
        <f>P80</f>
        <v>0</v>
      </c>
      <c r="Q79" s="107"/>
      <c r="R79" s="215">
        <f>R80</f>
        <v>0.022</v>
      </c>
      <c r="S79" s="107"/>
      <c r="T79" s="216">
        <f>T80</f>
        <v>0</v>
      </c>
      <c r="AT79" s="25" t="s">
        <v>73</v>
      </c>
      <c r="AU79" s="25" t="s">
        <v>147</v>
      </c>
      <c r="BK79" s="217">
        <f>BK80</f>
        <v>0</v>
      </c>
    </row>
    <row r="80" spans="2:63" s="11" customFormat="1" ht="37.4" customHeight="1">
      <c r="B80" s="218"/>
      <c r="C80" s="219"/>
      <c r="D80" s="220" t="s">
        <v>73</v>
      </c>
      <c r="E80" s="221" t="s">
        <v>167</v>
      </c>
      <c r="F80" s="221" t="s">
        <v>168</v>
      </c>
      <c r="G80" s="219"/>
      <c r="H80" s="219"/>
      <c r="I80" s="222"/>
      <c r="J80" s="223">
        <f>BK80</f>
        <v>0</v>
      </c>
      <c r="K80" s="219"/>
      <c r="L80" s="224"/>
      <c r="M80" s="225"/>
      <c r="N80" s="226"/>
      <c r="O80" s="226"/>
      <c r="P80" s="227">
        <f>P81+P242</f>
        <v>0</v>
      </c>
      <c r="Q80" s="226"/>
      <c r="R80" s="227">
        <f>R81+R242</f>
        <v>0.022</v>
      </c>
      <c r="S80" s="226"/>
      <c r="T80" s="228">
        <f>T81+T242</f>
        <v>0</v>
      </c>
      <c r="AR80" s="229" t="s">
        <v>82</v>
      </c>
      <c r="AT80" s="230" t="s">
        <v>73</v>
      </c>
      <c r="AU80" s="230" t="s">
        <v>74</v>
      </c>
      <c r="AY80" s="229" t="s">
        <v>169</v>
      </c>
      <c r="BK80" s="231">
        <f>BK81+BK242</f>
        <v>0</v>
      </c>
    </row>
    <row r="81" spans="2:63" s="11" customFormat="1" ht="19.9" customHeight="1">
      <c r="B81" s="218"/>
      <c r="C81" s="219"/>
      <c r="D81" s="220" t="s">
        <v>73</v>
      </c>
      <c r="E81" s="232" t="s">
        <v>219</v>
      </c>
      <c r="F81" s="232" t="s">
        <v>878</v>
      </c>
      <c r="G81" s="219"/>
      <c r="H81" s="219"/>
      <c r="I81" s="222"/>
      <c r="J81" s="233">
        <f>BK81</f>
        <v>0</v>
      </c>
      <c r="K81" s="219"/>
      <c r="L81" s="224"/>
      <c r="M81" s="225"/>
      <c r="N81" s="226"/>
      <c r="O81" s="226"/>
      <c r="P81" s="227">
        <f>SUM(P82:P241)</f>
        <v>0</v>
      </c>
      <c r="Q81" s="226"/>
      <c r="R81" s="227">
        <f>SUM(R82:R241)</f>
        <v>0.022</v>
      </c>
      <c r="S81" s="226"/>
      <c r="T81" s="228">
        <f>SUM(T82:T241)</f>
        <v>0</v>
      </c>
      <c r="AR81" s="229" t="s">
        <v>82</v>
      </c>
      <c r="AT81" s="230" t="s">
        <v>73</v>
      </c>
      <c r="AU81" s="230" t="s">
        <v>82</v>
      </c>
      <c r="AY81" s="229" t="s">
        <v>169</v>
      </c>
      <c r="BK81" s="231">
        <f>SUM(BK82:BK241)</f>
        <v>0</v>
      </c>
    </row>
    <row r="82" spans="2:65" s="1" customFormat="1" ht="25.5" customHeight="1">
      <c r="B82" s="47"/>
      <c r="C82" s="234" t="s">
        <v>82</v>
      </c>
      <c r="D82" s="234" t="s">
        <v>171</v>
      </c>
      <c r="E82" s="235" t="s">
        <v>2660</v>
      </c>
      <c r="F82" s="236" t="s">
        <v>2661</v>
      </c>
      <c r="G82" s="237" t="s">
        <v>174</v>
      </c>
      <c r="H82" s="238">
        <v>22</v>
      </c>
      <c r="I82" s="239"/>
      <c r="J82" s="240">
        <f>ROUND(I82*H82,2)</f>
        <v>0</v>
      </c>
      <c r="K82" s="236" t="s">
        <v>175</v>
      </c>
      <c r="L82" s="73"/>
      <c r="M82" s="241" t="s">
        <v>21</v>
      </c>
      <c r="N82" s="242" t="s">
        <v>45</v>
      </c>
      <c r="O82" s="48"/>
      <c r="P82" s="243">
        <f>O82*H82</f>
        <v>0</v>
      </c>
      <c r="Q82" s="243">
        <v>0</v>
      </c>
      <c r="R82" s="243">
        <f>Q82*H82</f>
        <v>0</v>
      </c>
      <c r="S82" s="243">
        <v>0</v>
      </c>
      <c r="T82" s="244">
        <f>S82*H82</f>
        <v>0</v>
      </c>
      <c r="AR82" s="25" t="s">
        <v>176</v>
      </c>
      <c r="AT82" s="25" t="s">
        <v>171</v>
      </c>
      <c r="AU82" s="25" t="s">
        <v>85</v>
      </c>
      <c r="AY82" s="25" t="s">
        <v>169</v>
      </c>
      <c r="BE82" s="245">
        <f>IF(N82="základní",J82,0)</f>
        <v>0</v>
      </c>
      <c r="BF82" s="245">
        <f>IF(N82="snížená",J82,0)</f>
        <v>0</v>
      </c>
      <c r="BG82" s="245">
        <f>IF(N82="zákl. přenesená",J82,0)</f>
        <v>0</v>
      </c>
      <c r="BH82" s="245">
        <f>IF(N82="sníž. přenesená",J82,0)</f>
        <v>0</v>
      </c>
      <c r="BI82" s="245">
        <f>IF(N82="nulová",J82,0)</f>
        <v>0</v>
      </c>
      <c r="BJ82" s="25" t="s">
        <v>82</v>
      </c>
      <c r="BK82" s="245">
        <f>ROUND(I82*H82,2)</f>
        <v>0</v>
      </c>
      <c r="BL82" s="25" t="s">
        <v>176</v>
      </c>
      <c r="BM82" s="25" t="s">
        <v>2662</v>
      </c>
    </row>
    <row r="83" spans="2:51" s="14" customFormat="1" ht="13.5">
      <c r="B83" s="269"/>
      <c r="C83" s="270"/>
      <c r="D83" s="248" t="s">
        <v>185</v>
      </c>
      <c r="E83" s="271" t="s">
        <v>21</v>
      </c>
      <c r="F83" s="272" t="s">
        <v>2663</v>
      </c>
      <c r="G83" s="270"/>
      <c r="H83" s="271" t="s">
        <v>21</v>
      </c>
      <c r="I83" s="273"/>
      <c r="J83" s="270"/>
      <c r="K83" s="270"/>
      <c r="L83" s="274"/>
      <c r="M83" s="275"/>
      <c r="N83" s="276"/>
      <c r="O83" s="276"/>
      <c r="P83" s="276"/>
      <c r="Q83" s="276"/>
      <c r="R83" s="276"/>
      <c r="S83" s="276"/>
      <c r="T83" s="277"/>
      <c r="AT83" s="278" t="s">
        <v>185</v>
      </c>
      <c r="AU83" s="278" t="s">
        <v>85</v>
      </c>
      <c r="AV83" s="14" t="s">
        <v>82</v>
      </c>
      <c r="AW83" s="14" t="s">
        <v>37</v>
      </c>
      <c r="AX83" s="14" t="s">
        <v>74</v>
      </c>
      <c r="AY83" s="278" t="s">
        <v>169</v>
      </c>
    </row>
    <row r="84" spans="2:51" s="12" customFormat="1" ht="13.5">
      <c r="B84" s="246"/>
      <c r="C84" s="247"/>
      <c r="D84" s="248" t="s">
        <v>185</v>
      </c>
      <c r="E84" s="249" t="s">
        <v>21</v>
      </c>
      <c r="F84" s="250" t="s">
        <v>85</v>
      </c>
      <c r="G84" s="247"/>
      <c r="H84" s="251">
        <v>2</v>
      </c>
      <c r="I84" s="252"/>
      <c r="J84" s="247"/>
      <c r="K84" s="247"/>
      <c r="L84" s="253"/>
      <c r="M84" s="254"/>
      <c r="N84" s="255"/>
      <c r="O84" s="255"/>
      <c r="P84" s="255"/>
      <c r="Q84" s="255"/>
      <c r="R84" s="255"/>
      <c r="S84" s="255"/>
      <c r="T84" s="256"/>
      <c r="AT84" s="257" t="s">
        <v>185</v>
      </c>
      <c r="AU84" s="257" t="s">
        <v>85</v>
      </c>
      <c r="AV84" s="12" t="s">
        <v>85</v>
      </c>
      <c r="AW84" s="12" t="s">
        <v>37</v>
      </c>
      <c r="AX84" s="12" t="s">
        <v>74</v>
      </c>
      <c r="AY84" s="257" t="s">
        <v>169</v>
      </c>
    </row>
    <row r="85" spans="2:51" s="14" customFormat="1" ht="13.5">
      <c r="B85" s="269"/>
      <c r="C85" s="270"/>
      <c r="D85" s="248" t="s">
        <v>185</v>
      </c>
      <c r="E85" s="271" t="s">
        <v>21</v>
      </c>
      <c r="F85" s="272" t="s">
        <v>2664</v>
      </c>
      <c r="G85" s="270"/>
      <c r="H85" s="271" t="s">
        <v>21</v>
      </c>
      <c r="I85" s="273"/>
      <c r="J85" s="270"/>
      <c r="K85" s="270"/>
      <c r="L85" s="274"/>
      <c r="M85" s="275"/>
      <c r="N85" s="276"/>
      <c r="O85" s="276"/>
      <c r="P85" s="276"/>
      <c r="Q85" s="276"/>
      <c r="R85" s="276"/>
      <c r="S85" s="276"/>
      <c r="T85" s="277"/>
      <c r="AT85" s="278" t="s">
        <v>185</v>
      </c>
      <c r="AU85" s="278" t="s">
        <v>85</v>
      </c>
      <c r="AV85" s="14" t="s">
        <v>82</v>
      </c>
      <c r="AW85" s="14" t="s">
        <v>37</v>
      </c>
      <c r="AX85" s="14" t="s">
        <v>74</v>
      </c>
      <c r="AY85" s="278" t="s">
        <v>169</v>
      </c>
    </row>
    <row r="86" spans="2:51" s="12" customFormat="1" ht="13.5">
      <c r="B86" s="246"/>
      <c r="C86" s="247"/>
      <c r="D86" s="248" t="s">
        <v>185</v>
      </c>
      <c r="E86" s="249" t="s">
        <v>21</v>
      </c>
      <c r="F86" s="250" t="s">
        <v>202</v>
      </c>
      <c r="G86" s="247"/>
      <c r="H86" s="251">
        <v>7</v>
      </c>
      <c r="I86" s="252"/>
      <c r="J86" s="247"/>
      <c r="K86" s="247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185</v>
      </c>
      <c r="AU86" s="257" t="s">
        <v>85</v>
      </c>
      <c r="AV86" s="12" t="s">
        <v>85</v>
      </c>
      <c r="AW86" s="12" t="s">
        <v>37</v>
      </c>
      <c r="AX86" s="12" t="s">
        <v>74</v>
      </c>
      <c r="AY86" s="257" t="s">
        <v>169</v>
      </c>
    </row>
    <row r="87" spans="2:51" s="14" customFormat="1" ht="13.5">
      <c r="B87" s="269"/>
      <c r="C87" s="270"/>
      <c r="D87" s="248" t="s">
        <v>185</v>
      </c>
      <c r="E87" s="271" t="s">
        <v>21</v>
      </c>
      <c r="F87" s="272" t="s">
        <v>2665</v>
      </c>
      <c r="G87" s="270"/>
      <c r="H87" s="271" t="s">
        <v>21</v>
      </c>
      <c r="I87" s="273"/>
      <c r="J87" s="270"/>
      <c r="K87" s="270"/>
      <c r="L87" s="274"/>
      <c r="M87" s="275"/>
      <c r="N87" s="276"/>
      <c r="O87" s="276"/>
      <c r="P87" s="276"/>
      <c r="Q87" s="276"/>
      <c r="R87" s="276"/>
      <c r="S87" s="276"/>
      <c r="T87" s="277"/>
      <c r="AT87" s="278" t="s">
        <v>185</v>
      </c>
      <c r="AU87" s="278" t="s">
        <v>85</v>
      </c>
      <c r="AV87" s="14" t="s">
        <v>82</v>
      </c>
      <c r="AW87" s="14" t="s">
        <v>37</v>
      </c>
      <c r="AX87" s="14" t="s">
        <v>74</v>
      </c>
      <c r="AY87" s="278" t="s">
        <v>169</v>
      </c>
    </row>
    <row r="88" spans="2:51" s="12" customFormat="1" ht="13.5">
      <c r="B88" s="246"/>
      <c r="C88" s="247"/>
      <c r="D88" s="248" t="s">
        <v>185</v>
      </c>
      <c r="E88" s="249" t="s">
        <v>21</v>
      </c>
      <c r="F88" s="250" t="s">
        <v>181</v>
      </c>
      <c r="G88" s="247"/>
      <c r="H88" s="251">
        <v>3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pans="2:51" s="14" customFormat="1" ht="13.5">
      <c r="B89" s="269"/>
      <c r="C89" s="270"/>
      <c r="D89" s="248" t="s">
        <v>185</v>
      </c>
      <c r="E89" s="271" t="s">
        <v>21</v>
      </c>
      <c r="F89" s="272" t="s">
        <v>2666</v>
      </c>
      <c r="G89" s="270"/>
      <c r="H89" s="271" t="s">
        <v>21</v>
      </c>
      <c r="I89" s="273"/>
      <c r="J89" s="270"/>
      <c r="K89" s="270"/>
      <c r="L89" s="274"/>
      <c r="M89" s="275"/>
      <c r="N89" s="276"/>
      <c r="O89" s="276"/>
      <c r="P89" s="276"/>
      <c r="Q89" s="276"/>
      <c r="R89" s="276"/>
      <c r="S89" s="276"/>
      <c r="T89" s="277"/>
      <c r="AT89" s="278" t="s">
        <v>185</v>
      </c>
      <c r="AU89" s="278" t="s">
        <v>85</v>
      </c>
      <c r="AV89" s="14" t="s">
        <v>82</v>
      </c>
      <c r="AW89" s="14" t="s">
        <v>37</v>
      </c>
      <c r="AX89" s="14" t="s">
        <v>74</v>
      </c>
      <c r="AY89" s="278" t="s">
        <v>169</v>
      </c>
    </row>
    <row r="90" spans="2:51" s="12" customFormat="1" ht="13.5">
      <c r="B90" s="246"/>
      <c r="C90" s="247"/>
      <c r="D90" s="248" t="s">
        <v>185</v>
      </c>
      <c r="E90" s="249" t="s">
        <v>21</v>
      </c>
      <c r="F90" s="250" t="s">
        <v>176</v>
      </c>
      <c r="G90" s="247"/>
      <c r="H90" s="251">
        <v>4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pans="2:51" s="14" customFormat="1" ht="13.5">
      <c r="B91" s="269"/>
      <c r="C91" s="270"/>
      <c r="D91" s="248" t="s">
        <v>185</v>
      </c>
      <c r="E91" s="271" t="s">
        <v>21</v>
      </c>
      <c r="F91" s="272" t="s">
        <v>2667</v>
      </c>
      <c r="G91" s="270"/>
      <c r="H91" s="271" t="s">
        <v>21</v>
      </c>
      <c r="I91" s="273"/>
      <c r="J91" s="270"/>
      <c r="K91" s="270"/>
      <c r="L91" s="274"/>
      <c r="M91" s="275"/>
      <c r="N91" s="276"/>
      <c r="O91" s="276"/>
      <c r="P91" s="276"/>
      <c r="Q91" s="276"/>
      <c r="R91" s="276"/>
      <c r="S91" s="276"/>
      <c r="T91" s="277"/>
      <c r="AT91" s="278" t="s">
        <v>185</v>
      </c>
      <c r="AU91" s="278" t="s">
        <v>85</v>
      </c>
      <c r="AV91" s="14" t="s">
        <v>82</v>
      </c>
      <c r="AW91" s="14" t="s">
        <v>37</v>
      </c>
      <c r="AX91" s="14" t="s">
        <v>74</v>
      </c>
      <c r="AY91" s="278" t="s">
        <v>169</v>
      </c>
    </row>
    <row r="92" spans="2:51" s="12" customFormat="1" ht="13.5">
      <c r="B92" s="246"/>
      <c r="C92" s="247"/>
      <c r="D92" s="248" t="s">
        <v>185</v>
      </c>
      <c r="E92" s="249" t="s">
        <v>21</v>
      </c>
      <c r="F92" s="250" t="s">
        <v>181</v>
      </c>
      <c r="G92" s="247"/>
      <c r="H92" s="251">
        <v>3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pans="2:51" s="14" customFormat="1" ht="13.5">
      <c r="B93" s="269"/>
      <c r="C93" s="270"/>
      <c r="D93" s="248" t="s">
        <v>185</v>
      </c>
      <c r="E93" s="271" t="s">
        <v>21</v>
      </c>
      <c r="F93" s="272" t="s">
        <v>2668</v>
      </c>
      <c r="G93" s="270"/>
      <c r="H93" s="271" t="s">
        <v>21</v>
      </c>
      <c r="I93" s="273"/>
      <c r="J93" s="270"/>
      <c r="K93" s="270"/>
      <c r="L93" s="274"/>
      <c r="M93" s="275"/>
      <c r="N93" s="276"/>
      <c r="O93" s="276"/>
      <c r="P93" s="276"/>
      <c r="Q93" s="276"/>
      <c r="R93" s="276"/>
      <c r="S93" s="276"/>
      <c r="T93" s="277"/>
      <c r="AT93" s="278" t="s">
        <v>185</v>
      </c>
      <c r="AU93" s="278" t="s">
        <v>85</v>
      </c>
      <c r="AV93" s="14" t="s">
        <v>82</v>
      </c>
      <c r="AW93" s="14" t="s">
        <v>37</v>
      </c>
      <c r="AX93" s="14" t="s">
        <v>74</v>
      </c>
      <c r="AY93" s="278" t="s">
        <v>169</v>
      </c>
    </row>
    <row r="94" spans="2:51" s="12" customFormat="1" ht="13.5">
      <c r="B94" s="246"/>
      <c r="C94" s="247"/>
      <c r="D94" s="248" t="s">
        <v>185</v>
      </c>
      <c r="E94" s="249" t="s">
        <v>21</v>
      </c>
      <c r="F94" s="250" t="s">
        <v>181</v>
      </c>
      <c r="G94" s="247"/>
      <c r="H94" s="251">
        <v>3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pans="2:51" s="13" customFormat="1" ht="13.5">
      <c r="B95" s="258"/>
      <c r="C95" s="259"/>
      <c r="D95" s="248" t="s">
        <v>185</v>
      </c>
      <c r="E95" s="260" t="s">
        <v>21</v>
      </c>
      <c r="F95" s="261" t="s">
        <v>187</v>
      </c>
      <c r="G95" s="259"/>
      <c r="H95" s="262">
        <v>22</v>
      </c>
      <c r="I95" s="263"/>
      <c r="J95" s="259"/>
      <c r="K95" s="259"/>
      <c r="L95" s="264"/>
      <c r="M95" s="265"/>
      <c r="N95" s="266"/>
      <c r="O95" s="266"/>
      <c r="P95" s="266"/>
      <c r="Q95" s="266"/>
      <c r="R95" s="266"/>
      <c r="S95" s="266"/>
      <c r="T95" s="267"/>
      <c r="AT95" s="268" t="s">
        <v>185</v>
      </c>
      <c r="AU95" s="268" t="s">
        <v>85</v>
      </c>
      <c r="AV95" s="13" t="s">
        <v>176</v>
      </c>
      <c r="AW95" s="13" t="s">
        <v>37</v>
      </c>
      <c r="AX95" s="13" t="s">
        <v>82</v>
      </c>
      <c r="AY95" s="268" t="s">
        <v>169</v>
      </c>
    </row>
    <row r="96" spans="2:65" s="1" customFormat="1" ht="25.5" customHeight="1">
      <c r="B96" s="47"/>
      <c r="C96" s="234" t="s">
        <v>85</v>
      </c>
      <c r="D96" s="234" t="s">
        <v>171</v>
      </c>
      <c r="E96" s="235" t="s">
        <v>2669</v>
      </c>
      <c r="F96" s="236" t="s">
        <v>2670</v>
      </c>
      <c r="G96" s="237" t="s">
        <v>174</v>
      </c>
      <c r="H96" s="238">
        <v>1400</v>
      </c>
      <c r="I96" s="239"/>
      <c r="J96" s="240">
        <f>ROUND(I96*H96,2)</f>
        <v>0</v>
      </c>
      <c r="K96" s="236" t="s">
        <v>175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5" t="s">
        <v>176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176</v>
      </c>
      <c r="BM96" s="25" t="s">
        <v>2671</v>
      </c>
    </row>
    <row r="97" spans="2:51" s="14" customFormat="1" ht="13.5">
      <c r="B97" s="269"/>
      <c r="C97" s="270"/>
      <c r="D97" s="248" t="s">
        <v>185</v>
      </c>
      <c r="E97" s="271" t="s">
        <v>21</v>
      </c>
      <c r="F97" s="272" t="s">
        <v>2663</v>
      </c>
      <c r="G97" s="270"/>
      <c r="H97" s="271" t="s">
        <v>21</v>
      </c>
      <c r="I97" s="273"/>
      <c r="J97" s="270"/>
      <c r="K97" s="270"/>
      <c r="L97" s="274"/>
      <c r="M97" s="275"/>
      <c r="N97" s="276"/>
      <c r="O97" s="276"/>
      <c r="P97" s="276"/>
      <c r="Q97" s="276"/>
      <c r="R97" s="276"/>
      <c r="S97" s="276"/>
      <c r="T97" s="277"/>
      <c r="AT97" s="278" t="s">
        <v>185</v>
      </c>
      <c r="AU97" s="278" t="s">
        <v>85</v>
      </c>
      <c r="AV97" s="14" t="s">
        <v>82</v>
      </c>
      <c r="AW97" s="14" t="s">
        <v>37</v>
      </c>
      <c r="AX97" s="14" t="s">
        <v>74</v>
      </c>
      <c r="AY97" s="278" t="s">
        <v>169</v>
      </c>
    </row>
    <row r="98" spans="2:51" s="12" customFormat="1" ht="13.5">
      <c r="B98" s="246"/>
      <c r="C98" s="247"/>
      <c r="D98" s="248" t="s">
        <v>185</v>
      </c>
      <c r="E98" s="249" t="s">
        <v>21</v>
      </c>
      <c r="F98" s="250" t="s">
        <v>2672</v>
      </c>
      <c r="G98" s="247"/>
      <c r="H98" s="251">
        <v>180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pans="2:51" s="14" customFormat="1" ht="13.5">
      <c r="B99" s="269"/>
      <c r="C99" s="270"/>
      <c r="D99" s="248" t="s">
        <v>185</v>
      </c>
      <c r="E99" s="271" t="s">
        <v>21</v>
      </c>
      <c r="F99" s="272" t="s">
        <v>2664</v>
      </c>
      <c r="G99" s="270"/>
      <c r="H99" s="271" t="s">
        <v>21</v>
      </c>
      <c r="I99" s="273"/>
      <c r="J99" s="270"/>
      <c r="K99" s="270"/>
      <c r="L99" s="274"/>
      <c r="M99" s="275"/>
      <c r="N99" s="276"/>
      <c r="O99" s="276"/>
      <c r="P99" s="276"/>
      <c r="Q99" s="276"/>
      <c r="R99" s="276"/>
      <c r="S99" s="276"/>
      <c r="T99" s="277"/>
      <c r="AT99" s="278" t="s">
        <v>185</v>
      </c>
      <c r="AU99" s="278" t="s">
        <v>85</v>
      </c>
      <c r="AV99" s="14" t="s">
        <v>82</v>
      </c>
      <c r="AW99" s="14" t="s">
        <v>37</v>
      </c>
      <c r="AX99" s="14" t="s">
        <v>74</v>
      </c>
      <c r="AY99" s="278" t="s">
        <v>169</v>
      </c>
    </row>
    <row r="100" spans="2:51" s="12" customFormat="1" ht="13.5">
      <c r="B100" s="246"/>
      <c r="C100" s="247"/>
      <c r="D100" s="248" t="s">
        <v>185</v>
      </c>
      <c r="E100" s="249" t="s">
        <v>21</v>
      </c>
      <c r="F100" s="250" t="s">
        <v>2673</v>
      </c>
      <c r="G100" s="247"/>
      <c r="H100" s="251">
        <v>560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pans="2:51" s="14" customFormat="1" ht="13.5">
      <c r="B101" s="269"/>
      <c r="C101" s="270"/>
      <c r="D101" s="248" t="s">
        <v>185</v>
      </c>
      <c r="E101" s="271" t="s">
        <v>21</v>
      </c>
      <c r="F101" s="272" t="s">
        <v>2665</v>
      </c>
      <c r="G101" s="270"/>
      <c r="H101" s="271" t="s">
        <v>21</v>
      </c>
      <c r="I101" s="273"/>
      <c r="J101" s="270"/>
      <c r="K101" s="270"/>
      <c r="L101" s="274"/>
      <c r="M101" s="275"/>
      <c r="N101" s="276"/>
      <c r="O101" s="276"/>
      <c r="P101" s="276"/>
      <c r="Q101" s="276"/>
      <c r="R101" s="276"/>
      <c r="S101" s="276"/>
      <c r="T101" s="277"/>
      <c r="AT101" s="278" t="s">
        <v>185</v>
      </c>
      <c r="AU101" s="278" t="s">
        <v>85</v>
      </c>
      <c r="AV101" s="14" t="s">
        <v>82</v>
      </c>
      <c r="AW101" s="14" t="s">
        <v>37</v>
      </c>
      <c r="AX101" s="14" t="s">
        <v>74</v>
      </c>
      <c r="AY101" s="278" t="s">
        <v>169</v>
      </c>
    </row>
    <row r="102" spans="2:51" s="12" customFormat="1" ht="13.5">
      <c r="B102" s="246"/>
      <c r="C102" s="247"/>
      <c r="D102" s="248" t="s">
        <v>185</v>
      </c>
      <c r="E102" s="249" t="s">
        <v>21</v>
      </c>
      <c r="F102" s="250" t="s">
        <v>2674</v>
      </c>
      <c r="G102" s="247"/>
      <c r="H102" s="251">
        <v>60</v>
      </c>
      <c r="I102" s="252"/>
      <c r="J102" s="247"/>
      <c r="K102" s="247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185</v>
      </c>
      <c r="AU102" s="257" t="s">
        <v>85</v>
      </c>
      <c r="AV102" s="12" t="s">
        <v>85</v>
      </c>
      <c r="AW102" s="12" t="s">
        <v>37</v>
      </c>
      <c r="AX102" s="12" t="s">
        <v>74</v>
      </c>
      <c r="AY102" s="257" t="s">
        <v>169</v>
      </c>
    </row>
    <row r="103" spans="2:51" s="14" customFormat="1" ht="13.5">
      <c r="B103" s="269"/>
      <c r="C103" s="270"/>
      <c r="D103" s="248" t="s">
        <v>185</v>
      </c>
      <c r="E103" s="271" t="s">
        <v>21</v>
      </c>
      <c r="F103" s="272" t="s">
        <v>2666</v>
      </c>
      <c r="G103" s="270"/>
      <c r="H103" s="271" t="s">
        <v>21</v>
      </c>
      <c r="I103" s="273"/>
      <c r="J103" s="270"/>
      <c r="K103" s="270"/>
      <c r="L103" s="274"/>
      <c r="M103" s="275"/>
      <c r="N103" s="276"/>
      <c r="O103" s="276"/>
      <c r="P103" s="276"/>
      <c r="Q103" s="276"/>
      <c r="R103" s="276"/>
      <c r="S103" s="276"/>
      <c r="T103" s="277"/>
      <c r="AT103" s="278" t="s">
        <v>185</v>
      </c>
      <c r="AU103" s="278" t="s">
        <v>85</v>
      </c>
      <c r="AV103" s="14" t="s">
        <v>82</v>
      </c>
      <c r="AW103" s="14" t="s">
        <v>37</v>
      </c>
      <c r="AX103" s="14" t="s">
        <v>74</v>
      </c>
      <c r="AY103" s="278" t="s">
        <v>169</v>
      </c>
    </row>
    <row r="104" spans="2:51" s="12" customFormat="1" ht="13.5">
      <c r="B104" s="246"/>
      <c r="C104" s="247"/>
      <c r="D104" s="248" t="s">
        <v>185</v>
      </c>
      <c r="E104" s="249" t="s">
        <v>21</v>
      </c>
      <c r="F104" s="250" t="s">
        <v>2675</v>
      </c>
      <c r="G104" s="247"/>
      <c r="H104" s="251">
        <v>360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pans="2:51" s="14" customFormat="1" ht="13.5">
      <c r="B105" s="269"/>
      <c r="C105" s="270"/>
      <c r="D105" s="248" t="s">
        <v>185</v>
      </c>
      <c r="E105" s="271" t="s">
        <v>21</v>
      </c>
      <c r="F105" s="272" t="s">
        <v>2667</v>
      </c>
      <c r="G105" s="270"/>
      <c r="H105" s="271" t="s">
        <v>21</v>
      </c>
      <c r="I105" s="273"/>
      <c r="J105" s="270"/>
      <c r="K105" s="270"/>
      <c r="L105" s="274"/>
      <c r="M105" s="275"/>
      <c r="N105" s="276"/>
      <c r="O105" s="276"/>
      <c r="P105" s="276"/>
      <c r="Q105" s="276"/>
      <c r="R105" s="276"/>
      <c r="S105" s="276"/>
      <c r="T105" s="277"/>
      <c r="AT105" s="278" t="s">
        <v>185</v>
      </c>
      <c r="AU105" s="278" t="s">
        <v>85</v>
      </c>
      <c r="AV105" s="14" t="s">
        <v>82</v>
      </c>
      <c r="AW105" s="14" t="s">
        <v>37</v>
      </c>
      <c r="AX105" s="14" t="s">
        <v>74</v>
      </c>
      <c r="AY105" s="278" t="s">
        <v>169</v>
      </c>
    </row>
    <row r="106" spans="2:51" s="12" customFormat="1" ht="13.5">
      <c r="B106" s="246"/>
      <c r="C106" s="247"/>
      <c r="D106" s="248" t="s">
        <v>185</v>
      </c>
      <c r="E106" s="249" t="s">
        <v>21</v>
      </c>
      <c r="F106" s="250" t="s">
        <v>2674</v>
      </c>
      <c r="G106" s="247"/>
      <c r="H106" s="251">
        <v>60</v>
      </c>
      <c r="I106" s="252"/>
      <c r="J106" s="247"/>
      <c r="K106" s="247"/>
      <c r="L106" s="253"/>
      <c r="M106" s="254"/>
      <c r="N106" s="255"/>
      <c r="O106" s="255"/>
      <c r="P106" s="255"/>
      <c r="Q106" s="255"/>
      <c r="R106" s="255"/>
      <c r="S106" s="255"/>
      <c r="T106" s="256"/>
      <c r="AT106" s="257" t="s">
        <v>185</v>
      </c>
      <c r="AU106" s="257" t="s">
        <v>85</v>
      </c>
      <c r="AV106" s="12" t="s">
        <v>85</v>
      </c>
      <c r="AW106" s="12" t="s">
        <v>37</v>
      </c>
      <c r="AX106" s="12" t="s">
        <v>74</v>
      </c>
      <c r="AY106" s="257" t="s">
        <v>169</v>
      </c>
    </row>
    <row r="107" spans="2:51" s="14" customFormat="1" ht="13.5">
      <c r="B107" s="269"/>
      <c r="C107" s="270"/>
      <c r="D107" s="248" t="s">
        <v>185</v>
      </c>
      <c r="E107" s="271" t="s">
        <v>21</v>
      </c>
      <c r="F107" s="272" t="s">
        <v>2668</v>
      </c>
      <c r="G107" s="270"/>
      <c r="H107" s="271" t="s">
        <v>21</v>
      </c>
      <c r="I107" s="273"/>
      <c r="J107" s="270"/>
      <c r="K107" s="270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185</v>
      </c>
      <c r="AU107" s="278" t="s">
        <v>85</v>
      </c>
      <c r="AV107" s="14" t="s">
        <v>82</v>
      </c>
      <c r="AW107" s="14" t="s">
        <v>37</v>
      </c>
      <c r="AX107" s="14" t="s">
        <v>74</v>
      </c>
      <c r="AY107" s="278" t="s">
        <v>169</v>
      </c>
    </row>
    <row r="108" spans="2:51" s="12" customFormat="1" ht="13.5">
      <c r="B108" s="246"/>
      <c r="C108" s="247"/>
      <c r="D108" s="248" t="s">
        <v>185</v>
      </c>
      <c r="E108" s="249" t="s">
        <v>21</v>
      </c>
      <c r="F108" s="250" t="s">
        <v>2676</v>
      </c>
      <c r="G108" s="247"/>
      <c r="H108" s="251">
        <v>180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pans="2:51" s="13" customFormat="1" ht="13.5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1400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pans="2:65" s="1" customFormat="1" ht="25.5" customHeight="1">
      <c r="B110" s="47"/>
      <c r="C110" s="234" t="s">
        <v>181</v>
      </c>
      <c r="D110" s="234" t="s">
        <v>171</v>
      </c>
      <c r="E110" s="235" t="s">
        <v>2677</v>
      </c>
      <c r="F110" s="236" t="s">
        <v>2678</v>
      </c>
      <c r="G110" s="237" t="s">
        <v>174</v>
      </c>
      <c r="H110" s="238">
        <v>166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2679</v>
      </c>
    </row>
    <row r="111" spans="2:51" s="14" customFormat="1" ht="13.5">
      <c r="B111" s="269"/>
      <c r="C111" s="270"/>
      <c r="D111" s="248" t="s">
        <v>185</v>
      </c>
      <c r="E111" s="271" t="s">
        <v>21</v>
      </c>
      <c r="F111" s="272" t="s">
        <v>2663</v>
      </c>
      <c r="G111" s="270"/>
      <c r="H111" s="271" t="s">
        <v>21</v>
      </c>
      <c r="I111" s="273"/>
      <c r="J111" s="270"/>
      <c r="K111" s="270"/>
      <c r="L111" s="274"/>
      <c r="M111" s="275"/>
      <c r="N111" s="276"/>
      <c r="O111" s="276"/>
      <c r="P111" s="276"/>
      <c r="Q111" s="276"/>
      <c r="R111" s="276"/>
      <c r="S111" s="276"/>
      <c r="T111" s="277"/>
      <c r="AT111" s="278" t="s">
        <v>185</v>
      </c>
      <c r="AU111" s="278" t="s">
        <v>85</v>
      </c>
      <c r="AV111" s="14" t="s">
        <v>82</v>
      </c>
      <c r="AW111" s="14" t="s">
        <v>37</v>
      </c>
      <c r="AX111" s="14" t="s">
        <v>74</v>
      </c>
      <c r="AY111" s="278" t="s">
        <v>169</v>
      </c>
    </row>
    <row r="112" spans="2:51" s="12" customFormat="1" ht="13.5">
      <c r="B112" s="246"/>
      <c r="C112" s="247"/>
      <c r="D112" s="248" t="s">
        <v>185</v>
      </c>
      <c r="E112" s="249" t="s">
        <v>21</v>
      </c>
      <c r="F112" s="250" t="s">
        <v>85</v>
      </c>
      <c r="G112" s="247"/>
      <c r="H112" s="251">
        <v>2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pans="2:51" s="14" customFormat="1" ht="13.5">
      <c r="B113" s="269"/>
      <c r="C113" s="270"/>
      <c r="D113" s="248" t="s">
        <v>185</v>
      </c>
      <c r="E113" s="271" t="s">
        <v>21</v>
      </c>
      <c r="F113" s="272" t="s">
        <v>2664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pans="2:51" s="12" customFormat="1" ht="13.5">
      <c r="B114" s="246"/>
      <c r="C114" s="247"/>
      <c r="D114" s="248" t="s">
        <v>185</v>
      </c>
      <c r="E114" s="249" t="s">
        <v>21</v>
      </c>
      <c r="F114" s="250" t="s">
        <v>250</v>
      </c>
      <c r="G114" s="247"/>
      <c r="H114" s="251">
        <v>17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pans="2:51" s="14" customFormat="1" ht="13.5">
      <c r="B115" s="269"/>
      <c r="C115" s="270"/>
      <c r="D115" s="248" t="s">
        <v>185</v>
      </c>
      <c r="E115" s="271" t="s">
        <v>21</v>
      </c>
      <c r="F115" s="272" t="s">
        <v>2665</v>
      </c>
      <c r="G115" s="270"/>
      <c r="H115" s="271" t="s">
        <v>21</v>
      </c>
      <c r="I115" s="273"/>
      <c r="J115" s="270"/>
      <c r="K115" s="270"/>
      <c r="L115" s="274"/>
      <c r="M115" s="275"/>
      <c r="N115" s="276"/>
      <c r="O115" s="276"/>
      <c r="P115" s="276"/>
      <c r="Q115" s="276"/>
      <c r="R115" s="276"/>
      <c r="S115" s="276"/>
      <c r="T115" s="277"/>
      <c r="AT115" s="278" t="s">
        <v>185</v>
      </c>
      <c r="AU115" s="278" t="s">
        <v>85</v>
      </c>
      <c r="AV115" s="14" t="s">
        <v>82</v>
      </c>
      <c r="AW115" s="14" t="s">
        <v>37</v>
      </c>
      <c r="AX115" s="14" t="s">
        <v>74</v>
      </c>
      <c r="AY115" s="278" t="s">
        <v>169</v>
      </c>
    </row>
    <row r="116" spans="2:51" s="12" customFormat="1" ht="13.5">
      <c r="B116" s="246"/>
      <c r="C116" s="247"/>
      <c r="D116" s="248" t="s">
        <v>185</v>
      </c>
      <c r="E116" s="249" t="s">
        <v>21</v>
      </c>
      <c r="F116" s="250" t="s">
        <v>231</v>
      </c>
      <c r="G116" s="247"/>
      <c r="H116" s="251">
        <v>12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pans="2:51" s="14" customFormat="1" ht="13.5">
      <c r="B117" s="269"/>
      <c r="C117" s="270"/>
      <c r="D117" s="248" t="s">
        <v>185</v>
      </c>
      <c r="E117" s="271" t="s">
        <v>21</v>
      </c>
      <c r="F117" s="272" t="s">
        <v>2666</v>
      </c>
      <c r="G117" s="270"/>
      <c r="H117" s="271" t="s">
        <v>21</v>
      </c>
      <c r="I117" s="273"/>
      <c r="J117" s="270"/>
      <c r="K117" s="270"/>
      <c r="L117" s="274"/>
      <c r="M117" s="275"/>
      <c r="N117" s="276"/>
      <c r="O117" s="276"/>
      <c r="P117" s="276"/>
      <c r="Q117" s="276"/>
      <c r="R117" s="276"/>
      <c r="S117" s="276"/>
      <c r="T117" s="277"/>
      <c r="AT117" s="278" t="s">
        <v>185</v>
      </c>
      <c r="AU117" s="278" t="s">
        <v>85</v>
      </c>
      <c r="AV117" s="14" t="s">
        <v>82</v>
      </c>
      <c r="AW117" s="14" t="s">
        <v>37</v>
      </c>
      <c r="AX117" s="14" t="s">
        <v>74</v>
      </c>
      <c r="AY117" s="278" t="s">
        <v>169</v>
      </c>
    </row>
    <row r="118" spans="2:51" s="12" customFormat="1" ht="13.5">
      <c r="B118" s="246"/>
      <c r="C118" s="247"/>
      <c r="D118" s="248" t="s">
        <v>185</v>
      </c>
      <c r="E118" s="249" t="s">
        <v>21</v>
      </c>
      <c r="F118" s="250" t="s">
        <v>198</v>
      </c>
      <c r="G118" s="247"/>
      <c r="H118" s="251">
        <v>6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pans="2:51" s="14" customFormat="1" ht="13.5">
      <c r="B119" s="269"/>
      <c r="C119" s="270"/>
      <c r="D119" s="248" t="s">
        <v>185</v>
      </c>
      <c r="E119" s="271" t="s">
        <v>21</v>
      </c>
      <c r="F119" s="272" t="s">
        <v>2667</v>
      </c>
      <c r="G119" s="270"/>
      <c r="H119" s="271" t="s">
        <v>21</v>
      </c>
      <c r="I119" s="273"/>
      <c r="J119" s="270"/>
      <c r="K119" s="270"/>
      <c r="L119" s="274"/>
      <c r="M119" s="275"/>
      <c r="N119" s="276"/>
      <c r="O119" s="276"/>
      <c r="P119" s="276"/>
      <c r="Q119" s="276"/>
      <c r="R119" s="276"/>
      <c r="S119" s="276"/>
      <c r="T119" s="277"/>
      <c r="AT119" s="278" t="s">
        <v>185</v>
      </c>
      <c r="AU119" s="278" t="s">
        <v>85</v>
      </c>
      <c r="AV119" s="14" t="s">
        <v>82</v>
      </c>
      <c r="AW119" s="14" t="s">
        <v>37</v>
      </c>
      <c r="AX119" s="14" t="s">
        <v>74</v>
      </c>
      <c r="AY119" s="278" t="s">
        <v>169</v>
      </c>
    </row>
    <row r="120" spans="2:51" s="12" customFormat="1" ht="13.5">
      <c r="B120" s="246"/>
      <c r="C120" s="247"/>
      <c r="D120" s="248" t="s">
        <v>185</v>
      </c>
      <c r="E120" s="249" t="s">
        <v>21</v>
      </c>
      <c r="F120" s="250" t="s">
        <v>198</v>
      </c>
      <c r="G120" s="247"/>
      <c r="H120" s="251">
        <v>6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pans="2:51" s="14" customFormat="1" ht="13.5">
      <c r="B121" s="269"/>
      <c r="C121" s="270"/>
      <c r="D121" s="248" t="s">
        <v>185</v>
      </c>
      <c r="E121" s="271" t="s">
        <v>21</v>
      </c>
      <c r="F121" s="272" t="s">
        <v>2668</v>
      </c>
      <c r="G121" s="270"/>
      <c r="H121" s="271" t="s">
        <v>21</v>
      </c>
      <c r="I121" s="273"/>
      <c r="J121" s="270"/>
      <c r="K121" s="270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185</v>
      </c>
      <c r="AU121" s="278" t="s">
        <v>85</v>
      </c>
      <c r="AV121" s="14" t="s">
        <v>82</v>
      </c>
      <c r="AW121" s="14" t="s">
        <v>37</v>
      </c>
      <c r="AX121" s="14" t="s">
        <v>74</v>
      </c>
      <c r="AY121" s="278" t="s">
        <v>169</v>
      </c>
    </row>
    <row r="122" spans="2:51" s="12" customFormat="1" ht="13.5">
      <c r="B122" s="246"/>
      <c r="C122" s="247"/>
      <c r="D122" s="248" t="s">
        <v>185</v>
      </c>
      <c r="E122" s="249" t="s">
        <v>21</v>
      </c>
      <c r="F122" s="250" t="s">
        <v>202</v>
      </c>
      <c r="G122" s="247"/>
      <c r="H122" s="251">
        <v>7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pans="2:51" s="15" customFormat="1" ht="13.5">
      <c r="B123" s="283"/>
      <c r="C123" s="284"/>
      <c r="D123" s="248" t="s">
        <v>185</v>
      </c>
      <c r="E123" s="285" t="s">
        <v>21</v>
      </c>
      <c r="F123" s="286" t="s">
        <v>345</v>
      </c>
      <c r="G123" s="284"/>
      <c r="H123" s="287">
        <v>50</v>
      </c>
      <c r="I123" s="288"/>
      <c r="J123" s="284"/>
      <c r="K123" s="284"/>
      <c r="L123" s="289"/>
      <c r="M123" s="290"/>
      <c r="N123" s="291"/>
      <c r="O123" s="291"/>
      <c r="P123" s="291"/>
      <c r="Q123" s="291"/>
      <c r="R123" s="291"/>
      <c r="S123" s="291"/>
      <c r="T123" s="292"/>
      <c r="AT123" s="293" t="s">
        <v>185</v>
      </c>
      <c r="AU123" s="293" t="s">
        <v>85</v>
      </c>
      <c r="AV123" s="15" t="s">
        <v>181</v>
      </c>
      <c r="AW123" s="15" t="s">
        <v>37</v>
      </c>
      <c r="AX123" s="15" t="s">
        <v>74</v>
      </c>
      <c r="AY123" s="293" t="s">
        <v>169</v>
      </c>
    </row>
    <row r="124" spans="2:51" s="14" customFormat="1" ht="13.5">
      <c r="B124" s="269"/>
      <c r="C124" s="270"/>
      <c r="D124" s="248" t="s">
        <v>185</v>
      </c>
      <c r="E124" s="271" t="s">
        <v>21</v>
      </c>
      <c r="F124" s="272" t="s">
        <v>209</v>
      </c>
      <c r="G124" s="270"/>
      <c r="H124" s="271" t="s">
        <v>21</v>
      </c>
      <c r="I124" s="273"/>
      <c r="J124" s="270"/>
      <c r="K124" s="270"/>
      <c r="L124" s="274"/>
      <c r="M124" s="275"/>
      <c r="N124" s="276"/>
      <c r="O124" s="276"/>
      <c r="P124" s="276"/>
      <c r="Q124" s="276"/>
      <c r="R124" s="276"/>
      <c r="S124" s="276"/>
      <c r="T124" s="277"/>
      <c r="AT124" s="278" t="s">
        <v>185</v>
      </c>
      <c r="AU124" s="278" t="s">
        <v>85</v>
      </c>
      <c r="AV124" s="14" t="s">
        <v>82</v>
      </c>
      <c r="AW124" s="14" t="s">
        <v>37</v>
      </c>
      <c r="AX124" s="14" t="s">
        <v>74</v>
      </c>
      <c r="AY124" s="278" t="s">
        <v>169</v>
      </c>
    </row>
    <row r="125" spans="2:51" s="12" customFormat="1" ht="13.5">
      <c r="B125" s="246"/>
      <c r="C125" s="247"/>
      <c r="D125" s="248" t="s">
        <v>185</v>
      </c>
      <c r="E125" s="249" t="s">
        <v>21</v>
      </c>
      <c r="F125" s="250" t="s">
        <v>2680</v>
      </c>
      <c r="G125" s="247"/>
      <c r="H125" s="251">
        <v>116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pans="2:51" s="15" customFormat="1" ht="13.5">
      <c r="B126" s="283"/>
      <c r="C126" s="284"/>
      <c r="D126" s="248" t="s">
        <v>185</v>
      </c>
      <c r="E126" s="285" t="s">
        <v>21</v>
      </c>
      <c r="F126" s="286" t="s">
        <v>345</v>
      </c>
      <c r="G126" s="284"/>
      <c r="H126" s="287">
        <v>116</v>
      </c>
      <c r="I126" s="288"/>
      <c r="J126" s="284"/>
      <c r="K126" s="284"/>
      <c r="L126" s="289"/>
      <c r="M126" s="290"/>
      <c r="N126" s="291"/>
      <c r="O126" s="291"/>
      <c r="P126" s="291"/>
      <c r="Q126" s="291"/>
      <c r="R126" s="291"/>
      <c r="S126" s="291"/>
      <c r="T126" s="292"/>
      <c r="AT126" s="293" t="s">
        <v>185</v>
      </c>
      <c r="AU126" s="293" t="s">
        <v>85</v>
      </c>
      <c r="AV126" s="15" t="s">
        <v>181</v>
      </c>
      <c r="AW126" s="15" t="s">
        <v>37</v>
      </c>
      <c r="AX126" s="15" t="s">
        <v>74</v>
      </c>
      <c r="AY126" s="293" t="s">
        <v>169</v>
      </c>
    </row>
    <row r="127" spans="2:51" s="13" customFormat="1" ht="13.5">
      <c r="B127" s="258"/>
      <c r="C127" s="259"/>
      <c r="D127" s="248" t="s">
        <v>185</v>
      </c>
      <c r="E127" s="260" t="s">
        <v>21</v>
      </c>
      <c r="F127" s="261" t="s">
        <v>187</v>
      </c>
      <c r="G127" s="259"/>
      <c r="H127" s="262">
        <v>166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185</v>
      </c>
      <c r="AU127" s="268" t="s">
        <v>85</v>
      </c>
      <c r="AV127" s="13" t="s">
        <v>176</v>
      </c>
      <c r="AW127" s="13" t="s">
        <v>37</v>
      </c>
      <c r="AX127" s="13" t="s">
        <v>82</v>
      </c>
      <c r="AY127" s="268" t="s">
        <v>169</v>
      </c>
    </row>
    <row r="128" spans="2:65" s="1" customFormat="1" ht="25.5" customHeight="1">
      <c r="B128" s="47"/>
      <c r="C128" s="294" t="s">
        <v>176</v>
      </c>
      <c r="D128" s="294" t="s">
        <v>532</v>
      </c>
      <c r="E128" s="295" t="s">
        <v>2681</v>
      </c>
      <c r="F128" s="296" t="s">
        <v>2682</v>
      </c>
      <c r="G128" s="297" t="s">
        <v>174</v>
      </c>
      <c r="H128" s="298">
        <v>1</v>
      </c>
      <c r="I128" s="299"/>
      <c r="J128" s="300">
        <f>ROUND(I128*H128,2)</f>
        <v>0</v>
      </c>
      <c r="K128" s="296" t="s">
        <v>21</v>
      </c>
      <c r="L128" s="301"/>
      <c r="M128" s="302" t="s">
        <v>21</v>
      </c>
      <c r="N128" s="303" t="s">
        <v>45</v>
      </c>
      <c r="O128" s="48"/>
      <c r="P128" s="243">
        <f>O128*H128</f>
        <v>0</v>
      </c>
      <c r="Q128" s="243">
        <v>0.006</v>
      </c>
      <c r="R128" s="243">
        <f>Q128*H128</f>
        <v>0.006</v>
      </c>
      <c r="S128" s="243">
        <v>0</v>
      </c>
      <c r="T128" s="244">
        <f>S128*H128</f>
        <v>0</v>
      </c>
      <c r="AR128" s="25" t="s">
        <v>215</v>
      </c>
      <c r="AT128" s="25" t="s">
        <v>532</v>
      </c>
      <c r="AU128" s="25" t="s">
        <v>85</v>
      </c>
      <c r="AY128" s="25" t="s">
        <v>169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176</v>
      </c>
      <c r="BM128" s="25" t="s">
        <v>2683</v>
      </c>
    </row>
    <row r="129" spans="2:65" s="1" customFormat="1" ht="25.5" customHeight="1">
      <c r="B129" s="47"/>
      <c r="C129" s="234" t="s">
        <v>191</v>
      </c>
      <c r="D129" s="234" t="s">
        <v>171</v>
      </c>
      <c r="E129" s="235" t="s">
        <v>2684</v>
      </c>
      <c r="F129" s="236" t="s">
        <v>2685</v>
      </c>
      <c r="G129" s="237" t="s">
        <v>174</v>
      </c>
      <c r="H129" s="238">
        <v>12</v>
      </c>
      <c r="I129" s="239"/>
      <c r="J129" s="240">
        <f>ROUND(I129*H129,2)</f>
        <v>0</v>
      </c>
      <c r="K129" s="236" t="s">
        <v>175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AR129" s="25" t="s">
        <v>176</v>
      </c>
      <c r="AT129" s="25" t="s">
        <v>171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2686</v>
      </c>
    </row>
    <row r="130" spans="2:51" s="14" customFormat="1" ht="13.5">
      <c r="B130" s="269"/>
      <c r="C130" s="270"/>
      <c r="D130" s="248" t="s">
        <v>185</v>
      </c>
      <c r="E130" s="271" t="s">
        <v>21</v>
      </c>
      <c r="F130" s="272" t="s">
        <v>2663</v>
      </c>
      <c r="G130" s="270"/>
      <c r="H130" s="271" t="s">
        <v>21</v>
      </c>
      <c r="I130" s="273"/>
      <c r="J130" s="270"/>
      <c r="K130" s="270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185</v>
      </c>
      <c r="AU130" s="278" t="s">
        <v>85</v>
      </c>
      <c r="AV130" s="14" t="s">
        <v>82</v>
      </c>
      <c r="AW130" s="14" t="s">
        <v>37</v>
      </c>
      <c r="AX130" s="14" t="s">
        <v>74</v>
      </c>
      <c r="AY130" s="278" t="s">
        <v>169</v>
      </c>
    </row>
    <row r="131" spans="2:51" s="12" customFormat="1" ht="13.5">
      <c r="B131" s="246"/>
      <c r="C131" s="247"/>
      <c r="D131" s="248" t="s">
        <v>185</v>
      </c>
      <c r="E131" s="249" t="s">
        <v>21</v>
      </c>
      <c r="F131" s="250" t="s">
        <v>85</v>
      </c>
      <c r="G131" s="247"/>
      <c r="H131" s="251">
        <v>2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pans="2:51" s="14" customFormat="1" ht="13.5">
      <c r="B132" s="269"/>
      <c r="C132" s="270"/>
      <c r="D132" s="248" t="s">
        <v>185</v>
      </c>
      <c r="E132" s="271" t="s">
        <v>21</v>
      </c>
      <c r="F132" s="272" t="s">
        <v>2664</v>
      </c>
      <c r="G132" s="270"/>
      <c r="H132" s="271" t="s">
        <v>21</v>
      </c>
      <c r="I132" s="273"/>
      <c r="J132" s="270"/>
      <c r="K132" s="270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185</v>
      </c>
      <c r="AU132" s="278" t="s">
        <v>85</v>
      </c>
      <c r="AV132" s="14" t="s">
        <v>82</v>
      </c>
      <c r="AW132" s="14" t="s">
        <v>37</v>
      </c>
      <c r="AX132" s="14" t="s">
        <v>74</v>
      </c>
      <c r="AY132" s="278" t="s">
        <v>169</v>
      </c>
    </row>
    <row r="133" spans="2:51" s="12" customFormat="1" ht="13.5">
      <c r="B133" s="246"/>
      <c r="C133" s="247"/>
      <c r="D133" s="248" t="s">
        <v>185</v>
      </c>
      <c r="E133" s="249" t="s">
        <v>21</v>
      </c>
      <c r="F133" s="250" t="s">
        <v>85</v>
      </c>
      <c r="G133" s="247"/>
      <c r="H133" s="251">
        <v>2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pans="2:51" s="14" customFormat="1" ht="13.5">
      <c r="B134" s="269"/>
      <c r="C134" s="270"/>
      <c r="D134" s="248" t="s">
        <v>185</v>
      </c>
      <c r="E134" s="271" t="s">
        <v>21</v>
      </c>
      <c r="F134" s="272" t="s">
        <v>2665</v>
      </c>
      <c r="G134" s="270"/>
      <c r="H134" s="271" t="s">
        <v>21</v>
      </c>
      <c r="I134" s="273"/>
      <c r="J134" s="270"/>
      <c r="K134" s="270"/>
      <c r="L134" s="274"/>
      <c r="M134" s="275"/>
      <c r="N134" s="276"/>
      <c r="O134" s="276"/>
      <c r="P134" s="276"/>
      <c r="Q134" s="276"/>
      <c r="R134" s="276"/>
      <c r="S134" s="276"/>
      <c r="T134" s="277"/>
      <c r="AT134" s="278" t="s">
        <v>185</v>
      </c>
      <c r="AU134" s="278" t="s">
        <v>85</v>
      </c>
      <c r="AV134" s="14" t="s">
        <v>82</v>
      </c>
      <c r="AW134" s="14" t="s">
        <v>37</v>
      </c>
      <c r="AX134" s="14" t="s">
        <v>74</v>
      </c>
      <c r="AY134" s="278" t="s">
        <v>169</v>
      </c>
    </row>
    <row r="135" spans="2:51" s="12" customFormat="1" ht="13.5">
      <c r="B135" s="246"/>
      <c r="C135" s="247"/>
      <c r="D135" s="248" t="s">
        <v>185</v>
      </c>
      <c r="E135" s="249" t="s">
        <v>21</v>
      </c>
      <c r="F135" s="250" t="s">
        <v>85</v>
      </c>
      <c r="G135" s="247"/>
      <c r="H135" s="251">
        <v>2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pans="2:51" s="14" customFormat="1" ht="13.5">
      <c r="B136" s="269"/>
      <c r="C136" s="270"/>
      <c r="D136" s="248" t="s">
        <v>185</v>
      </c>
      <c r="E136" s="271" t="s">
        <v>21</v>
      </c>
      <c r="F136" s="272" t="s">
        <v>2666</v>
      </c>
      <c r="G136" s="270"/>
      <c r="H136" s="271" t="s">
        <v>21</v>
      </c>
      <c r="I136" s="273"/>
      <c r="J136" s="270"/>
      <c r="K136" s="270"/>
      <c r="L136" s="274"/>
      <c r="M136" s="275"/>
      <c r="N136" s="276"/>
      <c r="O136" s="276"/>
      <c r="P136" s="276"/>
      <c r="Q136" s="276"/>
      <c r="R136" s="276"/>
      <c r="S136" s="276"/>
      <c r="T136" s="277"/>
      <c r="AT136" s="278" t="s">
        <v>185</v>
      </c>
      <c r="AU136" s="278" t="s">
        <v>85</v>
      </c>
      <c r="AV136" s="14" t="s">
        <v>82</v>
      </c>
      <c r="AW136" s="14" t="s">
        <v>37</v>
      </c>
      <c r="AX136" s="14" t="s">
        <v>74</v>
      </c>
      <c r="AY136" s="278" t="s">
        <v>169</v>
      </c>
    </row>
    <row r="137" spans="2:51" s="12" customFormat="1" ht="13.5">
      <c r="B137" s="246"/>
      <c r="C137" s="247"/>
      <c r="D137" s="248" t="s">
        <v>185</v>
      </c>
      <c r="E137" s="249" t="s">
        <v>21</v>
      </c>
      <c r="F137" s="250" t="s">
        <v>85</v>
      </c>
      <c r="G137" s="247"/>
      <c r="H137" s="251">
        <v>2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pans="2:51" s="14" customFormat="1" ht="13.5">
      <c r="B138" s="269"/>
      <c r="C138" s="270"/>
      <c r="D138" s="248" t="s">
        <v>185</v>
      </c>
      <c r="E138" s="271" t="s">
        <v>21</v>
      </c>
      <c r="F138" s="272" t="s">
        <v>2667</v>
      </c>
      <c r="G138" s="270"/>
      <c r="H138" s="271" t="s">
        <v>21</v>
      </c>
      <c r="I138" s="273"/>
      <c r="J138" s="270"/>
      <c r="K138" s="270"/>
      <c r="L138" s="274"/>
      <c r="M138" s="275"/>
      <c r="N138" s="276"/>
      <c r="O138" s="276"/>
      <c r="P138" s="276"/>
      <c r="Q138" s="276"/>
      <c r="R138" s="276"/>
      <c r="S138" s="276"/>
      <c r="T138" s="277"/>
      <c r="AT138" s="278" t="s">
        <v>185</v>
      </c>
      <c r="AU138" s="278" t="s">
        <v>85</v>
      </c>
      <c r="AV138" s="14" t="s">
        <v>82</v>
      </c>
      <c r="AW138" s="14" t="s">
        <v>37</v>
      </c>
      <c r="AX138" s="14" t="s">
        <v>74</v>
      </c>
      <c r="AY138" s="278" t="s">
        <v>169</v>
      </c>
    </row>
    <row r="139" spans="2:51" s="12" customFormat="1" ht="13.5">
      <c r="B139" s="246"/>
      <c r="C139" s="247"/>
      <c r="D139" s="248" t="s">
        <v>185</v>
      </c>
      <c r="E139" s="249" t="s">
        <v>21</v>
      </c>
      <c r="F139" s="250" t="s">
        <v>85</v>
      </c>
      <c r="G139" s="247"/>
      <c r="H139" s="251">
        <v>2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pans="2:51" s="14" customFormat="1" ht="13.5">
      <c r="B140" s="269"/>
      <c r="C140" s="270"/>
      <c r="D140" s="248" t="s">
        <v>185</v>
      </c>
      <c r="E140" s="271" t="s">
        <v>21</v>
      </c>
      <c r="F140" s="272" t="s">
        <v>2668</v>
      </c>
      <c r="G140" s="270"/>
      <c r="H140" s="271" t="s">
        <v>21</v>
      </c>
      <c r="I140" s="273"/>
      <c r="J140" s="270"/>
      <c r="K140" s="270"/>
      <c r="L140" s="274"/>
      <c r="M140" s="275"/>
      <c r="N140" s="276"/>
      <c r="O140" s="276"/>
      <c r="P140" s="276"/>
      <c r="Q140" s="276"/>
      <c r="R140" s="276"/>
      <c r="S140" s="276"/>
      <c r="T140" s="277"/>
      <c r="AT140" s="278" t="s">
        <v>185</v>
      </c>
      <c r="AU140" s="278" t="s">
        <v>85</v>
      </c>
      <c r="AV140" s="14" t="s">
        <v>82</v>
      </c>
      <c r="AW140" s="14" t="s">
        <v>37</v>
      </c>
      <c r="AX140" s="14" t="s">
        <v>74</v>
      </c>
      <c r="AY140" s="278" t="s">
        <v>169</v>
      </c>
    </row>
    <row r="141" spans="2:51" s="12" customFormat="1" ht="13.5">
      <c r="B141" s="246"/>
      <c r="C141" s="247"/>
      <c r="D141" s="248" t="s">
        <v>185</v>
      </c>
      <c r="E141" s="249" t="s">
        <v>21</v>
      </c>
      <c r="F141" s="250" t="s">
        <v>85</v>
      </c>
      <c r="G141" s="247"/>
      <c r="H141" s="251">
        <v>2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pans="2:51" s="13" customFormat="1" ht="13.5">
      <c r="B142" s="258"/>
      <c r="C142" s="259"/>
      <c r="D142" s="248" t="s">
        <v>185</v>
      </c>
      <c r="E142" s="260" t="s">
        <v>21</v>
      </c>
      <c r="F142" s="261" t="s">
        <v>187</v>
      </c>
      <c r="G142" s="259"/>
      <c r="H142" s="262">
        <v>12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AT142" s="268" t="s">
        <v>185</v>
      </c>
      <c r="AU142" s="268" t="s">
        <v>85</v>
      </c>
      <c r="AV142" s="13" t="s">
        <v>176</v>
      </c>
      <c r="AW142" s="13" t="s">
        <v>37</v>
      </c>
      <c r="AX142" s="13" t="s">
        <v>82</v>
      </c>
      <c r="AY142" s="268" t="s">
        <v>169</v>
      </c>
    </row>
    <row r="143" spans="2:65" s="1" customFormat="1" ht="25.5" customHeight="1">
      <c r="B143" s="47"/>
      <c r="C143" s="294" t="s">
        <v>198</v>
      </c>
      <c r="D143" s="294" t="s">
        <v>532</v>
      </c>
      <c r="E143" s="295" t="s">
        <v>2687</v>
      </c>
      <c r="F143" s="296" t="s">
        <v>2688</v>
      </c>
      <c r="G143" s="297" t="s">
        <v>174</v>
      </c>
      <c r="H143" s="298">
        <v>2</v>
      </c>
      <c r="I143" s="299"/>
      <c r="J143" s="300">
        <f>ROUND(I143*H143,2)</f>
        <v>0</v>
      </c>
      <c r="K143" s="296" t="s">
        <v>21</v>
      </c>
      <c r="L143" s="301"/>
      <c r="M143" s="302" t="s">
        <v>21</v>
      </c>
      <c r="N143" s="303" t="s">
        <v>45</v>
      </c>
      <c r="O143" s="48"/>
      <c r="P143" s="243">
        <f>O143*H143</f>
        <v>0</v>
      </c>
      <c r="Q143" s="243">
        <v>0.008</v>
      </c>
      <c r="R143" s="243">
        <f>Q143*H143</f>
        <v>0.016</v>
      </c>
      <c r="S143" s="243">
        <v>0</v>
      </c>
      <c r="T143" s="244">
        <f>S143*H143</f>
        <v>0</v>
      </c>
      <c r="AR143" s="25" t="s">
        <v>215</v>
      </c>
      <c r="AT143" s="25" t="s">
        <v>532</v>
      </c>
      <c r="AU143" s="25" t="s">
        <v>85</v>
      </c>
      <c r="AY143" s="25" t="s">
        <v>169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176</v>
      </c>
      <c r="BM143" s="25" t="s">
        <v>2689</v>
      </c>
    </row>
    <row r="144" spans="2:65" s="1" customFormat="1" ht="25.5" customHeight="1">
      <c r="B144" s="47"/>
      <c r="C144" s="234" t="s">
        <v>202</v>
      </c>
      <c r="D144" s="234" t="s">
        <v>171</v>
      </c>
      <c r="E144" s="235" t="s">
        <v>2690</v>
      </c>
      <c r="F144" s="236" t="s">
        <v>2691</v>
      </c>
      <c r="G144" s="237" t="s">
        <v>174</v>
      </c>
      <c r="H144" s="238">
        <v>3440</v>
      </c>
      <c r="I144" s="239"/>
      <c r="J144" s="240">
        <f>ROUND(I144*H144,2)</f>
        <v>0</v>
      </c>
      <c r="K144" s="236" t="s">
        <v>175</v>
      </c>
      <c r="L144" s="73"/>
      <c r="M144" s="241" t="s">
        <v>21</v>
      </c>
      <c r="N144" s="242" t="s">
        <v>45</v>
      </c>
      <c r="O144" s="4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AR144" s="25" t="s">
        <v>176</v>
      </c>
      <c r="AT144" s="25" t="s">
        <v>171</v>
      </c>
      <c r="AU144" s="25" t="s">
        <v>85</v>
      </c>
      <c r="AY144" s="25" t="s">
        <v>169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176</v>
      </c>
      <c r="BM144" s="25" t="s">
        <v>2692</v>
      </c>
    </row>
    <row r="145" spans="2:51" s="14" customFormat="1" ht="13.5">
      <c r="B145" s="269"/>
      <c r="C145" s="270"/>
      <c r="D145" s="248" t="s">
        <v>185</v>
      </c>
      <c r="E145" s="271" t="s">
        <v>21</v>
      </c>
      <c r="F145" s="272" t="s">
        <v>2663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pans="2:51" s="12" customFormat="1" ht="13.5">
      <c r="B146" s="246"/>
      <c r="C146" s="247"/>
      <c r="D146" s="248" t="s">
        <v>185</v>
      </c>
      <c r="E146" s="249" t="s">
        <v>21</v>
      </c>
      <c r="F146" s="250" t="s">
        <v>2672</v>
      </c>
      <c r="G146" s="247"/>
      <c r="H146" s="251">
        <v>180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pans="2:51" s="14" customFormat="1" ht="13.5">
      <c r="B147" s="269"/>
      <c r="C147" s="270"/>
      <c r="D147" s="248" t="s">
        <v>185</v>
      </c>
      <c r="E147" s="271" t="s">
        <v>21</v>
      </c>
      <c r="F147" s="272" t="s">
        <v>2664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pans="2:51" s="12" customFormat="1" ht="13.5">
      <c r="B148" s="246"/>
      <c r="C148" s="247"/>
      <c r="D148" s="248" t="s">
        <v>185</v>
      </c>
      <c r="E148" s="249" t="s">
        <v>21</v>
      </c>
      <c r="F148" s="250" t="s">
        <v>2693</v>
      </c>
      <c r="G148" s="247"/>
      <c r="H148" s="251">
        <v>1360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pans="2:51" s="14" customFormat="1" ht="13.5">
      <c r="B149" s="269"/>
      <c r="C149" s="270"/>
      <c r="D149" s="248" t="s">
        <v>185</v>
      </c>
      <c r="E149" s="271" t="s">
        <v>21</v>
      </c>
      <c r="F149" s="272" t="s">
        <v>2665</v>
      </c>
      <c r="G149" s="270"/>
      <c r="H149" s="271" t="s">
        <v>21</v>
      </c>
      <c r="I149" s="273"/>
      <c r="J149" s="270"/>
      <c r="K149" s="270"/>
      <c r="L149" s="274"/>
      <c r="M149" s="275"/>
      <c r="N149" s="276"/>
      <c r="O149" s="276"/>
      <c r="P149" s="276"/>
      <c r="Q149" s="276"/>
      <c r="R149" s="276"/>
      <c r="S149" s="276"/>
      <c r="T149" s="277"/>
      <c r="AT149" s="278" t="s">
        <v>185</v>
      </c>
      <c r="AU149" s="278" t="s">
        <v>85</v>
      </c>
      <c r="AV149" s="14" t="s">
        <v>82</v>
      </c>
      <c r="AW149" s="14" t="s">
        <v>37</v>
      </c>
      <c r="AX149" s="14" t="s">
        <v>74</v>
      </c>
      <c r="AY149" s="278" t="s">
        <v>169</v>
      </c>
    </row>
    <row r="150" spans="2:51" s="12" customFormat="1" ht="13.5">
      <c r="B150" s="246"/>
      <c r="C150" s="247"/>
      <c r="D150" s="248" t="s">
        <v>185</v>
      </c>
      <c r="E150" s="249" t="s">
        <v>21</v>
      </c>
      <c r="F150" s="250" t="s">
        <v>2694</v>
      </c>
      <c r="G150" s="247"/>
      <c r="H150" s="251">
        <v>240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pans="2:51" s="14" customFormat="1" ht="13.5">
      <c r="B151" s="269"/>
      <c r="C151" s="270"/>
      <c r="D151" s="248" t="s">
        <v>185</v>
      </c>
      <c r="E151" s="271" t="s">
        <v>21</v>
      </c>
      <c r="F151" s="272" t="s">
        <v>2666</v>
      </c>
      <c r="G151" s="270"/>
      <c r="H151" s="271" t="s">
        <v>21</v>
      </c>
      <c r="I151" s="273"/>
      <c r="J151" s="270"/>
      <c r="K151" s="270"/>
      <c r="L151" s="274"/>
      <c r="M151" s="275"/>
      <c r="N151" s="276"/>
      <c r="O151" s="276"/>
      <c r="P151" s="276"/>
      <c r="Q151" s="276"/>
      <c r="R151" s="276"/>
      <c r="S151" s="276"/>
      <c r="T151" s="277"/>
      <c r="AT151" s="278" t="s">
        <v>185</v>
      </c>
      <c r="AU151" s="278" t="s">
        <v>85</v>
      </c>
      <c r="AV151" s="14" t="s">
        <v>82</v>
      </c>
      <c r="AW151" s="14" t="s">
        <v>37</v>
      </c>
      <c r="AX151" s="14" t="s">
        <v>74</v>
      </c>
      <c r="AY151" s="278" t="s">
        <v>169</v>
      </c>
    </row>
    <row r="152" spans="2:51" s="12" customFormat="1" ht="13.5">
      <c r="B152" s="246"/>
      <c r="C152" s="247"/>
      <c r="D152" s="248" t="s">
        <v>185</v>
      </c>
      <c r="E152" s="249" t="s">
        <v>21</v>
      </c>
      <c r="F152" s="250" t="s">
        <v>2695</v>
      </c>
      <c r="G152" s="247"/>
      <c r="H152" s="251">
        <v>540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pans="2:51" s="14" customFormat="1" ht="13.5">
      <c r="B153" s="269"/>
      <c r="C153" s="270"/>
      <c r="D153" s="248" t="s">
        <v>185</v>
      </c>
      <c r="E153" s="271" t="s">
        <v>21</v>
      </c>
      <c r="F153" s="272" t="s">
        <v>2667</v>
      </c>
      <c r="G153" s="270"/>
      <c r="H153" s="271" t="s">
        <v>21</v>
      </c>
      <c r="I153" s="273"/>
      <c r="J153" s="270"/>
      <c r="K153" s="270"/>
      <c r="L153" s="274"/>
      <c r="M153" s="275"/>
      <c r="N153" s="276"/>
      <c r="O153" s="276"/>
      <c r="P153" s="276"/>
      <c r="Q153" s="276"/>
      <c r="R153" s="276"/>
      <c r="S153" s="276"/>
      <c r="T153" s="277"/>
      <c r="AT153" s="278" t="s">
        <v>185</v>
      </c>
      <c r="AU153" s="278" t="s">
        <v>85</v>
      </c>
      <c r="AV153" s="14" t="s">
        <v>82</v>
      </c>
      <c r="AW153" s="14" t="s">
        <v>37</v>
      </c>
      <c r="AX153" s="14" t="s">
        <v>74</v>
      </c>
      <c r="AY153" s="278" t="s">
        <v>169</v>
      </c>
    </row>
    <row r="154" spans="2:51" s="12" customFormat="1" ht="13.5">
      <c r="B154" s="246"/>
      <c r="C154" s="247"/>
      <c r="D154" s="248" t="s">
        <v>185</v>
      </c>
      <c r="E154" s="249" t="s">
        <v>21</v>
      </c>
      <c r="F154" s="250" t="s">
        <v>2696</v>
      </c>
      <c r="G154" s="247"/>
      <c r="H154" s="251">
        <v>120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pans="2:51" s="14" customFormat="1" ht="13.5">
      <c r="B155" s="269"/>
      <c r="C155" s="270"/>
      <c r="D155" s="248" t="s">
        <v>185</v>
      </c>
      <c r="E155" s="271" t="s">
        <v>21</v>
      </c>
      <c r="F155" s="272" t="s">
        <v>2668</v>
      </c>
      <c r="G155" s="270"/>
      <c r="H155" s="271" t="s">
        <v>21</v>
      </c>
      <c r="I155" s="273"/>
      <c r="J155" s="270"/>
      <c r="K155" s="270"/>
      <c r="L155" s="274"/>
      <c r="M155" s="275"/>
      <c r="N155" s="276"/>
      <c r="O155" s="276"/>
      <c r="P155" s="276"/>
      <c r="Q155" s="276"/>
      <c r="R155" s="276"/>
      <c r="S155" s="276"/>
      <c r="T155" s="277"/>
      <c r="AT155" s="278" t="s">
        <v>185</v>
      </c>
      <c r="AU155" s="278" t="s">
        <v>85</v>
      </c>
      <c r="AV155" s="14" t="s">
        <v>82</v>
      </c>
      <c r="AW155" s="14" t="s">
        <v>37</v>
      </c>
      <c r="AX155" s="14" t="s">
        <v>74</v>
      </c>
      <c r="AY155" s="278" t="s">
        <v>169</v>
      </c>
    </row>
    <row r="156" spans="2:51" s="12" customFormat="1" ht="13.5">
      <c r="B156" s="246"/>
      <c r="C156" s="247"/>
      <c r="D156" s="248" t="s">
        <v>185</v>
      </c>
      <c r="E156" s="249" t="s">
        <v>21</v>
      </c>
      <c r="F156" s="250" t="s">
        <v>2697</v>
      </c>
      <c r="G156" s="247"/>
      <c r="H156" s="251">
        <v>420</v>
      </c>
      <c r="I156" s="252"/>
      <c r="J156" s="247"/>
      <c r="K156" s="247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185</v>
      </c>
      <c r="AU156" s="257" t="s">
        <v>85</v>
      </c>
      <c r="AV156" s="12" t="s">
        <v>85</v>
      </c>
      <c r="AW156" s="12" t="s">
        <v>37</v>
      </c>
      <c r="AX156" s="12" t="s">
        <v>74</v>
      </c>
      <c r="AY156" s="257" t="s">
        <v>169</v>
      </c>
    </row>
    <row r="157" spans="2:51" s="15" customFormat="1" ht="13.5">
      <c r="B157" s="283"/>
      <c r="C157" s="284"/>
      <c r="D157" s="248" t="s">
        <v>185</v>
      </c>
      <c r="E157" s="285" t="s">
        <v>21</v>
      </c>
      <c r="F157" s="286" t="s">
        <v>345</v>
      </c>
      <c r="G157" s="284"/>
      <c r="H157" s="287">
        <v>2860</v>
      </c>
      <c r="I157" s="288"/>
      <c r="J157" s="284"/>
      <c r="K157" s="284"/>
      <c r="L157" s="289"/>
      <c r="M157" s="290"/>
      <c r="N157" s="291"/>
      <c r="O157" s="291"/>
      <c r="P157" s="291"/>
      <c r="Q157" s="291"/>
      <c r="R157" s="291"/>
      <c r="S157" s="291"/>
      <c r="T157" s="292"/>
      <c r="AT157" s="293" t="s">
        <v>185</v>
      </c>
      <c r="AU157" s="293" t="s">
        <v>85</v>
      </c>
      <c r="AV157" s="15" t="s">
        <v>181</v>
      </c>
      <c r="AW157" s="15" t="s">
        <v>37</v>
      </c>
      <c r="AX157" s="15" t="s">
        <v>74</v>
      </c>
      <c r="AY157" s="293" t="s">
        <v>169</v>
      </c>
    </row>
    <row r="158" spans="2:51" s="14" customFormat="1" ht="13.5">
      <c r="B158" s="269"/>
      <c r="C158" s="270"/>
      <c r="D158" s="248" t="s">
        <v>185</v>
      </c>
      <c r="E158" s="271" t="s">
        <v>21</v>
      </c>
      <c r="F158" s="272" t="s">
        <v>209</v>
      </c>
      <c r="G158" s="270"/>
      <c r="H158" s="271" t="s">
        <v>21</v>
      </c>
      <c r="I158" s="273"/>
      <c r="J158" s="270"/>
      <c r="K158" s="270"/>
      <c r="L158" s="274"/>
      <c r="M158" s="275"/>
      <c r="N158" s="276"/>
      <c r="O158" s="276"/>
      <c r="P158" s="276"/>
      <c r="Q158" s="276"/>
      <c r="R158" s="276"/>
      <c r="S158" s="276"/>
      <c r="T158" s="277"/>
      <c r="AT158" s="278" t="s">
        <v>185</v>
      </c>
      <c r="AU158" s="278" t="s">
        <v>85</v>
      </c>
      <c r="AV158" s="14" t="s">
        <v>82</v>
      </c>
      <c r="AW158" s="14" t="s">
        <v>37</v>
      </c>
      <c r="AX158" s="14" t="s">
        <v>74</v>
      </c>
      <c r="AY158" s="278" t="s">
        <v>169</v>
      </c>
    </row>
    <row r="159" spans="2:51" s="12" customFormat="1" ht="13.5">
      <c r="B159" s="246"/>
      <c r="C159" s="247"/>
      <c r="D159" s="248" t="s">
        <v>185</v>
      </c>
      <c r="E159" s="249" t="s">
        <v>21</v>
      </c>
      <c r="F159" s="250" t="s">
        <v>2698</v>
      </c>
      <c r="G159" s="247"/>
      <c r="H159" s="251">
        <v>580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pans="2:51" s="15" customFormat="1" ht="13.5">
      <c r="B160" s="283"/>
      <c r="C160" s="284"/>
      <c r="D160" s="248" t="s">
        <v>185</v>
      </c>
      <c r="E160" s="285" t="s">
        <v>21</v>
      </c>
      <c r="F160" s="286" t="s">
        <v>345</v>
      </c>
      <c r="G160" s="284"/>
      <c r="H160" s="287">
        <v>580</v>
      </c>
      <c r="I160" s="288"/>
      <c r="J160" s="284"/>
      <c r="K160" s="284"/>
      <c r="L160" s="289"/>
      <c r="M160" s="290"/>
      <c r="N160" s="291"/>
      <c r="O160" s="291"/>
      <c r="P160" s="291"/>
      <c r="Q160" s="291"/>
      <c r="R160" s="291"/>
      <c r="S160" s="291"/>
      <c r="T160" s="292"/>
      <c r="AT160" s="293" t="s">
        <v>185</v>
      </c>
      <c r="AU160" s="293" t="s">
        <v>85</v>
      </c>
      <c r="AV160" s="15" t="s">
        <v>181</v>
      </c>
      <c r="AW160" s="15" t="s">
        <v>37</v>
      </c>
      <c r="AX160" s="15" t="s">
        <v>74</v>
      </c>
      <c r="AY160" s="293" t="s">
        <v>169</v>
      </c>
    </row>
    <row r="161" spans="2:51" s="13" customFormat="1" ht="13.5">
      <c r="B161" s="258"/>
      <c r="C161" s="259"/>
      <c r="D161" s="248" t="s">
        <v>185</v>
      </c>
      <c r="E161" s="260" t="s">
        <v>21</v>
      </c>
      <c r="F161" s="261" t="s">
        <v>187</v>
      </c>
      <c r="G161" s="259"/>
      <c r="H161" s="262">
        <v>3440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185</v>
      </c>
      <c r="AU161" s="268" t="s">
        <v>85</v>
      </c>
      <c r="AV161" s="13" t="s">
        <v>176</v>
      </c>
      <c r="AW161" s="13" t="s">
        <v>37</v>
      </c>
      <c r="AX161" s="13" t="s">
        <v>82</v>
      </c>
      <c r="AY161" s="268" t="s">
        <v>169</v>
      </c>
    </row>
    <row r="162" spans="2:65" s="1" customFormat="1" ht="25.5" customHeight="1">
      <c r="B162" s="47"/>
      <c r="C162" s="234" t="s">
        <v>215</v>
      </c>
      <c r="D162" s="234" t="s">
        <v>171</v>
      </c>
      <c r="E162" s="235" t="s">
        <v>2699</v>
      </c>
      <c r="F162" s="236" t="s">
        <v>2700</v>
      </c>
      <c r="G162" s="237" t="s">
        <v>174</v>
      </c>
      <c r="H162" s="238">
        <v>720</v>
      </c>
      <c r="I162" s="239"/>
      <c r="J162" s="240">
        <f>ROUND(I162*H162,2)</f>
        <v>0</v>
      </c>
      <c r="K162" s="236" t="s">
        <v>175</v>
      </c>
      <c r="L162" s="73"/>
      <c r="M162" s="241" t="s">
        <v>21</v>
      </c>
      <c r="N162" s="242" t="s">
        <v>45</v>
      </c>
      <c r="O162" s="4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AR162" s="25" t="s">
        <v>176</v>
      </c>
      <c r="AT162" s="25" t="s">
        <v>171</v>
      </c>
      <c r="AU162" s="25" t="s">
        <v>85</v>
      </c>
      <c r="AY162" s="25" t="s">
        <v>169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176</v>
      </c>
      <c r="BM162" s="25" t="s">
        <v>2701</v>
      </c>
    </row>
    <row r="163" spans="2:51" s="14" customFormat="1" ht="13.5">
      <c r="B163" s="269"/>
      <c r="C163" s="270"/>
      <c r="D163" s="248" t="s">
        <v>185</v>
      </c>
      <c r="E163" s="271" t="s">
        <v>21</v>
      </c>
      <c r="F163" s="272" t="s">
        <v>2663</v>
      </c>
      <c r="G163" s="270"/>
      <c r="H163" s="271" t="s">
        <v>21</v>
      </c>
      <c r="I163" s="273"/>
      <c r="J163" s="270"/>
      <c r="K163" s="270"/>
      <c r="L163" s="274"/>
      <c r="M163" s="275"/>
      <c r="N163" s="276"/>
      <c r="O163" s="276"/>
      <c r="P163" s="276"/>
      <c r="Q163" s="276"/>
      <c r="R163" s="276"/>
      <c r="S163" s="276"/>
      <c r="T163" s="277"/>
      <c r="AT163" s="278" t="s">
        <v>185</v>
      </c>
      <c r="AU163" s="278" t="s">
        <v>85</v>
      </c>
      <c r="AV163" s="14" t="s">
        <v>82</v>
      </c>
      <c r="AW163" s="14" t="s">
        <v>37</v>
      </c>
      <c r="AX163" s="14" t="s">
        <v>74</v>
      </c>
      <c r="AY163" s="278" t="s">
        <v>169</v>
      </c>
    </row>
    <row r="164" spans="2:51" s="12" customFormat="1" ht="13.5">
      <c r="B164" s="246"/>
      <c r="C164" s="247"/>
      <c r="D164" s="248" t="s">
        <v>185</v>
      </c>
      <c r="E164" s="249" t="s">
        <v>21</v>
      </c>
      <c r="F164" s="250" t="s">
        <v>2672</v>
      </c>
      <c r="G164" s="247"/>
      <c r="H164" s="251">
        <v>180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pans="2:51" s="14" customFormat="1" ht="13.5">
      <c r="B165" s="269"/>
      <c r="C165" s="270"/>
      <c r="D165" s="248" t="s">
        <v>185</v>
      </c>
      <c r="E165" s="271" t="s">
        <v>21</v>
      </c>
      <c r="F165" s="272" t="s">
        <v>2664</v>
      </c>
      <c r="G165" s="270"/>
      <c r="H165" s="271" t="s">
        <v>21</v>
      </c>
      <c r="I165" s="273"/>
      <c r="J165" s="270"/>
      <c r="K165" s="270"/>
      <c r="L165" s="274"/>
      <c r="M165" s="275"/>
      <c r="N165" s="276"/>
      <c r="O165" s="276"/>
      <c r="P165" s="276"/>
      <c r="Q165" s="276"/>
      <c r="R165" s="276"/>
      <c r="S165" s="276"/>
      <c r="T165" s="277"/>
      <c r="AT165" s="278" t="s">
        <v>185</v>
      </c>
      <c r="AU165" s="278" t="s">
        <v>85</v>
      </c>
      <c r="AV165" s="14" t="s">
        <v>82</v>
      </c>
      <c r="AW165" s="14" t="s">
        <v>37</v>
      </c>
      <c r="AX165" s="14" t="s">
        <v>74</v>
      </c>
      <c r="AY165" s="278" t="s">
        <v>169</v>
      </c>
    </row>
    <row r="166" spans="2:51" s="12" customFormat="1" ht="13.5">
      <c r="B166" s="246"/>
      <c r="C166" s="247"/>
      <c r="D166" s="248" t="s">
        <v>185</v>
      </c>
      <c r="E166" s="249" t="s">
        <v>21</v>
      </c>
      <c r="F166" s="250" t="s">
        <v>2702</v>
      </c>
      <c r="G166" s="247"/>
      <c r="H166" s="251">
        <v>160</v>
      </c>
      <c r="I166" s="252"/>
      <c r="J166" s="247"/>
      <c r="K166" s="247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185</v>
      </c>
      <c r="AU166" s="257" t="s">
        <v>85</v>
      </c>
      <c r="AV166" s="12" t="s">
        <v>85</v>
      </c>
      <c r="AW166" s="12" t="s">
        <v>37</v>
      </c>
      <c r="AX166" s="12" t="s">
        <v>74</v>
      </c>
      <c r="AY166" s="257" t="s">
        <v>169</v>
      </c>
    </row>
    <row r="167" spans="2:51" s="14" customFormat="1" ht="13.5">
      <c r="B167" s="269"/>
      <c r="C167" s="270"/>
      <c r="D167" s="248" t="s">
        <v>185</v>
      </c>
      <c r="E167" s="271" t="s">
        <v>21</v>
      </c>
      <c r="F167" s="272" t="s">
        <v>2665</v>
      </c>
      <c r="G167" s="270"/>
      <c r="H167" s="271" t="s">
        <v>21</v>
      </c>
      <c r="I167" s="273"/>
      <c r="J167" s="270"/>
      <c r="K167" s="270"/>
      <c r="L167" s="274"/>
      <c r="M167" s="275"/>
      <c r="N167" s="276"/>
      <c r="O167" s="276"/>
      <c r="P167" s="276"/>
      <c r="Q167" s="276"/>
      <c r="R167" s="276"/>
      <c r="S167" s="276"/>
      <c r="T167" s="277"/>
      <c r="AT167" s="278" t="s">
        <v>185</v>
      </c>
      <c r="AU167" s="278" t="s">
        <v>85</v>
      </c>
      <c r="AV167" s="14" t="s">
        <v>82</v>
      </c>
      <c r="AW167" s="14" t="s">
        <v>37</v>
      </c>
      <c r="AX167" s="14" t="s">
        <v>74</v>
      </c>
      <c r="AY167" s="278" t="s">
        <v>169</v>
      </c>
    </row>
    <row r="168" spans="2:51" s="12" customFormat="1" ht="13.5">
      <c r="B168" s="246"/>
      <c r="C168" s="247"/>
      <c r="D168" s="248" t="s">
        <v>185</v>
      </c>
      <c r="E168" s="249" t="s">
        <v>21</v>
      </c>
      <c r="F168" s="250" t="s">
        <v>2703</v>
      </c>
      <c r="G168" s="247"/>
      <c r="H168" s="251">
        <v>40</v>
      </c>
      <c r="I168" s="252"/>
      <c r="J168" s="247"/>
      <c r="K168" s="247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185</v>
      </c>
      <c r="AU168" s="257" t="s">
        <v>85</v>
      </c>
      <c r="AV168" s="12" t="s">
        <v>85</v>
      </c>
      <c r="AW168" s="12" t="s">
        <v>37</v>
      </c>
      <c r="AX168" s="12" t="s">
        <v>74</v>
      </c>
      <c r="AY168" s="257" t="s">
        <v>169</v>
      </c>
    </row>
    <row r="169" spans="2:51" s="14" customFormat="1" ht="13.5">
      <c r="B169" s="269"/>
      <c r="C169" s="270"/>
      <c r="D169" s="248" t="s">
        <v>185</v>
      </c>
      <c r="E169" s="271" t="s">
        <v>21</v>
      </c>
      <c r="F169" s="272" t="s">
        <v>2666</v>
      </c>
      <c r="G169" s="270"/>
      <c r="H169" s="271" t="s">
        <v>21</v>
      </c>
      <c r="I169" s="273"/>
      <c r="J169" s="270"/>
      <c r="K169" s="270"/>
      <c r="L169" s="274"/>
      <c r="M169" s="275"/>
      <c r="N169" s="276"/>
      <c r="O169" s="276"/>
      <c r="P169" s="276"/>
      <c r="Q169" s="276"/>
      <c r="R169" s="276"/>
      <c r="S169" s="276"/>
      <c r="T169" s="277"/>
      <c r="AT169" s="278" t="s">
        <v>185</v>
      </c>
      <c r="AU169" s="278" t="s">
        <v>85</v>
      </c>
      <c r="AV169" s="14" t="s">
        <v>82</v>
      </c>
      <c r="AW169" s="14" t="s">
        <v>37</v>
      </c>
      <c r="AX169" s="14" t="s">
        <v>74</v>
      </c>
      <c r="AY169" s="278" t="s">
        <v>169</v>
      </c>
    </row>
    <row r="170" spans="2:51" s="12" customFormat="1" ht="13.5">
      <c r="B170" s="246"/>
      <c r="C170" s="247"/>
      <c r="D170" s="248" t="s">
        <v>185</v>
      </c>
      <c r="E170" s="249" t="s">
        <v>21</v>
      </c>
      <c r="F170" s="250" t="s">
        <v>2672</v>
      </c>
      <c r="G170" s="247"/>
      <c r="H170" s="251">
        <v>180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pans="2:51" s="14" customFormat="1" ht="13.5">
      <c r="B171" s="269"/>
      <c r="C171" s="270"/>
      <c r="D171" s="248" t="s">
        <v>185</v>
      </c>
      <c r="E171" s="271" t="s">
        <v>21</v>
      </c>
      <c r="F171" s="272" t="s">
        <v>2667</v>
      </c>
      <c r="G171" s="270"/>
      <c r="H171" s="271" t="s">
        <v>21</v>
      </c>
      <c r="I171" s="273"/>
      <c r="J171" s="270"/>
      <c r="K171" s="270"/>
      <c r="L171" s="274"/>
      <c r="M171" s="275"/>
      <c r="N171" s="276"/>
      <c r="O171" s="276"/>
      <c r="P171" s="276"/>
      <c r="Q171" s="276"/>
      <c r="R171" s="276"/>
      <c r="S171" s="276"/>
      <c r="T171" s="277"/>
      <c r="AT171" s="278" t="s">
        <v>185</v>
      </c>
      <c r="AU171" s="278" t="s">
        <v>85</v>
      </c>
      <c r="AV171" s="14" t="s">
        <v>82</v>
      </c>
      <c r="AW171" s="14" t="s">
        <v>37</v>
      </c>
      <c r="AX171" s="14" t="s">
        <v>74</v>
      </c>
      <c r="AY171" s="278" t="s">
        <v>169</v>
      </c>
    </row>
    <row r="172" spans="2:51" s="12" customFormat="1" ht="13.5">
      <c r="B172" s="246"/>
      <c r="C172" s="247"/>
      <c r="D172" s="248" t="s">
        <v>185</v>
      </c>
      <c r="E172" s="249" t="s">
        <v>21</v>
      </c>
      <c r="F172" s="250" t="s">
        <v>2703</v>
      </c>
      <c r="G172" s="247"/>
      <c r="H172" s="251">
        <v>40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pans="2:51" s="14" customFormat="1" ht="13.5">
      <c r="B173" s="269"/>
      <c r="C173" s="270"/>
      <c r="D173" s="248" t="s">
        <v>185</v>
      </c>
      <c r="E173" s="271" t="s">
        <v>21</v>
      </c>
      <c r="F173" s="272" t="s">
        <v>2668</v>
      </c>
      <c r="G173" s="270"/>
      <c r="H173" s="271" t="s">
        <v>21</v>
      </c>
      <c r="I173" s="273"/>
      <c r="J173" s="270"/>
      <c r="K173" s="270"/>
      <c r="L173" s="274"/>
      <c r="M173" s="275"/>
      <c r="N173" s="276"/>
      <c r="O173" s="276"/>
      <c r="P173" s="276"/>
      <c r="Q173" s="276"/>
      <c r="R173" s="276"/>
      <c r="S173" s="276"/>
      <c r="T173" s="277"/>
      <c r="AT173" s="278" t="s">
        <v>185</v>
      </c>
      <c r="AU173" s="278" t="s">
        <v>85</v>
      </c>
      <c r="AV173" s="14" t="s">
        <v>82</v>
      </c>
      <c r="AW173" s="14" t="s">
        <v>37</v>
      </c>
      <c r="AX173" s="14" t="s">
        <v>74</v>
      </c>
      <c r="AY173" s="278" t="s">
        <v>169</v>
      </c>
    </row>
    <row r="174" spans="2:51" s="12" customFormat="1" ht="13.5">
      <c r="B174" s="246"/>
      <c r="C174" s="247"/>
      <c r="D174" s="248" t="s">
        <v>185</v>
      </c>
      <c r="E174" s="249" t="s">
        <v>21</v>
      </c>
      <c r="F174" s="250" t="s">
        <v>2704</v>
      </c>
      <c r="G174" s="247"/>
      <c r="H174" s="251">
        <v>120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pans="2:51" s="13" customFormat="1" ht="13.5">
      <c r="B175" s="258"/>
      <c r="C175" s="259"/>
      <c r="D175" s="248" t="s">
        <v>185</v>
      </c>
      <c r="E175" s="260" t="s">
        <v>21</v>
      </c>
      <c r="F175" s="261" t="s">
        <v>187</v>
      </c>
      <c r="G175" s="259"/>
      <c r="H175" s="262">
        <v>720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AT175" s="268" t="s">
        <v>185</v>
      </c>
      <c r="AU175" s="268" t="s">
        <v>85</v>
      </c>
      <c r="AV175" s="13" t="s">
        <v>176</v>
      </c>
      <c r="AW175" s="13" t="s">
        <v>37</v>
      </c>
      <c r="AX175" s="13" t="s">
        <v>82</v>
      </c>
      <c r="AY175" s="268" t="s">
        <v>169</v>
      </c>
    </row>
    <row r="176" spans="2:65" s="1" customFormat="1" ht="16.5" customHeight="1">
      <c r="B176" s="47"/>
      <c r="C176" s="234" t="s">
        <v>219</v>
      </c>
      <c r="D176" s="234" t="s">
        <v>171</v>
      </c>
      <c r="E176" s="235" t="s">
        <v>2705</v>
      </c>
      <c r="F176" s="236" t="s">
        <v>2706</v>
      </c>
      <c r="G176" s="237" t="s">
        <v>174</v>
      </c>
      <c r="H176" s="238">
        <v>48</v>
      </c>
      <c r="I176" s="239"/>
      <c r="J176" s="240">
        <f>ROUND(I176*H176,2)</f>
        <v>0</v>
      </c>
      <c r="K176" s="236" t="s">
        <v>175</v>
      </c>
      <c r="L176" s="73"/>
      <c r="M176" s="241" t="s">
        <v>21</v>
      </c>
      <c r="N176" s="242" t="s">
        <v>45</v>
      </c>
      <c r="O176" s="4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AR176" s="25" t="s">
        <v>176</v>
      </c>
      <c r="AT176" s="25" t="s">
        <v>171</v>
      </c>
      <c r="AU176" s="25" t="s">
        <v>85</v>
      </c>
      <c r="AY176" s="25" t="s">
        <v>169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25" t="s">
        <v>82</v>
      </c>
      <c r="BK176" s="245">
        <f>ROUND(I176*H176,2)</f>
        <v>0</v>
      </c>
      <c r="BL176" s="25" t="s">
        <v>176</v>
      </c>
      <c r="BM176" s="25" t="s">
        <v>2707</v>
      </c>
    </row>
    <row r="177" spans="2:51" s="14" customFormat="1" ht="13.5">
      <c r="B177" s="269"/>
      <c r="C177" s="270"/>
      <c r="D177" s="248" t="s">
        <v>185</v>
      </c>
      <c r="E177" s="271" t="s">
        <v>21</v>
      </c>
      <c r="F177" s="272" t="s">
        <v>2663</v>
      </c>
      <c r="G177" s="270"/>
      <c r="H177" s="271" t="s">
        <v>21</v>
      </c>
      <c r="I177" s="273"/>
      <c r="J177" s="270"/>
      <c r="K177" s="270"/>
      <c r="L177" s="274"/>
      <c r="M177" s="275"/>
      <c r="N177" s="276"/>
      <c r="O177" s="276"/>
      <c r="P177" s="276"/>
      <c r="Q177" s="276"/>
      <c r="R177" s="276"/>
      <c r="S177" s="276"/>
      <c r="T177" s="277"/>
      <c r="AT177" s="278" t="s">
        <v>185</v>
      </c>
      <c r="AU177" s="278" t="s">
        <v>85</v>
      </c>
      <c r="AV177" s="14" t="s">
        <v>82</v>
      </c>
      <c r="AW177" s="14" t="s">
        <v>37</v>
      </c>
      <c r="AX177" s="14" t="s">
        <v>74</v>
      </c>
      <c r="AY177" s="278" t="s">
        <v>169</v>
      </c>
    </row>
    <row r="178" spans="2:51" s="12" customFormat="1" ht="13.5">
      <c r="B178" s="246"/>
      <c r="C178" s="247"/>
      <c r="D178" s="248" t="s">
        <v>185</v>
      </c>
      <c r="E178" s="249" t="s">
        <v>21</v>
      </c>
      <c r="F178" s="250" t="s">
        <v>85</v>
      </c>
      <c r="G178" s="247"/>
      <c r="H178" s="251">
        <v>2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pans="2:51" s="14" customFormat="1" ht="13.5">
      <c r="B179" s="269"/>
      <c r="C179" s="270"/>
      <c r="D179" s="248" t="s">
        <v>185</v>
      </c>
      <c r="E179" s="271" t="s">
        <v>21</v>
      </c>
      <c r="F179" s="272" t="s">
        <v>2664</v>
      </c>
      <c r="G179" s="270"/>
      <c r="H179" s="271" t="s">
        <v>21</v>
      </c>
      <c r="I179" s="273"/>
      <c r="J179" s="270"/>
      <c r="K179" s="270"/>
      <c r="L179" s="274"/>
      <c r="M179" s="275"/>
      <c r="N179" s="276"/>
      <c r="O179" s="276"/>
      <c r="P179" s="276"/>
      <c r="Q179" s="276"/>
      <c r="R179" s="276"/>
      <c r="S179" s="276"/>
      <c r="T179" s="277"/>
      <c r="AT179" s="278" t="s">
        <v>185</v>
      </c>
      <c r="AU179" s="278" t="s">
        <v>85</v>
      </c>
      <c r="AV179" s="14" t="s">
        <v>82</v>
      </c>
      <c r="AW179" s="14" t="s">
        <v>37</v>
      </c>
      <c r="AX179" s="14" t="s">
        <v>74</v>
      </c>
      <c r="AY179" s="278" t="s">
        <v>169</v>
      </c>
    </row>
    <row r="180" spans="2:51" s="12" customFormat="1" ht="13.5">
      <c r="B180" s="246"/>
      <c r="C180" s="247"/>
      <c r="D180" s="248" t="s">
        <v>185</v>
      </c>
      <c r="E180" s="249" t="s">
        <v>21</v>
      </c>
      <c r="F180" s="250" t="s">
        <v>176</v>
      </c>
      <c r="G180" s="247"/>
      <c r="H180" s="251">
        <v>4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pans="2:51" s="14" customFormat="1" ht="13.5">
      <c r="B181" s="269"/>
      <c r="C181" s="270"/>
      <c r="D181" s="248" t="s">
        <v>185</v>
      </c>
      <c r="E181" s="271" t="s">
        <v>21</v>
      </c>
      <c r="F181" s="272" t="s">
        <v>2665</v>
      </c>
      <c r="G181" s="270"/>
      <c r="H181" s="271" t="s">
        <v>21</v>
      </c>
      <c r="I181" s="273"/>
      <c r="J181" s="270"/>
      <c r="K181" s="270"/>
      <c r="L181" s="274"/>
      <c r="M181" s="275"/>
      <c r="N181" s="276"/>
      <c r="O181" s="276"/>
      <c r="P181" s="276"/>
      <c r="Q181" s="276"/>
      <c r="R181" s="276"/>
      <c r="S181" s="276"/>
      <c r="T181" s="277"/>
      <c r="AT181" s="278" t="s">
        <v>185</v>
      </c>
      <c r="AU181" s="278" t="s">
        <v>85</v>
      </c>
      <c r="AV181" s="14" t="s">
        <v>82</v>
      </c>
      <c r="AW181" s="14" t="s">
        <v>37</v>
      </c>
      <c r="AX181" s="14" t="s">
        <v>74</v>
      </c>
      <c r="AY181" s="278" t="s">
        <v>169</v>
      </c>
    </row>
    <row r="182" spans="2:51" s="12" customFormat="1" ht="13.5">
      <c r="B182" s="246"/>
      <c r="C182" s="247"/>
      <c r="D182" s="248" t="s">
        <v>185</v>
      </c>
      <c r="E182" s="249" t="s">
        <v>21</v>
      </c>
      <c r="F182" s="250" t="s">
        <v>181</v>
      </c>
      <c r="G182" s="247"/>
      <c r="H182" s="251">
        <v>3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pans="2:51" s="14" customFormat="1" ht="13.5">
      <c r="B183" s="269"/>
      <c r="C183" s="270"/>
      <c r="D183" s="248" t="s">
        <v>185</v>
      </c>
      <c r="E183" s="271" t="s">
        <v>21</v>
      </c>
      <c r="F183" s="272" t="s">
        <v>2666</v>
      </c>
      <c r="G183" s="270"/>
      <c r="H183" s="271" t="s">
        <v>21</v>
      </c>
      <c r="I183" s="273"/>
      <c r="J183" s="270"/>
      <c r="K183" s="270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185</v>
      </c>
      <c r="AU183" s="278" t="s">
        <v>85</v>
      </c>
      <c r="AV183" s="14" t="s">
        <v>82</v>
      </c>
      <c r="AW183" s="14" t="s">
        <v>37</v>
      </c>
      <c r="AX183" s="14" t="s">
        <v>74</v>
      </c>
      <c r="AY183" s="278" t="s">
        <v>169</v>
      </c>
    </row>
    <row r="184" spans="2:51" s="12" customFormat="1" ht="13.5">
      <c r="B184" s="246"/>
      <c r="C184" s="247"/>
      <c r="D184" s="248" t="s">
        <v>185</v>
      </c>
      <c r="E184" s="249" t="s">
        <v>21</v>
      </c>
      <c r="F184" s="250" t="s">
        <v>176</v>
      </c>
      <c r="G184" s="247"/>
      <c r="H184" s="251">
        <v>4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pans="2:51" s="14" customFormat="1" ht="13.5">
      <c r="B185" s="269"/>
      <c r="C185" s="270"/>
      <c r="D185" s="248" t="s">
        <v>185</v>
      </c>
      <c r="E185" s="271" t="s">
        <v>21</v>
      </c>
      <c r="F185" s="272" t="s">
        <v>2667</v>
      </c>
      <c r="G185" s="270"/>
      <c r="H185" s="271" t="s">
        <v>21</v>
      </c>
      <c r="I185" s="273"/>
      <c r="J185" s="270"/>
      <c r="K185" s="270"/>
      <c r="L185" s="274"/>
      <c r="M185" s="275"/>
      <c r="N185" s="276"/>
      <c r="O185" s="276"/>
      <c r="P185" s="276"/>
      <c r="Q185" s="276"/>
      <c r="R185" s="276"/>
      <c r="S185" s="276"/>
      <c r="T185" s="277"/>
      <c r="AT185" s="278" t="s">
        <v>185</v>
      </c>
      <c r="AU185" s="278" t="s">
        <v>85</v>
      </c>
      <c r="AV185" s="14" t="s">
        <v>82</v>
      </c>
      <c r="AW185" s="14" t="s">
        <v>37</v>
      </c>
      <c r="AX185" s="14" t="s">
        <v>74</v>
      </c>
      <c r="AY185" s="278" t="s">
        <v>169</v>
      </c>
    </row>
    <row r="186" spans="2:51" s="12" customFormat="1" ht="13.5">
      <c r="B186" s="246"/>
      <c r="C186" s="247"/>
      <c r="D186" s="248" t="s">
        <v>185</v>
      </c>
      <c r="E186" s="249" t="s">
        <v>21</v>
      </c>
      <c r="F186" s="250" t="s">
        <v>181</v>
      </c>
      <c r="G186" s="247"/>
      <c r="H186" s="251">
        <v>3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pans="2:51" s="14" customFormat="1" ht="13.5">
      <c r="B187" s="269"/>
      <c r="C187" s="270"/>
      <c r="D187" s="248" t="s">
        <v>185</v>
      </c>
      <c r="E187" s="271" t="s">
        <v>21</v>
      </c>
      <c r="F187" s="272" t="s">
        <v>2668</v>
      </c>
      <c r="G187" s="270"/>
      <c r="H187" s="271" t="s">
        <v>21</v>
      </c>
      <c r="I187" s="273"/>
      <c r="J187" s="270"/>
      <c r="K187" s="270"/>
      <c r="L187" s="274"/>
      <c r="M187" s="275"/>
      <c r="N187" s="276"/>
      <c r="O187" s="276"/>
      <c r="P187" s="276"/>
      <c r="Q187" s="276"/>
      <c r="R187" s="276"/>
      <c r="S187" s="276"/>
      <c r="T187" s="277"/>
      <c r="AT187" s="278" t="s">
        <v>185</v>
      </c>
      <c r="AU187" s="278" t="s">
        <v>85</v>
      </c>
      <c r="AV187" s="14" t="s">
        <v>82</v>
      </c>
      <c r="AW187" s="14" t="s">
        <v>37</v>
      </c>
      <c r="AX187" s="14" t="s">
        <v>74</v>
      </c>
      <c r="AY187" s="278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181</v>
      </c>
      <c r="G188" s="247"/>
      <c r="H188" s="251">
        <v>3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4" customFormat="1" ht="13.5">
      <c r="B189" s="269"/>
      <c r="C189" s="270"/>
      <c r="D189" s="248" t="s">
        <v>185</v>
      </c>
      <c r="E189" s="271" t="s">
        <v>21</v>
      </c>
      <c r="F189" s="272" t="s">
        <v>209</v>
      </c>
      <c r="G189" s="270"/>
      <c r="H189" s="271" t="s">
        <v>21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AT189" s="278" t="s">
        <v>185</v>
      </c>
      <c r="AU189" s="278" t="s">
        <v>85</v>
      </c>
      <c r="AV189" s="14" t="s">
        <v>82</v>
      </c>
      <c r="AW189" s="14" t="s">
        <v>37</v>
      </c>
      <c r="AX189" s="14" t="s">
        <v>74</v>
      </c>
      <c r="AY189" s="278" t="s">
        <v>169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2708</v>
      </c>
      <c r="G190" s="247"/>
      <c r="H190" s="251">
        <v>29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3" customFormat="1" ht="13.5">
      <c r="B191" s="258"/>
      <c r="C191" s="259"/>
      <c r="D191" s="248" t="s">
        <v>185</v>
      </c>
      <c r="E191" s="260" t="s">
        <v>21</v>
      </c>
      <c r="F191" s="261" t="s">
        <v>187</v>
      </c>
      <c r="G191" s="259"/>
      <c r="H191" s="262">
        <v>48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185</v>
      </c>
      <c r="AU191" s="268" t="s">
        <v>85</v>
      </c>
      <c r="AV191" s="13" t="s">
        <v>176</v>
      </c>
      <c r="AW191" s="13" t="s">
        <v>37</v>
      </c>
      <c r="AX191" s="13" t="s">
        <v>82</v>
      </c>
      <c r="AY191" s="268" t="s">
        <v>169</v>
      </c>
    </row>
    <row r="192" spans="2:65" s="1" customFormat="1" ht="25.5" customHeight="1">
      <c r="B192" s="47"/>
      <c r="C192" s="234" t="s">
        <v>223</v>
      </c>
      <c r="D192" s="234" t="s">
        <v>171</v>
      </c>
      <c r="E192" s="235" t="s">
        <v>2709</v>
      </c>
      <c r="F192" s="236" t="s">
        <v>2710</v>
      </c>
      <c r="G192" s="237" t="s">
        <v>174</v>
      </c>
      <c r="H192" s="238">
        <v>1305</v>
      </c>
      <c r="I192" s="239"/>
      <c r="J192" s="240">
        <f>ROUND(I192*H192,2)</f>
        <v>0</v>
      </c>
      <c r="K192" s="236" t="s">
        <v>175</v>
      </c>
      <c r="L192" s="73"/>
      <c r="M192" s="241" t="s">
        <v>21</v>
      </c>
      <c r="N192" s="242" t="s">
        <v>45</v>
      </c>
      <c r="O192" s="4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AR192" s="25" t="s">
        <v>176</v>
      </c>
      <c r="AT192" s="25" t="s">
        <v>171</v>
      </c>
      <c r="AU192" s="25" t="s">
        <v>85</v>
      </c>
      <c r="AY192" s="25" t="s">
        <v>169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176</v>
      </c>
      <c r="BM192" s="25" t="s">
        <v>2711</v>
      </c>
    </row>
    <row r="193" spans="2:51" s="14" customFormat="1" ht="13.5">
      <c r="B193" s="269"/>
      <c r="C193" s="270"/>
      <c r="D193" s="248" t="s">
        <v>185</v>
      </c>
      <c r="E193" s="271" t="s">
        <v>21</v>
      </c>
      <c r="F193" s="272" t="s">
        <v>2663</v>
      </c>
      <c r="G193" s="270"/>
      <c r="H193" s="271" t="s">
        <v>21</v>
      </c>
      <c r="I193" s="273"/>
      <c r="J193" s="270"/>
      <c r="K193" s="270"/>
      <c r="L193" s="274"/>
      <c r="M193" s="275"/>
      <c r="N193" s="276"/>
      <c r="O193" s="276"/>
      <c r="P193" s="276"/>
      <c r="Q193" s="276"/>
      <c r="R193" s="276"/>
      <c r="S193" s="276"/>
      <c r="T193" s="277"/>
      <c r="AT193" s="278" t="s">
        <v>185</v>
      </c>
      <c r="AU193" s="278" t="s">
        <v>85</v>
      </c>
      <c r="AV193" s="14" t="s">
        <v>82</v>
      </c>
      <c r="AW193" s="14" t="s">
        <v>37</v>
      </c>
      <c r="AX193" s="14" t="s">
        <v>74</v>
      </c>
      <c r="AY193" s="278" t="s">
        <v>169</v>
      </c>
    </row>
    <row r="194" spans="2:51" s="12" customFormat="1" ht="13.5">
      <c r="B194" s="246"/>
      <c r="C194" s="247"/>
      <c r="D194" s="248" t="s">
        <v>185</v>
      </c>
      <c r="E194" s="249" t="s">
        <v>21</v>
      </c>
      <c r="F194" s="250" t="s">
        <v>2672</v>
      </c>
      <c r="G194" s="247"/>
      <c r="H194" s="251">
        <v>180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pans="2:51" s="14" customFormat="1" ht="13.5">
      <c r="B195" s="269"/>
      <c r="C195" s="270"/>
      <c r="D195" s="248" t="s">
        <v>185</v>
      </c>
      <c r="E195" s="271" t="s">
        <v>21</v>
      </c>
      <c r="F195" s="272" t="s">
        <v>2664</v>
      </c>
      <c r="G195" s="270"/>
      <c r="H195" s="271" t="s">
        <v>21</v>
      </c>
      <c r="I195" s="273"/>
      <c r="J195" s="270"/>
      <c r="K195" s="270"/>
      <c r="L195" s="274"/>
      <c r="M195" s="275"/>
      <c r="N195" s="276"/>
      <c r="O195" s="276"/>
      <c r="P195" s="276"/>
      <c r="Q195" s="276"/>
      <c r="R195" s="276"/>
      <c r="S195" s="276"/>
      <c r="T195" s="277"/>
      <c r="AT195" s="278" t="s">
        <v>185</v>
      </c>
      <c r="AU195" s="278" t="s">
        <v>85</v>
      </c>
      <c r="AV195" s="14" t="s">
        <v>82</v>
      </c>
      <c r="AW195" s="14" t="s">
        <v>37</v>
      </c>
      <c r="AX195" s="14" t="s">
        <v>74</v>
      </c>
      <c r="AY195" s="278" t="s">
        <v>169</v>
      </c>
    </row>
    <row r="196" spans="2:51" s="12" customFormat="1" ht="13.5">
      <c r="B196" s="246"/>
      <c r="C196" s="247"/>
      <c r="D196" s="248" t="s">
        <v>185</v>
      </c>
      <c r="E196" s="249" t="s">
        <v>21</v>
      </c>
      <c r="F196" s="250" t="s">
        <v>2712</v>
      </c>
      <c r="G196" s="247"/>
      <c r="H196" s="251">
        <v>320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pans="2:51" s="14" customFormat="1" ht="13.5">
      <c r="B197" s="269"/>
      <c r="C197" s="270"/>
      <c r="D197" s="248" t="s">
        <v>185</v>
      </c>
      <c r="E197" s="271" t="s">
        <v>21</v>
      </c>
      <c r="F197" s="272" t="s">
        <v>2665</v>
      </c>
      <c r="G197" s="270"/>
      <c r="H197" s="271" t="s">
        <v>21</v>
      </c>
      <c r="I197" s="273"/>
      <c r="J197" s="270"/>
      <c r="K197" s="270"/>
      <c r="L197" s="274"/>
      <c r="M197" s="275"/>
      <c r="N197" s="276"/>
      <c r="O197" s="276"/>
      <c r="P197" s="276"/>
      <c r="Q197" s="276"/>
      <c r="R197" s="276"/>
      <c r="S197" s="276"/>
      <c r="T197" s="277"/>
      <c r="AT197" s="278" t="s">
        <v>185</v>
      </c>
      <c r="AU197" s="278" t="s">
        <v>85</v>
      </c>
      <c r="AV197" s="14" t="s">
        <v>82</v>
      </c>
      <c r="AW197" s="14" t="s">
        <v>37</v>
      </c>
      <c r="AX197" s="14" t="s">
        <v>74</v>
      </c>
      <c r="AY197" s="278" t="s">
        <v>169</v>
      </c>
    </row>
    <row r="198" spans="2:51" s="12" customFormat="1" ht="13.5">
      <c r="B198" s="246"/>
      <c r="C198" s="247"/>
      <c r="D198" s="248" t="s">
        <v>185</v>
      </c>
      <c r="E198" s="249" t="s">
        <v>21</v>
      </c>
      <c r="F198" s="250" t="s">
        <v>2674</v>
      </c>
      <c r="G198" s="247"/>
      <c r="H198" s="251">
        <v>60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pans="2:51" s="14" customFormat="1" ht="13.5">
      <c r="B199" s="269"/>
      <c r="C199" s="270"/>
      <c r="D199" s="248" t="s">
        <v>185</v>
      </c>
      <c r="E199" s="271" t="s">
        <v>21</v>
      </c>
      <c r="F199" s="272" t="s">
        <v>2666</v>
      </c>
      <c r="G199" s="270"/>
      <c r="H199" s="271" t="s">
        <v>21</v>
      </c>
      <c r="I199" s="273"/>
      <c r="J199" s="270"/>
      <c r="K199" s="270"/>
      <c r="L199" s="274"/>
      <c r="M199" s="275"/>
      <c r="N199" s="276"/>
      <c r="O199" s="276"/>
      <c r="P199" s="276"/>
      <c r="Q199" s="276"/>
      <c r="R199" s="276"/>
      <c r="S199" s="276"/>
      <c r="T199" s="277"/>
      <c r="AT199" s="278" t="s">
        <v>185</v>
      </c>
      <c r="AU199" s="278" t="s">
        <v>85</v>
      </c>
      <c r="AV199" s="14" t="s">
        <v>82</v>
      </c>
      <c r="AW199" s="14" t="s">
        <v>37</v>
      </c>
      <c r="AX199" s="14" t="s">
        <v>74</v>
      </c>
      <c r="AY199" s="278" t="s">
        <v>169</v>
      </c>
    </row>
    <row r="200" spans="2:51" s="12" customFormat="1" ht="13.5">
      <c r="B200" s="246"/>
      <c r="C200" s="247"/>
      <c r="D200" s="248" t="s">
        <v>185</v>
      </c>
      <c r="E200" s="249" t="s">
        <v>21</v>
      </c>
      <c r="F200" s="250" t="s">
        <v>2675</v>
      </c>
      <c r="G200" s="247"/>
      <c r="H200" s="251">
        <v>360</v>
      </c>
      <c r="I200" s="252"/>
      <c r="J200" s="247"/>
      <c r="K200" s="247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185</v>
      </c>
      <c r="AU200" s="257" t="s">
        <v>85</v>
      </c>
      <c r="AV200" s="12" t="s">
        <v>85</v>
      </c>
      <c r="AW200" s="12" t="s">
        <v>37</v>
      </c>
      <c r="AX200" s="12" t="s">
        <v>74</v>
      </c>
      <c r="AY200" s="257" t="s">
        <v>169</v>
      </c>
    </row>
    <row r="201" spans="2:51" s="14" customFormat="1" ht="13.5">
      <c r="B201" s="269"/>
      <c r="C201" s="270"/>
      <c r="D201" s="248" t="s">
        <v>185</v>
      </c>
      <c r="E201" s="271" t="s">
        <v>21</v>
      </c>
      <c r="F201" s="272" t="s">
        <v>2667</v>
      </c>
      <c r="G201" s="270"/>
      <c r="H201" s="271" t="s">
        <v>21</v>
      </c>
      <c r="I201" s="273"/>
      <c r="J201" s="270"/>
      <c r="K201" s="270"/>
      <c r="L201" s="274"/>
      <c r="M201" s="275"/>
      <c r="N201" s="276"/>
      <c r="O201" s="276"/>
      <c r="P201" s="276"/>
      <c r="Q201" s="276"/>
      <c r="R201" s="276"/>
      <c r="S201" s="276"/>
      <c r="T201" s="277"/>
      <c r="AT201" s="278" t="s">
        <v>185</v>
      </c>
      <c r="AU201" s="278" t="s">
        <v>85</v>
      </c>
      <c r="AV201" s="14" t="s">
        <v>82</v>
      </c>
      <c r="AW201" s="14" t="s">
        <v>37</v>
      </c>
      <c r="AX201" s="14" t="s">
        <v>74</v>
      </c>
      <c r="AY201" s="278" t="s">
        <v>169</v>
      </c>
    </row>
    <row r="202" spans="2:51" s="12" customFormat="1" ht="13.5">
      <c r="B202" s="246"/>
      <c r="C202" s="247"/>
      <c r="D202" s="248" t="s">
        <v>185</v>
      </c>
      <c r="E202" s="249" t="s">
        <v>21</v>
      </c>
      <c r="F202" s="250" t="s">
        <v>2674</v>
      </c>
      <c r="G202" s="247"/>
      <c r="H202" s="251">
        <v>60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pans="2:51" s="14" customFormat="1" ht="13.5">
      <c r="B203" s="269"/>
      <c r="C203" s="270"/>
      <c r="D203" s="248" t="s">
        <v>185</v>
      </c>
      <c r="E203" s="271" t="s">
        <v>21</v>
      </c>
      <c r="F203" s="272" t="s">
        <v>2668</v>
      </c>
      <c r="G203" s="270"/>
      <c r="H203" s="271" t="s">
        <v>21</v>
      </c>
      <c r="I203" s="273"/>
      <c r="J203" s="270"/>
      <c r="K203" s="270"/>
      <c r="L203" s="274"/>
      <c r="M203" s="275"/>
      <c r="N203" s="276"/>
      <c r="O203" s="276"/>
      <c r="P203" s="276"/>
      <c r="Q203" s="276"/>
      <c r="R203" s="276"/>
      <c r="S203" s="276"/>
      <c r="T203" s="277"/>
      <c r="AT203" s="278" t="s">
        <v>185</v>
      </c>
      <c r="AU203" s="278" t="s">
        <v>85</v>
      </c>
      <c r="AV203" s="14" t="s">
        <v>82</v>
      </c>
      <c r="AW203" s="14" t="s">
        <v>37</v>
      </c>
      <c r="AX203" s="14" t="s">
        <v>74</v>
      </c>
      <c r="AY203" s="278" t="s">
        <v>169</v>
      </c>
    </row>
    <row r="204" spans="2:51" s="12" customFormat="1" ht="13.5">
      <c r="B204" s="246"/>
      <c r="C204" s="247"/>
      <c r="D204" s="248" t="s">
        <v>185</v>
      </c>
      <c r="E204" s="249" t="s">
        <v>21</v>
      </c>
      <c r="F204" s="250" t="s">
        <v>2676</v>
      </c>
      <c r="G204" s="247"/>
      <c r="H204" s="251">
        <v>180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pans="2:51" s="14" customFormat="1" ht="13.5">
      <c r="B205" s="269"/>
      <c r="C205" s="270"/>
      <c r="D205" s="248" t="s">
        <v>185</v>
      </c>
      <c r="E205" s="271" t="s">
        <v>21</v>
      </c>
      <c r="F205" s="272" t="s">
        <v>209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pans="2:51" s="12" customFormat="1" ht="13.5">
      <c r="B206" s="246"/>
      <c r="C206" s="247"/>
      <c r="D206" s="248" t="s">
        <v>185</v>
      </c>
      <c r="E206" s="249" t="s">
        <v>21</v>
      </c>
      <c r="F206" s="250" t="s">
        <v>2713</v>
      </c>
      <c r="G206" s="247"/>
      <c r="H206" s="251">
        <v>145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pans="2:51" s="13" customFormat="1" ht="13.5">
      <c r="B207" s="258"/>
      <c r="C207" s="259"/>
      <c r="D207" s="248" t="s">
        <v>185</v>
      </c>
      <c r="E207" s="260" t="s">
        <v>21</v>
      </c>
      <c r="F207" s="261" t="s">
        <v>187</v>
      </c>
      <c r="G207" s="259"/>
      <c r="H207" s="262">
        <v>1305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AT207" s="268" t="s">
        <v>185</v>
      </c>
      <c r="AU207" s="268" t="s">
        <v>85</v>
      </c>
      <c r="AV207" s="13" t="s">
        <v>176</v>
      </c>
      <c r="AW207" s="13" t="s">
        <v>37</v>
      </c>
      <c r="AX207" s="13" t="s">
        <v>82</v>
      </c>
      <c r="AY207" s="268" t="s">
        <v>169</v>
      </c>
    </row>
    <row r="208" spans="2:65" s="1" customFormat="1" ht="25.5" customHeight="1">
      <c r="B208" s="47"/>
      <c r="C208" s="234" t="s">
        <v>227</v>
      </c>
      <c r="D208" s="234" t="s">
        <v>171</v>
      </c>
      <c r="E208" s="235" t="s">
        <v>2714</v>
      </c>
      <c r="F208" s="236" t="s">
        <v>2715</v>
      </c>
      <c r="G208" s="237" t="s">
        <v>174</v>
      </c>
      <c r="H208" s="238">
        <v>174</v>
      </c>
      <c r="I208" s="239"/>
      <c r="J208" s="240">
        <f>ROUND(I208*H208,2)</f>
        <v>0</v>
      </c>
      <c r="K208" s="236" t="s">
        <v>175</v>
      </c>
      <c r="L208" s="73"/>
      <c r="M208" s="241" t="s">
        <v>21</v>
      </c>
      <c r="N208" s="242" t="s">
        <v>45</v>
      </c>
      <c r="O208" s="4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AR208" s="25" t="s">
        <v>176</v>
      </c>
      <c r="AT208" s="25" t="s">
        <v>171</v>
      </c>
      <c r="AU208" s="25" t="s">
        <v>85</v>
      </c>
      <c r="AY208" s="25" t="s">
        <v>169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25" t="s">
        <v>82</v>
      </c>
      <c r="BK208" s="245">
        <f>ROUND(I208*H208,2)</f>
        <v>0</v>
      </c>
      <c r="BL208" s="25" t="s">
        <v>176</v>
      </c>
      <c r="BM208" s="25" t="s">
        <v>2716</v>
      </c>
    </row>
    <row r="209" spans="2:51" s="12" customFormat="1" ht="13.5">
      <c r="B209" s="246"/>
      <c r="C209" s="247"/>
      <c r="D209" s="248" t="s">
        <v>185</v>
      </c>
      <c r="E209" s="249" t="s">
        <v>21</v>
      </c>
      <c r="F209" s="250" t="s">
        <v>2717</v>
      </c>
      <c r="G209" s="247"/>
      <c r="H209" s="251">
        <v>174</v>
      </c>
      <c r="I209" s="252"/>
      <c r="J209" s="247"/>
      <c r="K209" s="247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185</v>
      </c>
      <c r="AU209" s="257" t="s">
        <v>85</v>
      </c>
      <c r="AV209" s="12" t="s">
        <v>85</v>
      </c>
      <c r="AW209" s="12" t="s">
        <v>37</v>
      </c>
      <c r="AX209" s="12" t="s">
        <v>74</v>
      </c>
      <c r="AY209" s="257" t="s">
        <v>169</v>
      </c>
    </row>
    <row r="210" spans="2:51" s="13" customFormat="1" ht="13.5">
      <c r="B210" s="258"/>
      <c r="C210" s="259"/>
      <c r="D210" s="248" t="s">
        <v>185</v>
      </c>
      <c r="E210" s="260" t="s">
        <v>21</v>
      </c>
      <c r="F210" s="261" t="s">
        <v>187</v>
      </c>
      <c r="G210" s="259"/>
      <c r="H210" s="262">
        <v>174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AT210" s="268" t="s">
        <v>185</v>
      </c>
      <c r="AU210" s="268" t="s">
        <v>85</v>
      </c>
      <c r="AV210" s="13" t="s">
        <v>176</v>
      </c>
      <c r="AW210" s="13" t="s">
        <v>37</v>
      </c>
      <c r="AX210" s="13" t="s">
        <v>82</v>
      </c>
      <c r="AY210" s="268" t="s">
        <v>169</v>
      </c>
    </row>
    <row r="211" spans="2:65" s="1" customFormat="1" ht="38.25" customHeight="1">
      <c r="B211" s="47"/>
      <c r="C211" s="234" t="s">
        <v>231</v>
      </c>
      <c r="D211" s="234" t="s">
        <v>171</v>
      </c>
      <c r="E211" s="235" t="s">
        <v>2718</v>
      </c>
      <c r="F211" s="236" t="s">
        <v>2719</v>
      </c>
      <c r="G211" s="237" t="s">
        <v>174</v>
      </c>
      <c r="H211" s="238">
        <v>870</v>
      </c>
      <c r="I211" s="239"/>
      <c r="J211" s="240">
        <f>ROUND(I211*H211,2)</f>
        <v>0</v>
      </c>
      <c r="K211" s="236" t="s">
        <v>175</v>
      </c>
      <c r="L211" s="73"/>
      <c r="M211" s="241" t="s">
        <v>21</v>
      </c>
      <c r="N211" s="242" t="s">
        <v>45</v>
      </c>
      <c r="O211" s="48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AR211" s="25" t="s">
        <v>176</v>
      </c>
      <c r="AT211" s="25" t="s">
        <v>171</v>
      </c>
      <c r="AU211" s="25" t="s">
        <v>85</v>
      </c>
      <c r="AY211" s="25" t="s">
        <v>169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25" t="s">
        <v>82</v>
      </c>
      <c r="BK211" s="245">
        <f>ROUND(I211*H211,2)</f>
        <v>0</v>
      </c>
      <c r="BL211" s="25" t="s">
        <v>176</v>
      </c>
      <c r="BM211" s="25" t="s">
        <v>2720</v>
      </c>
    </row>
    <row r="212" spans="2:51" s="12" customFormat="1" ht="13.5">
      <c r="B212" s="246"/>
      <c r="C212" s="247"/>
      <c r="D212" s="248" t="s">
        <v>185</v>
      </c>
      <c r="E212" s="249" t="s">
        <v>21</v>
      </c>
      <c r="F212" s="250" t="s">
        <v>2721</v>
      </c>
      <c r="G212" s="247"/>
      <c r="H212" s="251">
        <v>870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pans="2:51" s="13" customFormat="1" ht="13.5">
      <c r="B213" s="258"/>
      <c r="C213" s="259"/>
      <c r="D213" s="248" t="s">
        <v>185</v>
      </c>
      <c r="E213" s="260" t="s">
        <v>21</v>
      </c>
      <c r="F213" s="261" t="s">
        <v>187</v>
      </c>
      <c r="G213" s="259"/>
      <c r="H213" s="262">
        <v>870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AT213" s="268" t="s">
        <v>185</v>
      </c>
      <c r="AU213" s="268" t="s">
        <v>85</v>
      </c>
      <c r="AV213" s="13" t="s">
        <v>176</v>
      </c>
      <c r="AW213" s="13" t="s">
        <v>37</v>
      </c>
      <c r="AX213" s="13" t="s">
        <v>82</v>
      </c>
      <c r="AY213" s="268" t="s">
        <v>169</v>
      </c>
    </row>
    <row r="214" spans="2:65" s="1" customFormat="1" ht="16.5" customHeight="1">
      <c r="B214" s="47"/>
      <c r="C214" s="234" t="s">
        <v>235</v>
      </c>
      <c r="D214" s="234" t="s">
        <v>171</v>
      </c>
      <c r="E214" s="235" t="s">
        <v>2722</v>
      </c>
      <c r="F214" s="236" t="s">
        <v>2723</v>
      </c>
      <c r="G214" s="237" t="s">
        <v>174</v>
      </c>
      <c r="H214" s="238">
        <v>24</v>
      </c>
      <c r="I214" s="239"/>
      <c r="J214" s="240">
        <f>ROUND(I214*H214,2)</f>
        <v>0</v>
      </c>
      <c r="K214" s="236" t="s">
        <v>175</v>
      </c>
      <c r="L214" s="73"/>
      <c r="M214" s="241" t="s">
        <v>21</v>
      </c>
      <c r="N214" s="242" t="s">
        <v>45</v>
      </c>
      <c r="O214" s="4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AR214" s="25" t="s">
        <v>176</v>
      </c>
      <c r="AT214" s="25" t="s">
        <v>171</v>
      </c>
      <c r="AU214" s="25" t="s">
        <v>85</v>
      </c>
      <c r="AY214" s="25" t="s">
        <v>169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25" t="s">
        <v>82</v>
      </c>
      <c r="BK214" s="245">
        <f>ROUND(I214*H214,2)</f>
        <v>0</v>
      </c>
      <c r="BL214" s="25" t="s">
        <v>176</v>
      </c>
      <c r="BM214" s="25" t="s">
        <v>2724</v>
      </c>
    </row>
    <row r="215" spans="2:51" s="14" customFormat="1" ht="13.5">
      <c r="B215" s="269"/>
      <c r="C215" s="270"/>
      <c r="D215" s="248" t="s">
        <v>185</v>
      </c>
      <c r="E215" s="271" t="s">
        <v>21</v>
      </c>
      <c r="F215" s="272" t="s">
        <v>2663</v>
      </c>
      <c r="G215" s="270"/>
      <c r="H215" s="271" t="s">
        <v>21</v>
      </c>
      <c r="I215" s="273"/>
      <c r="J215" s="270"/>
      <c r="K215" s="270"/>
      <c r="L215" s="274"/>
      <c r="M215" s="275"/>
      <c r="N215" s="276"/>
      <c r="O215" s="276"/>
      <c r="P215" s="276"/>
      <c r="Q215" s="276"/>
      <c r="R215" s="276"/>
      <c r="S215" s="276"/>
      <c r="T215" s="277"/>
      <c r="AT215" s="278" t="s">
        <v>185</v>
      </c>
      <c r="AU215" s="278" t="s">
        <v>85</v>
      </c>
      <c r="AV215" s="14" t="s">
        <v>82</v>
      </c>
      <c r="AW215" s="14" t="s">
        <v>37</v>
      </c>
      <c r="AX215" s="14" t="s">
        <v>74</v>
      </c>
      <c r="AY215" s="278" t="s">
        <v>169</v>
      </c>
    </row>
    <row r="216" spans="2:51" s="12" customFormat="1" ht="13.5">
      <c r="B216" s="246"/>
      <c r="C216" s="247"/>
      <c r="D216" s="248" t="s">
        <v>185</v>
      </c>
      <c r="E216" s="249" t="s">
        <v>21</v>
      </c>
      <c r="F216" s="250" t="s">
        <v>74</v>
      </c>
      <c r="G216" s="247"/>
      <c r="H216" s="251">
        <v>0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pans="2:51" s="14" customFormat="1" ht="13.5">
      <c r="B217" s="269"/>
      <c r="C217" s="270"/>
      <c r="D217" s="248" t="s">
        <v>185</v>
      </c>
      <c r="E217" s="271" t="s">
        <v>21</v>
      </c>
      <c r="F217" s="272" t="s">
        <v>2664</v>
      </c>
      <c r="G217" s="270"/>
      <c r="H217" s="271" t="s">
        <v>21</v>
      </c>
      <c r="I217" s="273"/>
      <c r="J217" s="270"/>
      <c r="K217" s="270"/>
      <c r="L217" s="274"/>
      <c r="M217" s="275"/>
      <c r="N217" s="276"/>
      <c r="O217" s="276"/>
      <c r="P217" s="276"/>
      <c r="Q217" s="276"/>
      <c r="R217" s="276"/>
      <c r="S217" s="276"/>
      <c r="T217" s="277"/>
      <c r="AT217" s="278" t="s">
        <v>185</v>
      </c>
      <c r="AU217" s="278" t="s">
        <v>85</v>
      </c>
      <c r="AV217" s="14" t="s">
        <v>82</v>
      </c>
      <c r="AW217" s="14" t="s">
        <v>37</v>
      </c>
      <c r="AX217" s="14" t="s">
        <v>74</v>
      </c>
      <c r="AY217" s="278" t="s">
        <v>169</v>
      </c>
    </row>
    <row r="218" spans="2:51" s="12" customFormat="1" ht="13.5">
      <c r="B218" s="246"/>
      <c r="C218" s="247"/>
      <c r="D218" s="248" t="s">
        <v>185</v>
      </c>
      <c r="E218" s="249" t="s">
        <v>21</v>
      </c>
      <c r="F218" s="250" t="s">
        <v>202</v>
      </c>
      <c r="G218" s="247"/>
      <c r="H218" s="251">
        <v>7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pans="2:51" s="14" customFormat="1" ht="13.5">
      <c r="B219" s="269"/>
      <c r="C219" s="270"/>
      <c r="D219" s="248" t="s">
        <v>185</v>
      </c>
      <c r="E219" s="271" t="s">
        <v>21</v>
      </c>
      <c r="F219" s="272" t="s">
        <v>2665</v>
      </c>
      <c r="G219" s="270"/>
      <c r="H219" s="271" t="s">
        <v>21</v>
      </c>
      <c r="I219" s="273"/>
      <c r="J219" s="270"/>
      <c r="K219" s="270"/>
      <c r="L219" s="274"/>
      <c r="M219" s="275"/>
      <c r="N219" s="276"/>
      <c r="O219" s="276"/>
      <c r="P219" s="276"/>
      <c r="Q219" s="276"/>
      <c r="R219" s="276"/>
      <c r="S219" s="276"/>
      <c r="T219" s="277"/>
      <c r="AT219" s="278" t="s">
        <v>185</v>
      </c>
      <c r="AU219" s="278" t="s">
        <v>85</v>
      </c>
      <c r="AV219" s="14" t="s">
        <v>82</v>
      </c>
      <c r="AW219" s="14" t="s">
        <v>37</v>
      </c>
      <c r="AX219" s="14" t="s">
        <v>74</v>
      </c>
      <c r="AY219" s="278" t="s">
        <v>169</v>
      </c>
    </row>
    <row r="220" spans="2:51" s="12" customFormat="1" ht="13.5">
      <c r="B220" s="246"/>
      <c r="C220" s="247"/>
      <c r="D220" s="248" t="s">
        <v>185</v>
      </c>
      <c r="E220" s="249" t="s">
        <v>21</v>
      </c>
      <c r="F220" s="250" t="s">
        <v>215</v>
      </c>
      <c r="G220" s="247"/>
      <c r="H220" s="251">
        <v>8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pans="2:51" s="14" customFormat="1" ht="13.5">
      <c r="B221" s="269"/>
      <c r="C221" s="270"/>
      <c r="D221" s="248" t="s">
        <v>185</v>
      </c>
      <c r="E221" s="271" t="s">
        <v>21</v>
      </c>
      <c r="F221" s="272" t="s">
        <v>2666</v>
      </c>
      <c r="G221" s="270"/>
      <c r="H221" s="271" t="s">
        <v>21</v>
      </c>
      <c r="I221" s="273"/>
      <c r="J221" s="270"/>
      <c r="K221" s="270"/>
      <c r="L221" s="274"/>
      <c r="M221" s="275"/>
      <c r="N221" s="276"/>
      <c r="O221" s="276"/>
      <c r="P221" s="276"/>
      <c r="Q221" s="276"/>
      <c r="R221" s="276"/>
      <c r="S221" s="276"/>
      <c r="T221" s="277"/>
      <c r="AT221" s="278" t="s">
        <v>185</v>
      </c>
      <c r="AU221" s="278" t="s">
        <v>85</v>
      </c>
      <c r="AV221" s="14" t="s">
        <v>82</v>
      </c>
      <c r="AW221" s="14" t="s">
        <v>37</v>
      </c>
      <c r="AX221" s="14" t="s">
        <v>74</v>
      </c>
      <c r="AY221" s="278" t="s">
        <v>169</v>
      </c>
    </row>
    <row r="222" spans="2:51" s="12" customFormat="1" ht="13.5">
      <c r="B222" s="246"/>
      <c r="C222" s="247"/>
      <c r="D222" s="248" t="s">
        <v>185</v>
      </c>
      <c r="E222" s="249" t="s">
        <v>21</v>
      </c>
      <c r="F222" s="250" t="s">
        <v>74</v>
      </c>
      <c r="G222" s="247"/>
      <c r="H222" s="251">
        <v>0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pans="2:51" s="14" customFormat="1" ht="13.5">
      <c r="B223" s="269"/>
      <c r="C223" s="270"/>
      <c r="D223" s="248" t="s">
        <v>185</v>
      </c>
      <c r="E223" s="271" t="s">
        <v>21</v>
      </c>
      <c r="F223" s="272" t="s">
        <v>2667</v>
      </c>
      <c r="G223" s="270"/>
      <c r="H223" s="271" t="s">
        <v>21</v>
      </c>
      <c r="I223" s="273"/>
      <c r="J223" s="270"/>
      <c r="K223" s="270"/>
      <c r="L223" s="274"/>
      <c r="M223" s="275"/>
      <c r="N223" s="276"/>
      <c r="O223" s="276"/>
      <c r="P223" s="276"/>
      <c r="Q223" s="276"/>
      <c r="R223" s="276"/>
      <c r="S223" s="276"/>
      <c r="T223" s="277"/>
      <c r="AT223" s="278" t="s">
        <v>185</v>
      </c>
      <c r="AU223" s="278" t="s">
        <v>85</v>
      </c>
      <c r="AV223" s="14" t="s">
        <v>82</v>
      </c>
      <c r="AW223" s="14" t="s">
        <v>37</v>
      </c>
      <c r="AX223" s="14" t="s">
        <v>74</v>
      </c>
      <c r="AY223" s="278" t="s">
        <v>169</v>
      </c>
    </row>
    <row r="224" spans="2:51" s="12" customFormat="1" ht="13.5">
      <c r="B224" s="246"/>
      <c r="C224" s="247"/>
      <c r="D224" s="248" t="s">
        <v>185</v>
      </c>
      <c r="E224" s="249" t="s">
        <v>21</v>
      </c>
      <c r="F224" s="250" t="s">
        <v>181</v>
      </c>
      <c r="G224" s="247"/>
      <c r="H224" s="251">
        <v>3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pans="2:51" s="14" customFormat="1" ht="13.5">
      <c r="B225" s="269"/>
      <c r="C225" s="270"/>
      <c r="D225" s="248" t="s">
        <v>185</v>
      </c>
      <c r="E225" s="271" t="s">
        <v>21</v>
      </c>
      <c r="F225" s="272" t="s">
        <v>2668</v>
      </c>
      <c r="G225" s="270"/>
      <c r="H225" s="271" t="s">
        <v>21</v>
      </c>
      <c r="I225" s="273"/>
      <c r="J225" s="270"/>
      <c r="K225" s="270"/>
      <c r="L225" s="274"/>
      <c r="M225" s="275"/>
      <c r="N225" s="276"/>
      <c r="O225" s="276"/>
      <c r="P225" s="276"/>
      <c r="Q225" s="276"/>
      <c r="R225" s="276"/>
      <c r="S225" s="276"/>
      <c r="T225" s="277"/>
      <c r="AT225" s="278" t="s">
        <v>185</v>
      </c>
      <c r="AU225" s="278" t="s">
        <v>85</v>
      </c>
      <c r="AV225" s="14" t="s">
        <v>82</v>
      </c>
      <c r="AW225" s="14" t="s">
        <v>37</v>
      </c>
      <c r="AX225" s="14" t="s">
        <v>74</v>
      </c>
      <c r="AY225" s="278" t="s">
        <v>169</v>
      </c>
    </row>
    <row r="226" spans="2:51" s="12" customFormat="1" ht="13.5">
      <c r="B226" s="246"/>
      <c r="C226" s="247"/>
      <c r="D226" s="248" t="s">
        <v>185</v>
      </c>
      <c r="E226" s="249" t="s">
        <v>21</v>
      </c>
      <c r="F226" s="250" t="s">
        <v>198</v>
      </c>
      <c r="G226" s="247"/>
      <c r="H226" s="251">
        <v>6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pans="2:51" s="13" customFormat="1" ht="13.5">
      <c r="B227" s="258"/>
      <c r="C227" s="259"/>
      <c r="D227" s="248" t="s">
        <v>185</v>
      </c>
      <c r="E227" s="260" t="s">
        <v>21</v>
      </c>
      <c r="F227" s="261" t="s">
        <v>187</v>
      </c>
      <c r="G227" s="259"/>
      <c r="H227" s="262">
        <v>24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AT227" s="268" t="s">
        <v>185</v>
      </c>
      <c r="AU227" s="268" t="s">
        <v>85</v>
      </c>
      <c r="AV227" s="13" t="s">
        <v>176</v>
      </c>
      <c r="AW227" s="13" t="s">
        <v>37</v>
      </c>
      <c r="AX227" s="13" t="s">
        <v>82</v>
      </c>
      <c r="AY227" s="268" t="s">
        <v>169</v>
      </c>
    </row>
    <row r="228" spans="2:65" s="1" customFormat="1" ht="16.5" customHeight="1">
      <c r="B228" s="47"/>
      <c r="C228" s="234" t="s">
        <v>239</v>
      </c>
      <c r="D228" s="234" t="s">
        <v>171</v>
      </c>
      <c r="E228" s="235" t="s">
        <v>2725</v>
      </c>
      <c r="F228" s="236" t="s">
        <v>2726</v>
      </c>
      <c r="G228" s="237" t="s">
        <v>174</v>
      </c>
      <c r="H228" s="238">
        <v>24</v>
      </c>
      <c r="I228" s="239"/>
      <c r="J228" s="240">
        <f>ROUND(I228*H228,2)</f>
        <v>0</v>
      </c>
      <c r="K228" s="236" t="s">
        <v>175</v>
      </c>
      <c r="L228" s="73"/>
      <c r="M228" s="241" t="s">
        <v>21</v>
      </c>
      <c r="N228" s="242" t="s">
        <v>45</v>
      </c>
      <c r="O228" s="4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AR228" s="25" t="s">
        <v>176</v>
      </c>
      <c r="AT228" s="25" t="s">
        <v>171</v>
      </c>
      <c r="AU228" s="25" t="s">
        <v>85</v>
      </c>
      <c r="AY228" s="25" t="s">
        <v>169</v>
      </c>
      <c r="BE228" s="245">
        <f>IF(N228="základní",J228,0)</f>
        <v>0</v>
      </c>
      <c r="BF228" s="245">
        <f>IF(N228="snížená",J228,0)</f>
        <v>0</v>
      </c>
      <c r="BG228" s="245">
        <f>IF(N228="zákl. přenesená",J228,0)</f>
        <v>0</v>
      </c>
      <c r="BH228" s="245">
        <f>IF(N228="sníž. přenesená",J228,0)</f>
        <v>0</v>
      </c>
      <c r="BI228" s="245">
        <f>IF(N228="nulová",J228,0)</f>
        <v>0</v>
      </c>
      <c r="BJ228" s="25" t="s">
        <v>82</v>
      </c>
      <c r="BK228" s="245">
        <f>ROUND(I228*H228,2)</f>
        <v>0</v>
      </c>
      <c r="BL228" s="25" t="s">
        <v>176</v>
      </c>
      <c r="BM228" s="25" t="s">
        <v>2727</v>
      </c>
    </row>
    <row r="229" spans="2:51" s="14" customFormat="1" ht="13.5">
      <c r="B229" s="269"/>
      <c r="C229" s="270"/>
      <c r="D229" s="248" t="s">
        <v>185</v>
      </c>
      <c r="E229" s="271" t="s">
        <v>21</v>
      </c>
      <c r="F229" s="272" t="s">
        <v>2663</v>
      </c>
      <c r="G229" s="270"/>
      <c r="H229" s="271" t="s">
        <v>21</v>
      </c>
      <c r="I229" s="273"/>
      <c r="J229" s="270"/>
      <c r="K229" s="270"/>
      <c r="L229" s="274"/>
      <c r="M229" s="275"/>
      <c r="N229" s="276"/>
      <c r="O229" s="276"/>
      <c r="P229" s="276"/>
      <c r="Q229" s="276"/>
      <c r="R229" s="276"/>
      <c r="S229" s="276"/>
      <c r="T229" s="277"/>
      <c r="AT229" s="278" t="s">
        <v>185</v>
      </c>
      <c r="AU229" s="278" t="s">
        <v>85</v>
      </c>
      <c r="AV229" s="14" t="s">
        <v>82</v>
      </c>
      <c r="AW229" s="14" t="s">
        <v>37</v>
      </c>
      <c r="AX229" s="14" t="s">
        <v>74</v>
      </c>
      <c r="AY229" s="278" t="s">
        <v>169</v>
      </c>
    </row>
    <row r="230" spans="2:51" s="12" customFormat="1" ht="13.5">
      <c r="B230" s="246"/>
      <c r="C230" s="247"/>
      <c r="D230" s="248" t="s">
        <v>185</v>
      </c>
      <c r="E230" s="249" t="s">
        <v>21</v>
      </c>
      <c r="F230" s="250" t="s">
        <v>74</v>
      </c>
      <c r="G230" s="247"/>
      <c r="H230" s="251">
        <v>0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pans="2:51" s="14" customFormat="1" ht="13.5">
      <c r="B231" s="269"/>
      <c r="C231" s="270"/>
      <c r="D231" s="248" t="s">
        <v>185</v>
      </c>
      <c r="E231" s="271" t="s">
        <v>21</v>
      </c>
      <c r="F231" s="272" t="s">
        <v>2664</v>
      </c>
      <c r="G231" s="270"/>
      <c r="H231" s="271" t="s">
        <v>21</v>
      </c>
      <c r="I231" s="273"/>
      <c r="J231" s="270"/>
      <c r="K231" s="270"/>
      <c r="L231" s="274"/>
      <c r="M231" s="275"/>
      <c r="N231" s="276"/>
      <c r="O231" s="276"/>
      <c r="P231" s="276"/>
      <c r="Q231" s="276"/>
      <c r="R231" s="276"/>
      <c r="S231" s="276"/>
      <c r="T231" s="277"/>
      <c r="AT231" s="278" t="s">
        <v>185</v>
      </c>
      <c r="AU231" s="278" t="s">
        <v>85</v>
      </c>
      <c r="AV231" s="14" t="s">
        <v>82</v>
      </c>
      <c r="AW231" s="14" t="s">
        <v>37</v>
      </c>
      <c r="AX231" s="14" t="s">
        <v>74</v>
      </c>
      <c r="AY231" s="278" t="s">
        <v>169</v>
      </c>
    </row>
    <row r="232" spans="2:51" s="12" customFormat="1" ht="13.5">
      <c r="B232" s="246"/>
      <c r="C232" s="247"/>
      <c r="D232" s="248" t="s">
        <v>185</v>
      </c>
      <c r="E232" s="249" t="s">
        <v>21</v>
      </c>
      <c r="F232" s="250" t="s">
        <v>202</v>
      </c>
      <c r="G232" s="247"/>
      <c r="H232" s="251">
        <v>7</v>
      </c>
      <c r="I232" s="252"/>
      <c r="J232" s="247"/>
      <c r="K232" s="247"/>
      <c r="L232" s="253"/>
      <c r="M232" s="254"/>
      <c r="N232" s="255"/>
      <c r="O232" s="255"/>
      <c r="P232" s="255"/>
      <c r="Q232" s="255"/>
      <c r="R232" s="255"/>
      <c r="S232" s="255"/>
      <c r="T232" s="256"/>
      <c r="AT232" s="257" t="s">
        <v>185</v>
      </c>
      <c r="AU232" s="257" t="s">
        <v>85</v>
      </c>
      <c r="AV232" s="12" t="s">
        <v>85</v>
      </c>
      <c r="AW232" s="12" t="s">
        <v>37</v>
      </c>
      <c r="AX232" s="12" t="s">
        <v>74</v>
      </c>
      <c r="AY232" s="257" t="s">
        <v>169</v>
      </c>
    </row>
    <row r="233" spans="2:51" s="14" customFormat="1" ht="13.5">
      <c r="B233" s="269"/>
      <c r="C233" s="270"/>
      <c r="D233" s="248" t="s">
        <v>185</v>
      </c>
      <c r="E233" s="271" t="s">
        <v>21</v>
      </c>
      <c r="F233" s="272" t="s">
        <v>2665</v>
      </c>
      <c r="G233" s="270"/>
      <c r="H233" s="271" t="s">
        <v>21</v>
      </c>
      <c r="I233" s="273"/>
      <c r="J233" s="270"/>
      <c r="K233" s="270"/>
      <c r="L233" s="274"/>
      <c r="M233" s="275"/>
      <c r="N233" s="276"/>
      <c r="O233" s="276"/>
      <c r="P233" s="276"/>
      <c r="Q233" s="276"/>
      <c r="R233" s="276"/>
      <c r="S233" s="276"/>
      <c r="T233" s="277"/>
      <c r="AT233" s="278" t="s">
        <v>185</v>
      </c>
      <c r="AU233" s="278" t="s">
        <v>85</v>
      </c>
      <c r="AV233" s="14" t="s">
        <v>82</v>
      </c>
      <c r="AW233" s="14" t="s">
        <v>37</v>
      </c>
      <c r="AX233" s="14" t="s">
        <v>74</v>
      </c>
      <c r="AY233" s="278" t="s">
        <v>169</v>
      </c>
    </row>
    <row r="234" spans="2:51" s="12" customFormat="1" ht="13.5">
      <c r="B234" s="246"/>
      <c r="C234" s="247"/>
      <c r="D234" s="248" t="s">
        <v>185</v>
      </c>
      <c r="E234" s="249" t="s">
        <v>21</v>
      </c>
      <c r="F234" s="250" t="s">
        <v>215</v>
      </c>
      <c r="G234" s="247"/>
      <c r="H234" s="251">
        <v>8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pans="2:51" s="14" customFormat="1" ht="13.5">
      <c r="B235" s="269"/>
      <c r="C235" s="270"/>
      <c r="D235" s="248" t="s">
        <v>185</v>
      </c>
      <c r="E235" s="271" t="s">
        <v>21</v>
      </c>
      <c r="F235" s="272" t="s">
        <v>2666</v>
      </c>
      <c r="G235" s="270"/>
      <c r="H235" s="271" t="s">
        <v>21</v>
      </c>
      <c r="I235" s="273"/>
      <c r="J235" s="270"/>
      <c r="K235" s="270"/>
      <c r="L235" s="274"/>
      <c r="M235" s="275"/>
      <c r="N235" s="276"/>
      <c r="O235" s="276"/>
      <c r="P235" s="276"/>
      <c r="Q235" s="276"/>
      <c r="R235" s="276"/>
      <c r="S235" s="276"/>
      <c r="T235" s="277"/>
      <c r="AT235" s="278" t="s">
        <v>185</v>
      </c>
      <c r="AU235" s="278" t="s">
        <v>85</v>
      </c>
      <c r="AV235" s="14" t="s">
        <v>82</v>
      </c>
      <c r="AW235" s="14" t="s">
        <v>37</v>
      </c>
      <c r="AX235" s="14" t="s">
        <v>74</v>
      </c>
      <c r="AY235" s="278" t="s">
        <v>169</v>
      </c>
    </row>
    <row r="236" spans="2:51" s="12" customFormat="1" ht="13.5">
      <c r="B236" s="246"/>
      <c r="C236" s="247"/>
      <c r="D236" s="248" t="s">
        <v>185</v>
      </c>
      <c r="E236" s="249" t="s">
        <v>21</v>
      </c>
      <c r="F236" s="250" t="s">
        <v>74</v>
      </c>
      <c r="G236" s="247"/>
      <c r="H236" s="251">
        <v>0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pans="2:51" s="14" customFormat="1" ht="13.5">
      <c r="B237" s="269"/>
      <c r="C237" s="270"/>
      <c r="D237" s="248" t="s">
        <v>185</v>
      </c>
      <c r="E237" s="271" t="s">
        <v>21</v>
      </c>
      <c r="F237" s="272" t="s">
        <v>2667</v>
      </c>
      <c r="G237" s="270"/>
      <c r="H237" s="271" t="s">
        <v>21</v>
      </c>
      <c r="I237" s="273"/>
      <c r="J237" s="270"/>
      <c r="K237" s="270"/>
      <c r="L237" s="274"/>
      <c r="M237" s="275"/>
      <c r="N237" s="276"/>
      <c r="O237" s="276"/>
      <c r="P237" s="276"/>
      <c r="Q237" s="276"/>
      <c r="R237" s="276"/>
      <c r="S237" s="276"/>
      <c r="T237" s="277"/>
      <c r="AT237" s="278" t="s">
        <v>185</v>
      </c>
      <c r="AU237" s="278" t="s">
        <v>85</v>
      </c>
      <c r="AV237" s="14" t="s">
        <v>82</v>
      </c>
      <c r="AW237" s="14" t="s">
        <v>37</v>
      </c>
      <c r="AX237" s="14" t="s">
        <v>74</v>
      </c>
      <c r="AY237" s="278" t="s">
        <v>169</v>
      </c>
    </row>
    <row r="238" spans="2:51" s="12" customFormat="1" ht="13.5">
      <c r="B238" s="246"/>
      <c r="C238" s="247"/>
      <c r="D238" s="248" t="s">
        <v>185</v>
      </c>
      <c r="E238" s="249" t="s">
        <v>21</v>
      </c>
      <c r="F238" s="250" t="s">
        <v>181</v>
      </c>
      <c r="G238" s="247"/>
      <c r="H238" s="251">
        <v>3</v>
      </c>
      <c r="I238" s="252"/>
      <c r="J238" s="247"/>
      <c r="K238" s="247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185</v>
      </c>
      <c r="AU238" s="257" t="s">
        <v>85</v>
      </c>
      <c r="AV238" s="12" t="s">
        <v>85</v>
      </c>
      <c r="AW238" s="12" t="s">
        <v>37</v>
      </c>
      <c r="AX238" s="12" t="s">
        <v>74</v>
      </c>
      <c r="AY238" s="257" t="s">
        <v>169</v>
      </c>
    </row>
    <row r="239" spans="2:51" s="14" customFormat="1" ht="13.5">
      <c r="B239" s="269"/>
      <c r="C239" s="270"/>
      <c r="D239" s="248" t="s">
        <v>185</v>
      </c>
      <c r="E239" s="271" t="s">
        <v>21</v>
      </c>
      <c r="F239" s="272" t="s">
        <v>2668</v>
      </c>
      <c r="G239" s="270"/>
      <c r="H239" s="271" t="s">
        <v>21</v>
      </c>
      <c r="I239" s="273"/>
      <c r="J239" s="270"/>
      <c r="K239" s="270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185</v>
      </c>
      <c r="AU239" s="278" t="s">
        <v>85</v>
      </c>
      <c r="AV239" s="14" t="s">
        <v>82</v>
      </c>
      <c r="AW239" s="14" t="s">
        <v>37</v>
      </c>
      <c r="AX239" s="14" t="s">
        <v>74</v>
      </c>
      <c r="AY239" s="278" t="s">
        <v>169</v>
      </c>
    </row>
    <row r="240" spans="2:51" s="12" customFormat="1" ht="13.5">
      <c r="B240" s="246"/>
      <c r="C240" s="247"/>
      <c r="D240" s="248" t="s">
        <v>185</v>
      </c>
      <c r="E240" s="249" t="s">
        <v>21</v>
      </c>
      <c r="F240" s="250" t="s">
        <v>198</v>
      </c>
      <c r="G240" s="247"/>
      <c r="H240" s="251">
        <v>6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pans="2:51" s="13" customFormat="1" ht="13.5">
      <c r="B241" s="258"/>
      <c r="C241" s="259"/>
      <c r="D241" s="248" t="s">
        <v>185</v>
      </c>
      <c r="E241" s="260" t="s">
        <v>21</v>
      </c>
      <c r="F241" s="261" t="s">
        <v>187</v>
      </c>
      <c r="G241" s="259"/>
      <c r="H241" s="262">
        <v>24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AT241" s="268" t="s">
        <v>185</v>
      </c>
      <c r="AU241" s="268" t="s">
        <v>85</v>
      </c>
      <c r="AV241" s="13" t="s">
        <v>176</v>
      </c>
      <c r="AW241" s="13" t="s">
        <v>37</v>
      </c>
      <c r="AX241" s="13" t="s">
        <v>82</v>
      </c>
      <c r="AY241" s="268" t="s">
        <v>169</v>
      </c>
    </row>
    <row r="242" spans="2:63" s="11" customFormat="1" ht="29.85" customHeight="1">
      <c r="B242" s="218"/>
      <c r="C242" s="219"/>
      <c r="D242" s="220" t="s">
        <v>73</v>
      </c>
      <c r="E242" s="232" t="s">
        <v>319</v>
      </c>
      <c r="F242" s="232" t="s">
        <v>320</v>
      </c>
      <c r="G242" s="219"/>
      <c r="H242" s="219"/>
      <c r="I242" s="222"/>
      <c r="J242" s="233">
        <f>BK242</f>
        <v>0</v>
      </c>
      <c r="K242" s="219"/>
      <c r="L242" s="224"/>
      <c r="M242" s="225"/>
      <c r="N242" s="226"/>
      <c r="O242" s="226"/>
      <c r="P242" s="227">
        <f>P243</f>
        <v>0</v>
      </c>
      <c r="Q242" s="226"/>
      <c r="R242" s="227">
        <f>R243</f>
        <v>0</v>
      </c>
      <c r="S242" s="226"/>
      <c r="T242" s="228">
        <f>T243</f>
        <v>0</v>
      </c>
      <c r="AR242" s="229" t="s">
        <v>82</v>
      </c>
      <c r="AT242" s="230" t="s">
        <v>73</v>
      </c>
      <c r="AU242" s="230" t="s">
        <v>82</v>
      </c>
      <c r="AY242" s="229" t="s">
        <v>169</v>
      </c>
      <c r="BK242" s="231">
        <f>BK243</f>
        <v>0</v>
      </c>
    </row>
    <row r="243" spans="2:65" s="1" customFormat="1" ht="25.5" customHeight="1">
      <c r="B243" s="47"/>
      <c r="C243" s="234" t="s">
        <v>10</v>
      </c>
      <c r="D243" s="234" t="s">
        <v>171</v>
      </c>
      <c r="E243" s="235" t="s">
        <v>322</v>
      </c>
      <c r="F243" s="236" t="s">
        <v>323</v>
      </c>
      <c r="G243" s="237" t="s">
        <v>288</v>
      </c>
      <c r="H243" s="238">
        <v>0.022</v>
      </c>
      <c r="I243" s="239"/>
      <c r="J243" s="240">
        <f>ROUND(I243*H243,2)</f>
        <v>0</v>
      </c>
      <c r="K243" s="236" t="s">
        <v>175</v>
      </c>
      <c r="L243" s="73"/>
      <c r="M243" s="241" t="s">
        <v>21</v>
      </c>
      <c r="N243" s="279" t="s">
        <v>45</v>
      </c>
      <c r="O243" s="280"/>
      <c r="P243" s="281">
        <f>O243*H243</f>
        <v>0</v>
      </c>
      <c r="Q243" s="281">
        <v>0</v>
      </c>
      <c r="R243" s="281">
        <f>Q243*H243</f>
        <v>0</v>
      </c>
      <c r="S243" s="281">
        <v>0</v>
      </c>
      <c r="T243" s="282">
        <f>S243*H243</f>
        <v>0</v>
      </c>
      <c r="AR243" s="25" t="s">
        <v>176</v>
      </c>
      <c r="AT243" s="25" t="s">
        <v>171</v>
      </c>
      <c r="AU243" s="25" t="s">
        <v>85</v>
      </c>
      <c r="AY243" s="25" t="s">
        <v>169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82</v>
      </c>
      <c r="BK243" s="245">
        <f>ROUND(I243*H243,2)</f>
        <v>0</v>
      </c>
      <c r="BL243" s="25" t="s">
        <v>176</v>
      </c>
      <c r="BM243" s="25" t="s">
        <v>2728</v>
      </c>
    </row>
    <row r="244" spans="2:12" s="1" customFormat="1" ht="6.95" customHeight="1">
      <c r="B244" s="68"/>
      <c r="C244" s="69"/>
      <c r="D244" s="69"/>
      <c r="E244" s="69"/>
      <c r="F244" s="69"/>
      <c r="G244" s="69"/>
      <c r="H244" s="69"/>
      <c r="I244" s="179"/>
      <c r="J244" s="69"/>
      <c r="K244" s="69"/>
      <c r="L244" s="73"/>
    </row>
  </sheetData>
  <sheetProtection password="CC35" sheet="1" objects="1" scenarios="1" formatColumns="0" formatRows="0" autoFilter="0"/>
  <autoFilter ref="C78:K243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134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2729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ROUND(J83,2)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ROUND(SUM(BE83:BE108),2)</f>
        <v>0</v>
      </c>
      <c r="G30" s="48"/>
      <c r="H30" s="48"/>
      <c r="I30" s="171">
        <v>0.21</v>
      </c>
      <c r="J30" s="170">
        <f>ROUND(ROUND((SUM(BE83:BE108)),2)*I30,2)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ROUND(SUM(BF83:BF108),2)</f>
        <v>0</v>
      </c>
      <c r="G31" s="48"/>
      <c r="H31" s="48"/>
      <c r="I31" s="171">
        <v>0.15</v>
      </c>
      <c r="J31" s="170">
        <f>ROUND(ROUND((SUM(BF83:BF108)),2)*I31,2)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ROUND(SUM(BG83:BG108),2)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ROUND(SUM(BH83:BH108),2)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ROUND(SUM(BI83:BI108),2)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CITY067-16 - Vedlejší rozpočtové náklady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J83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2730</v>
      </c>
      <c r="E57" s="193"/>
      <c r="F57" s="193"/>
      <c r="G57" s="193"/>
      <c r="H57" s="193"/>
      <c r="I57" s="194"/>
      <c r="J57" s="195">
        <f>J84</f>
        <v>0</v>
      </c>
      <c r="K57" s="196"/>
    </row>
    <row r="58" spans="2:11" s="9" customFormat="1" ht="19.9" customHeight="1">
      <c r="B58" s="197"/>
      <c r="C58" s="198"/>
      <c r="D58" s="199" t="s">
        <v>2731</v>
      </c>
      <c r="E58" s="200"/>
      <c r="F58" s="200"/>
      <c r="G58" s="200"/>
      <c r="H58" s="200"/>
      <c r="I58" s="201"/>
      <c r="J58" s="202">
        <f>J85</f>
        <v>0</v>
      </c>
      <c r="K58" s="203"/>
    </row>
    <row r="59" spans="2:11" s="9" customFormat="1" ht="19.9" customHeight="1">
      <c r="B59" s="197"/>
      <c r="C59" s="198"/>
      <c r="D59" s="199" t="s">
        <v>2732</v>
      </c>
      <c r="E59" s="200"/>
      <c r="F59" s="200"/>
      <c r="G59" s="200"/>
      <c r="H59" s="200"/>
      <c r="I59" s="201"/>
      <c r="J59" s="202">
        <f>J95</f>
        <v>0</v>
      </c>
      <c r="K59" s="203"/>
    </row>
    <row r="60" spans="2:11" s="9" customFormat="1" ht="19.9" customHeight="1">
      <c r="B60" s="197"/>
      <c r="C60" s="198"/>
      <c r="D60" s="199" t="s">
        <v>2733</v>
      </c>
      <c r="E60" s="200"/>
      <c r="F60" s="200"/>
      <c r="G60" s="200"/>
      <c r="H60" s="200"/>
      <c r="I60" s="201"/>
      <c r="J60" s="202">
        <f>J98</f>
        <v>0</v>
      </c>
      <c r="K60" s="203"/>
    </row>
    <row r="61" spans="2:11" s="9" customFormat="1" ht="19.9" customHeight="1">
      <c r="B61" s="197"/>
      <c r="C61" s="198"/>
      <c r="D61" s="199" t="s">
        <v>2734</v>
      </c>
      <c r="E61" s="200"/>
      <c r="F61" s="200"/>
      <c r="G61" s="200"/>
      <c r="H61" s="200"/>
      <c r="I61" s="201"/>
      <c r="J61" s="202">
        <f>J102</f>
        <v>0</v>
      </c>
      <c r="K61" s="203"/>
    </row>
    <row r="62" spans="2:11" s="9" customFormat="1" ht="19.9" customHeight="1">
      <c r="B62" s="197"/>
      <c r="C62" s="198"/>
      <c r="D62" s="199" t="s">
        <v>2735</v>
      </c>
      <c r="E62" s="200"/>
      <c r="F62" s="200"/>
      <c r="G62" s="200"/>
      <c r="H62" s="200"/>
      <c r="I62" s="201"/>
      <c r="J62" s="202">
        <f>J104</f>
        <v>0</v>
      </c>
      <c r="K62" s="203"/>
    </row>
    <row r="63" spans="2:11" s="9" customFormat="1" ht="19.9" customHeight="1">
      <c r="B63" s="197"/>
      <c r="C63" s="198"/>
      <c r="D63" s="199" t="s">
        <v>2736</v>
      </c>
      <c r="E63" s="200"/>
      <c r="F63" s="200"/>
      <c r="G63" s="200"/>
      <c r="H63" s="200"/>
      <c r="I63" s="201"/>
      <c r="J63" s="202">
        <f>J106</f>
        <v>0</v>
      </c>
      <c r="K63" s="203"/>
    </row>
    <row r="64" spans="2:11" s="1" customFormat="1" ht="21.8" customHeight="1">
      <c r="B64" s="47"/>
      <c r="C64" s="48"/>
      <c r="D64" s="48"/>
      <c r="E64" s="48"/>
      <c r="F64" s="48"/>
      <c r="G64" s="48"/>
      <c r="H64" s="48"/>
      <c r="I64" s="157"/>
      <c r="J64" s="48"/>
      <c r="K64" s="52"/>
    </row>
    <row r="65" spans="2:11" s="1" customFormat="1" ht="6.95" customHeight="1">
      <c r="B65" s="68"/>
      <c r="C65" s="69"/>
      <c r="D65" s="69"/>
      <c r="E65" s="69"/>
      <c r="F65" s="69"/>
      <c r="G65" s="69"/>
      <c r="H65" s="69"/>
      <c r="I65" s="179"/>
      <c r="J65" s="69"/>
      <c r="K65" s="70"/>
    </row>
    <row r="69" spans="2:12" s="1" customFormat="1" ht="6.95" customHeight="1">
      <c r="B69" s="71"/>
      <c r="C69" s="72"/>
      <c r="D69" s="72"/>
      <c r="E69" s="72"/>
      <c r="F69" s="72"/>
      <c r="G69" s="72"/>
      <c r="H69" s="72"/>
      <c r="I69" s="182"/>
      <c r="J69" s="72"/>
      <c r="K69" s="72"/>
      <c r="L69" s="73"/>
    </row>
    <row r="70" spans="2:12" s="1" customFormat="1" ht="36.95" customHeight="1">
      <c r="B70" s="47"/>
      <c r="C70" s="74" t="s">
        <v>153</v>
      </c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6.95" customHeight="1">
      <c r="B71" s="47"/>
      <c r="C71" s="75"/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6.5" customHeight="1">
      <c r="B73" s="47"/>
      <c r="C73" s="75"/>
      <c r="D73" s="75"/>
      <c r="E73" s="205" t="str">
        <f>E7</f>
        <v>Rekonstrukce ulic Moravská, Hynaisova a náměstí Svobody, Karlovy Vary</v>
      </c>
      <c r="F73" s="77"/>
      <c r="G73" s="77"/>
      <c r="H73" s="77"/>
      <c r="I73" s="204"/>
      <c r="J73" s="75"/>
      <c r="K73" s="75"/>
      <c r="L73" s="73"/>
    </row>
    <row r="74" spans="2:12" s="1" customFormat="1" ht="14.4" customHeight="1">
      <c r="B74" s="47"/>
      <c r="C74" s="77" t="s">
        <v>141</v>
      </c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7.25" customHeight="1">
      <c r="B75" s="47"/>
      <c r="C75" s="75"/>
      <c r="D75" s="75"/>
      <c r="E75" s="83" t="str">
        <f>E9</f>
        <v>CITY067-16 - Vedlejší rozpočtové náklady</v>
      </c>
      <c r="F75" s="75"/>
      <c r="G75" s="75"/>
      <c r="H75" s="75"/>
      <c r="I75" s="204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8" customHeight="1">
      <c r="B77" s="47"/>
      <c r="C77" s="77" t="s">
        <v>23</v>
      </c>
      <c r="D77" s="75"/>
      <c r="E77" s="75"/>
      <c r="F77" s="206" t="str">
        <f>F12</f>
        <v>Karlovy Vary</v>
      </c>
      <c r="G77" s="75"/>
      <c r="H77" s="75"/>
      <c r="I77" s="207" t="s">
        <v>25</v>
      </c>
      <c r="J77" s="86" t="str">
        <f>IF(J12="","",J12)</f>
        <v>11. 6. 2018</v>
      </c>
      <c r="K77" s="75"/>
      <c r="L77" s="73"/>
    </row>
    <row r="78" spans="2:12" s="1" customFormat="1" ht="6.95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13.5">
      <c r="B79" s="47"/>
      <c r="C79" s="77" t="s">
        <v>27</v>
      </c>
      <c r="D79" s="75"/>
      <c r="E79" s="75"/>
      <c r="F79" s="206" t="str">
        <f>E15</f>
        <v>Statutární město Karlovy Vary,Moskevská 21, K.Vary</v>
      </c>
      <c r="G79" s="75"/>
      <c r="H79" s="75"/>
      <c r="I79" s="207" t="s">
        <v>34</v>
      </c>
      <c r="J79" s="206" t="str">
        <f>E21</f>
        <v xml:space="preserve">AF-CITYPLAN sro.,Magistrů 1275/13,140 00 Praha 4 </v>
      </c>
      <c r="K79" s="75"/>
      <c r="L79" s="73"/>
    </row>
    <row r="80" spans="2:12" s="1" customFormat="1" ht="14.4" customHeight="1">
      <c r="B80" s="47"/>
      <c r="C80" s="77" t="s">
        <v>32</v>
      </c>
      <c r="D80" s="75"/>
      <c r="E80" s="75"/>
      <c r="F80" s="206" t="str">
        <f>IF(E18="","",E18)</f>
        <v/>
      </c>
      <c r="G80" s="75"/>
      <c r="H80" s="75"/>
      <c r="I80" s="204"/>
      <c r="J80" s="75"/>
      <c r="K80" s="75"/>
      <c r="L80" s="73"/>
    </row>
    <row r="81" spans="2:12" s="1" customFormat="1" ht="10.3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pans="2:20" s="10" customFormat="1" ht="29.25" customHeight="1">
      <c r="B82" s="208"/>
      <c r="C82" s="209" t="s">
        <v>154</v>
      </c>
      <c r="D82" s="210" t="s">
        <v>59</v>
      </c>
      <c r="E82" s="210" t="s">
        <v>55</v>
      </c>
      <c r="F82" s="210" t="s">
        <v>155</v>
      </c>
      <c r="G82" s="210" t="s">
        <v>156</v>
      </c>
      <c r="H82" s="210" t="s">
        <v>157</v>
      </c>
      <c r="I82" s="211" t="s">
        <v>158</v>
      </c>
      <c r="J82" s="210" t="s">
        <v>145</v>
      </c>
      <c r="K82" s="212" t="s">
        <v>159</v>
      </c>
      <c r="L82" s="213"/>
      <c r="M82" s="103" t="s">
        <v>160</v>
      </c>
      <c r="N82" s="104" t="s">
        <v>44</v>
      </c>
      <c r="O82" s="104" t="s">
        <v>161</v>
      </c>
      <c r="P82" s="104" t="s">
        <v>162</v>
      </c>
      <c r="Q82" s="104" t="s">
        <v>163</v>
      </c>
      <c r="R82" s="104" t="s">
        <v>164</v>
      </c>
      <c r="S82" s="104" t="s">
        <v>165</v>
      </c>
      <c r="T82" s="105" t="s">
        <v>166</v>
      </c>
    </row>
    <row r="83" spans="2:63" s="1" customFormat="1" ht="29.25" customHeight="1">
      <c r="B83" s="47"/>
      <c r="C83" s="109" t="s">
        <v>146</v>
      </c>
      <c r="D83" s="75"/>
      <c r="E83" s="75"/>
      <c r="F83" s="75"/>
      <c r="G83" s="75"/>
      <c r="H83" s="75"/>
      <c r="I83" s="204"/>
      <c r="J83" s="214">
        <f>BK83</f>
        <v>0</v>
      </c>
      <c r="K83" s="75"/>
      <c r="L83" s="73"/>
      <c r="M83" s="106"/>
      <c r="N83" s="107"/>
      <c r="O83" s="107"/>
      <c r="P83" s="215">
        <f>P84</f>
        <v>0</v>
      </c>
      <c r="Q83" s="107"/>
      <c r="R83" s="215">
        <f>R84</f>
        <v>0</v>
      </c>
      <c r="S83" s="107"/>
      <c r="T83" s="216">
        <f>T84</f>
        <v>0</v>
      </c>
      <c r="AT83" s="25" t="s">
        <v>73</v>
      </c>
      <c r="AU83" s="25" t="s">
        <v>147</v>
      </c>
      <c r="BK83" s="217">
        <f>BK84</f>
        <v>0</v>
      </c>
    </row>
    <row r="84" spans="2:63" s="11" customFormat="1" ht="37.4" customHeight="1">
      <c r="B84" s="218"/>
      <c r="C84" s="219"/>
      <c r="D84" s="220" t="s">
        <v>73</v>
      </c>
      <c r="E84" s="221" t="s">
        <v>2737</v>
      </c>
      <c r="F84" s="221" t="s">
        <v>133</v>
      </c>
      <c r="G84" s="219"/>
      <c r="H84" s="219"/>
      <c r="I84" s="222"/>
      <c r="J84" s="223">
        <f>BK84</f>
        <v>0</v>
      </c>
      <c r="K84" s="219"/>
      <c r="L84" s="224"/>
      <c r="M84" s="225"/>
      <c r="N84" s="226"/>
      <c r="O84" s="226"/>
      <c r="P84" s="227">
        <f>P85+P95+P98+P102+P104+P106</f>
        <v>0</v>
      </c>
      <c r="Q84" s="226"/>
      <c r="R84" s="227">
        <f>R85+R95+R98+R102+R104+R106</f>
        <v>0</v>
      </c>
      <c r="S84" s="226"/>
      <c r="T84" s="228">
        <f>T85+T95+T98+T102+T104+T106</f>
        <v>0</v>
      </c>
      <c r="AR84" s="229" t="s">
        <v>191</v>
      </c>
      <c r="AT84" s="230" t="s">
        <v>73</v>
      </c>
      <c r="AU84" s="230" t="s">
        <v>74</v>
      </c>
      <c r="AY84" s="229" t="s">
        <v>169</v>
      </c>
      <c r="BK84" s="231">
        <f>BK85+BK95+BK98+BK102+BK104+BK106</f>
        <v>0</v>
      </c>
    </row>
    <row r="85" spans="2:63" s="11" customFormat="1" ht="19.9" customHeight="1">
      <c r="B85" s="218"/>
      <c r="C85" s="219"/>
      <c r="D85" s="220" t="s">
        <v>73</v>
      </c>
      <c r="E85" s="232" t="s">
        <v>2738</v>
      </c>
      <c r="F85" s="232" t="s">
        <v>2739</v>
      </c>
      <c r="G85" s="219"/>
      <c r="H85" s="219"/>
      <c r="I85" s="222"/>
      <c r="J85" s="233">
        <f>BK85</f>
        <v>0</v>
      </c>
      <c r="K85" s="219"/>
      <c r="L85" s="224"/>
      <c r="M85" s="225"/>
      <c r="N85" s="226"/>
      <c r="O85" s="226"/>
      <c r="P85" s="227">
        <f>SUM(P86:P94)</f>
        <v>0</v>
      </c>
      <c r="Q85" s="226"/>
      <c r="R85" s="227">
        <f>SUM(R86:R94)</f>
        <v>0</v>
      </c>
      <c r="S85" s="226"/>
      <c r="T85" s="228">
        <f>SUM(T86:T94)</f>
        <v>0</v>
      </c>
      <c r="AR85" s="229" t="s">
        <v>191</v>
      </c>
      <c r="AT85" s="230" t="s">
        <v>73</v>
      </c>
      <c r="AU85" s="230" t="s">
        <v>82</v>
      </c>
      <c r="AY85" s="229" t="s">
        <v>169</v>
      </c>
      <c r="BK85" s="231">
        <f>SUM(BK86:BK94)</f>
        <v>0</v>
      </c>
    </row>
    <row r="86" spans="2:65" s="1" customFormat="1" ht="16.5" customHeight="1">
      <c r="B86" s="47"/>
      <c r="C86" s="234" t="s">
        <v>82</v>
      </c>
      <c r="D86" s="234" t="s">
        <v>171</v>
      </c>
      <c r="E86" s="235" t="s">
        <v>2740</v>
      </c>
      <c r="F86" s="236" t="s">
        <v>2741</v>
      </c>
      <c r="G86" s="237" t="s">
        <v>2742</v>
      </c>
      <c r="H86" s="238">
        <v>1</v>
      </c>
      <c r="I86" s="239"/>
      <c r="J86" s="240">
        <f>ROUND(I86*H86,2)</f>
        <v>0</v>
      </c>
      <c r="K86" s="236" t="s">
        <v>21</v>
      </c>
      <c r="L86" s="73"/>
      <c r="M86" s="241" t="s">
        <v>21</v>
      </c>
      <c r="N86" s="242" t="s">
        <v>45</v>
      </c>
      <c r="O86" s="48"/>
      <c r="P86" s="243">
        <f>O86*H86</f>
        <v>0</v>
      </c>
      <c r="Q86" s="243">
        <v>0</v>
      </c>
      <c r="R86" s="243">
        <f>Q86*H86</f>
        <v>0</v>
      </c>
      <c r="S86" s="243">
        <v>0</v>
      </c>
      <c r="T86" s="244">
        <f>S86*H86</f>
        <v>0</v>
      </c>
      <c r="AR86" s="25" t="s">
        <v>2743</v>
      </c>
      <c r="AT86" s="25" t="s">
        <v>171</v>
      </c>
      <c r="AU86" s="25" t="s">
        <v>85</v>
      </c>
      <c r="AY86" s="25" t="s">
        <v>169</v>
      </c>
      <c r="BE86" s="245">
        <f>IF(N86="základní",J86,0)</f>
        <v>0</v>
      </c>
      <c r="BF86" s="245">
        <f>IF(N86="snížená",J86,0)</f>
        <v>0</v>
      </c>
      <c r="BG86" s="245">
        <f>IF(N86="zákl. přenesená",J86,0)</f>
        <v>0</v>
      </c>
      <c r="BH86" s="245">
        <f>IF(N86="sníž. přenesená",J86,0)</f>
        <v>0</v>
      </c>
      <c r="BI86" s="245">
        <f>IF(N86="nulová",J86,0)</f>
        <v>0</v>
      </c>
      <c r="BJ86" s="25" t="s">
        <v>82</v>
      </c>
      <c r="BK86" s="245">
        <f>ROUND(I86*H86,2)</f>
        <v>0</v>
      </c>
      <c r="BL86" s="25" t="s">
        <v>2743</v>
      </c>
      <c r="BM86" s="25" t="s">
        <v>2744</v>
      </c>
    </row>
    <row r="87" spans="2:65" s="1" customFormat="1" ht="16.5" customHeight="1">
      <c r="B87" s="47"/>
      <c r="C87" s="234" t="s">
        <v>85</v>
      </c>
      <c r="D87" s="234" t="s">
        <v>171</v>
      </c>
      <c r="E87" s="235" t="s">
        <v>2745</v>
      </c>
      <c r="F87" s="236" t="s">
        <v>2746</v>
      </c>
      <c r="G87" s="237" t="s">
        <v>2742</v>
      </c>
      <c r="H87" s="238">
        <v>1</v>
      </c>
      <c r="I87" s="239"/>
      <c r="J87" s="240">
        <f>ROUND(I87*H87,2)</f>
        <v>0</v>
      </c>
      <c r="K87" s="236" t="s">
        <v>21</v>
      </c>
      <c r="L87" s="73"/>
      <c r="M87" s="241" t="s">
        <v>21</v>
      </c>
      <c r="N87" s="242" t="s">
        <v>45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</v>
      </c>
      <c r="T87" s="244">
        <f>S87*H87</f>
        <v>0</v>
      </c>
      <c r="AR87" s="25" t="s">
        <v>2743</v>
      </c>
      <c r="AT87" s="25" t="s">
        <v>171</v>
      </c>
      <c r="AU87" s="25" t="s">
        <v>85</v>
      </c>
      <c r="AY87" s="25" t="s">
        <v>169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82</v>
      </c>
      <c r="BK87" s="245">
        <f>ROUND(I87*H87,2)</f>
        <v>0</v>
      </c>
      <c r="BL87" s="25" t="s">
        <v>2743</v>
      </c>
      <c r="BM87" s="25" t="s">
        <v>2747</v>
      </c>
    </row>
    <row r="88" spans="2:65" s="1" customFormat="1" ht="16.5" customHeight="1">
      <c r="B88" s="47"/>
      <c r="C88" s="234" t="s">
        <v>181</v>
      </c>
      <c r="D88" s="234" t="s">
        <v>171</v>
      </c>
      <c r="E88" s="235" t="s">
        <v>2748</v>
      </c>
      <c r="F88" s="236" t="s">
        <v>2749</v>
      </c>
      <c r="G88" s="237" t="s">
        <v>2742</v>
      </c>
      <c r="H88" s="238">
        <v>1</v>
      </c>
      <c r="I88" s="239"/>
      <c r="J88" s="240">
        <f>ROUND(I88*H88,2)</f>
        <v>0</v>
      </c>
      <c r="K88" s="236" t="s">
        <v>21</v>
      </c>
      <c r="L88" s="73"/>
      <c r="M88" s="241" t="s">
        <v>21</v>
      </c>
      <c r="N88" s="242" t="s">
        <v>45</v>
      </c>
      <c r="O88" s="48"/>
      <c r="P88" s="243">
        <f>O88*H88</f>
        <v>0</v>
      </c>
      <c r="Q88" s="243">
        <v>0</v>
      </c>
      <c r="R88" s="243">
        <f>Q88*H88</f>
        <v>0</v>
      </c>
      <c r="S88" s="243">
        <v>0</v>
      </c>
      <c r="T88" s="244">
        <f>S88*H88</f>
        <v>0</v>
      </c>
      <c r="AR88" s="25" t="s">
        <v>2743</v>
      </c>
      <c r="AT88" s="25" t="s">
        <v>171</v>
      </c>
      <c r="AU88" s="25" t="s">
        <v>85</v>
      </c>
      <c r="AY88" s="25" t="s">
        <v>169</v>
      </c>
      <c r="BE88" s="245">
        <f>IF(N88="základní",J88,0)</f>
        <v>0</v>
      </c>
      <c r="BF88" s="245">
        <f>IF(N88="snížená",J88,0)</f>
        <v>0</v>
      </c>
      <c r="BG88" s="245">
        <f>IF(N88="zákl. přenesená",J88,0)</f>
        <v>0</v>
      </c>
      <c r="BH88" s="245">
        <f>IF(N88="sníž. přenesená",J88,0)</f>
        <v>0</v>
      </c>
      <c r="BI88" s="245">
        <f>IF(N88="nulová",J88,0)</f>
        <v>0</v>
      </c>
      <c r="BJ88" s="25" t="s">
        <v>82</v>
      </c>
      <c r="BK88" s="245">
        <f>ROUND(I88*H88,2)</f>
        <v>0</v>
      </c>
      <c r="BL88" s="25" t="s">
        <v>2743</v>
      </c>
      <c r="BM88" s="25" t="s">
        <v>2750</v>
      </c>
    </row>
    <row r="89" spans="2:65" s="1" customFormat="1" ht="25.5" customHeight="1">
      <c r="B89" s="47"/>
      <c r="C89" s="234" t="s">
        <v>176</v>
      </c>
      <c r="D89" s="234" t="s">
        <v>171</v>
      </c>
      <c r="E89" s="235" t="s">
        <v>2751</v>
      </c>
      <c r="F89" s="236" t="s">
        <v>2752</v>
      </c>
      <c r="G89" s="237" t="s">
        <v>2742</v>
      </c>
      <c r="H89" s="238">
        <v>1</v>
      </c>
      <c r="I89" s="239"/>
      <c r="J89" s="240">
        <f>ROUND(I89*H89,2)</f>
        <v>0</v>
      </c>
      <c r="K89" s="236" t="s">
        <v>21</v>
      </c>
      <c r="L89" s="73"/>
      <c r="M89" s="241" t="s">
        <v>21</v>
      </c>
      <c r="N89" s="242" t="s">
        <v>45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5" t="s">
        <v>2743</v>
      </c>
      <c r="AT89" s="25" t="s">
        <v>171</v>
      </c>
      <c r="AU89" s="25" t="s">
        <v>85</v>
      </c>
      <c r="AY89" s="25" t="s">
        <v>169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2743</v>
      </c>
      <c r="BM89" s="25" t="s">
        <v>2753</v>
      </c>
    </row>
    <row r="90" spans="2:65" s="1" customFormat="1" ht="16.5" customHeight="1">
      <c r="B90" s="47"/>
      <c r="C90" s="234" t="s">
        <v>191</v>
      </c>
      <c r="D90" s="234" t="s">
        <v>171</v>
      </c>
      <c r="E90" s="235" t="s">
        <v>2754</v>
      </c>
      <c r="F90" s="236" t="s">
        <v>2755</v>
      </c>
      <c r="G90" s="237" t="s">
        <v>2742</v>
      </c>
      <c r="H90" s="238">
        <v>1</v>
      </c>
      <c r="I90" s="239"/>
      <c r="J90" s="240">
        <f>ROUND(I90*H90,2)</f>
        <v>0</v>
      </c>
      <c r="K90" s="236" t="s">
        <v>21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</v>
      </c>
      <c r="R90" s="243">
        <f>Q90*H90</f>
        <v>0</v>
      </c>
      <c r="S90" s="243">
        <v>0</v>
      </c>
      <c r="T90" s="244">
        <f>S90*H90</f>
        <v>0</v>
      </c>
      <c r="AR90" s="25" t="s">
        <v>2743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2743</v>
      </c>
      <c r="BM90" s="25" t="s">
        <v>2756</v>
      </c>
    </row>
    <row r="91" spans="2:65" s="1" customFormat="1" ht="16.5" customHeight="1">
      <c r="B91" s="47"/>
      <c r="C91" s="234" t="s">
        <v>198</v>
      </c>
      <c r="D91" s="234" t="s">
        <v>171</v>
      </c>
      <c r="E91" s="235" t="s">
        <v>2757</v>
      </c>
      <c r="F91" s="236" t="s">
        <v>2758</v>
      </c>
      <c r="G91" s="237" t="s">
        <v>2742</v>
      </c>
      <c r="H91" s="238">
        <v>1</v>
      </c>
      <c r="I91" s="239"/>
      <c r="J91" s="240">
        <f>ROUND(I91*H91,2)</f>
        <v>0</v>
      </c>
      <c r="K91" s="236" t="s">
        <v>21</v>
      </c>
      <c r="L91" s="73"/>
      <c r="M91" s="241" t="s">
        <v>21</v>
      </c>
      <c r="N91" s="242" t="s">
        <v>45</v>
      </c>
      <c r="O91" s="48"/>
      <c r="P91" s="243">
        <f>O91*H91</f>
        <v>0</v>
      </c>
      <c r="Q91" s="243">
        <v>0</v>
      </c>
      <c r="R91" s="243">
        <f>Q91*H91</f>
        <v>0</v>
      </c>
      <c r="S91" s="243">
        <v>0</v>
      </c>
      <c r="T91" s="244">
        <f>S91*H91</f>
        <v>0</v>
      </c>
      <c r="AR91" s="25" t="s">
        <v>2743</v>
      </c>
      <c r="AT91" s="25" t="s">
        <v>171</v>
      </c>
      <c r="AU91" s="25" t="s">
        <v>85</v>
      </c>
      <c r="AY91" s="25" t="s">
        <v>169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2743</v>
      </c>
      <c r="BM91" s="25" t="s">
        <v>2759</v>
      </c>
    </row>
    <row r="92" spans="2:65" s="1" customFormat="1" ht="16.5" customHeight="1">
      <c r="B92" s="47"/>
      <c r="C92" s="234" t="s">
        <v>202</v>
      </c>
      <c r="D92" s="234" t="s">
        <v>171</v>
      </c>
      <c r="E92" s="235" t="s">
        <v>2760</v>
      </c>
      <c r="F92" s="236" t="s">
        <v>2761</v>
      </c>
      <c r="G92" s="237" t="s">
        <v>2742</v>
      </c>
      <c r="H92" s="238">
        <v>1</v>
      </c>
      <c r="I92" s="239"/>
      <c r="J92" s="240">
        <f>ROUND(I92*H92,2)</f>
        <v>0</v>
      </c>
      <c r="K92" s="236" t="s">
        <v>21</v>
      </c>
      <c r="L92" s="73"/>
      <c r="M92" s="241" t="s">
        <v>21</v>
      </c>
      <c r="N92" s="242" t="s">
        <v>45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</v>
      </c>
      <c r="T92" s="244">
        <f>S92*H92</f>
        <v>0</v>
      </c>
      <c r="AR92" s="25" t="s">
        <v>2743</v>
      </c>
      <c r="AT92" s="25" t="s">
        <v>171</v>
      </c>
      <c r="AU92" s="25" t="s">
        <v>85</v>
      </c>
      <c r="AY92" s="25" t="s">
        <v>169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2743</v>
      </c>
      <c r="BM92" s="25" t="s">
        <v>2762</v>
      </c>
    </row>
    <row r="93" spans="2:65" s="1" customFormat="1" ht="16.5" customHeight="1">
      <c r="B93" s="47"/>
      <c r="C93" s="234" t="s">
        <v>215</v>
      </c>
      <c r="D93" s="234" t="s">
        <v>171</v>
      </c>
      <c r="E93" s="235" t="s">
        <v>2763</v>
      </c>
      <c r="F93" s="236" t="s">
        <v>2764</v>
      </c>
      <c r="G93" s="237" t="s">
        <v>2742</v>
      </c>
      <c r="H93" s="238">
        <v>1</v>
      </c>
      <c r="I93" s="239"/>
      <c r="J93" s="240">
        <f>ROUND(I93*H93,2)</f>
        <v>0</v>
      </c>
      <c r="K93" s="236" t="s">
        <v>21</v>
      </c>
      <c r="L93" s="73"/>
      <c r="M93" s="241" t="s">
        <v>21</v>
      </c>
      <c r="N93" s="242" t="s">
        <v>45</v>
      </c>
      <c r="O93" s="48"/>
      <c r="P93" s="243">
        <f>O93*H93</f>
        <v>0</v>
      </c>
      <c r="Q93" s="243">
        <v>0</v>
      </c>
      <c r="R93" s="243">
        <f>Q93*H93</f>
        <v>0</v>
      </c>
      <c r="S93" s="243">
        <v>0</v>
      </c>
      <c r="T93" s="244">
        <f>S93*H93</f>
        <v>0</v>
      </c>
      <c r="AR93" s="25" t="s">
        <v>2743</v>
      </c>
      <c r="AT93" s="25" t="s">
        <v>171</v>
      </c>
      <c r="AU93" s="25" t="s">
        <v>85</v>
      </c>
      <c r="AY93" s="25" t="s">
        <v>169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82</v>
      </c>
      <c r="BK93" s="245">
        <f>ROUND(I93*H93,2)</f>
        <v>0</v>
      </c>
      <c r="BL93" s="25" t="s">
        <v>2743</v>
      </c>
      <c r="BM93" s="25" t="s">
        <v>2765</v>
      </c>
    </row>
    <row r="94" spans="2:65" s="1" customFormat="1" ht="16.5" customHeight="1">
      <c r="B94" s="47"/>
      <c r="C94" s="234" t="s">
        <v>219</v>
      </c>
      <c r="D94" s="234" t="s">
        <v>171</v>
      </c>
      <c r="E94" s="235" t="s">
        <v>2766</v>
      </c>
      <c r="F94" s="236" t="s">
        <v>2767</v>
      </c>
      <c r="G94" s="237" t="s">
        <v>2742</v>
      </c>
      <c r="H94" s="238">
        <v>1</v>
      </c>
      <c r="I94" s="239"/>
      <c r="J94" s="240">
        <f>ROUND(I94*H94,2)</f>
        <v>0</v>
      </c>
      <c r="K94" s="236" t="s">
        <v>21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2743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2743</v>
      </c>
      <c r="BM94" s="25" t="s">
        <v>2768</v>
      </c>
    </row>
    <row r="95" spans="2:63" s="11" customFormat="1" ht="29.85" customHeight="1">
      <c r="B95" s="218"/>
      <c r="C95" s="219"/>
      <c r="D95" s="220" t="s">
        <v>73</v>
      </c>
      <c r="E95" s="232" t="s">
        <v>2769</v>
      </c>
      <c r="F95" s="232" t="s">
        <v>2770</v>
      </c>
      <c r="G95" s="219"/>
      <c r="H95" s="219"/>
      <c r="I95" s="222"/>
      <c r="J95" s="233">
        <f>BK95</f>
        <v>0</v>
      </c>
      <c r="K95" s="219"/>
      <c r="L95" s="224"/>
      <c r="M95" s="225"/>
      <c r="N95" s="226"/>
      <c r="O95" s="226"/>
      <c r="P95" s="227">
        <f>SUM(P96:P97)</f>
        <v>0</v>
      </c>
      <c r="Q95" s="226"/>
      <c r="R95" s="227">
        <f>SUM(R96:R97)</f>
        <v>0</v>
      </c>
      <c r="S95" s="226"/>
      <c r="T95" s="228">
        <f>SUM(T96:T97)</f>
        <v>0</v>
      </c>
      <c r="AR95" s="229" t="s">
        <v>191</v>
      </c>
      <c r="AT95" s="230" t="s">
        <v>73</v>
      </c>
      <c r="AU95" s="230" t="s">
        <v>82</v>
      </c>
      <c r="AY95" s="229" t="s">
        <v>169</v>
      </c>
      <c r="BK95" s="231">
        <f>SUM(BK96:BK97)</f>
        <v>0</v>
      </c>
    </row>
    <row r="96" spans="2:65" s="1" customFormat="1" ht="16.5" customHeight="1">
      <c r="B96" s="47"/>
      <c r="C96" s="234" t="s">
        <v>223</v>
      </c>
      <c r="D96" s="234" t="s">
        <v>171</v>
      </c>
      <c r="E96" s="235" t="s">
        <v>2771</v>
      </c>
      <c r="F96" s="236" t="s">
        <v>2772</v>
      </c>
      <c r="G96" s="237" t="s">
        <v>2742</v>
      </c>
      <c r="H96" s="238">
        <v>1</v>
      </c>
      <c r="I96" s="239"/>
      <c r="J96" s="240">
        <f>ROUND(I96*H96,2)</f>
        <v>0</v>
      </c>
      <c r="K96" s="236" t="s">
        <v>21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5" t="s">
        <v>2743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2743</v>
      </c>
      <c r="BM96" s="25" t="s">
        <v>2773</v>
      </c>
    </row>
    <row r="97" spans="2:65" s="1" customFormat="1" ht="16.5" customHeight="1">
      <c r="B97" s="47"/>
      <c r="C97" s="234" t="s">
        <v>227</v>
      </c>
      <c r="D97" s="234" t="s">
        <v>171</v>
      </c>
      <c r="E97" s="235" t="s">
        <v>2774</v>
      </c>
      <c r="F97" s="236" t="s">
        <v>2775</v>
      </c>
      <c r="G97" s="237" t="s">
        <v>2742</v>
      </c>
      <c r="H97" s="238">
        <v>1</v>
      </c>
      <c r="I97" s="239"/>
      <c r="J97" s="240">
        <f>ROUND(I97*H97,2)</f>
        <v>0</v>
      </c>
      <c r="K97" s="236" t="s">
        <v>21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</v>
      </c>
      <c r="T97" s="244">
        <f>S97*H97</f>
        <v>0</v>
      </c>
      <c r="AR97" s="25" t="s">
        <v>2743</v>
      </c>
      <c r="AT97" s="25" t="s">
        <v>171</v>
      </c>
      <c r="AU97" s="25" t="s">
        <v>85</v>
      </c>
      <c r="AY97" s="25" t="s">
        <v>169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2743</v>
      </c>
      <c r="BM97" s="25" t="s">
        <v>2776</v>
      </c>
    </row>
    <row r="98" spans="2:63" s="11" customFormat="1" ht="29.85" customHeight="1">
      <c r="B98" s="218"/>
      <c r="C98" s="219"/>
      <c r="D98" s="220" t="s">
        <v>73</v>
      </c>
      <c r="E98" s="232" t="s">
        <v>2777</v>
      </c>
      <c r="F98" s="232" t="s">
        <v>2778</v>
      </c>
      <c r="G98" s="219"/>
      <c r="H98" s="219"/>
      <c r="I98" s="222"/>
      <c r="J98" s="233">
        <f>BK98</f>
        <v>0</v>
      </c>
      <c r="K98" s="219"/>
      <c r="L98" s="224"/>
      <c r="M98" s="225"/>
      <c r="N98" s="226"/>
      <c r="O98" s="226"/>
      <c r="P98" s="227">
        <f>SUM(P99:P101)</f>
        <v>0</v>
      </c>
      <c r="Q98" s="226"/>
      <c r="R98" s="227">
        <f>SUM(R99:R101)</f>
        <v>0</v>
      </c>
      <c r="S98" s="226"/>
      <c r="T98" s="228">
        <f>SUM(T99:T101)</f>
        <v>0</v>
      </c>
      <c r="AR98" s="229" t="s">
        <v>191</v>
      </c>
      <c r="AT98" s="230" t="s">
        <v>73</v>
      </c>
      <c r="AU98" s="230" t="s">
        <v>82</v>
      </c>
      <c r="AY98" s="229" t="s">
        <v>169</v>
      </c>
      <c r="BK98" s="231">
        <f>SUM(BK99:BK101)</f>
        <v>0</v>
      </c>
    </row>
    <row r="99" spans="2:65" s="1" customFormat="1" ht="16.5" customHeight="1">
      <c r="B99" s="47"/>
      <c r="C99" s="234" t="s">
        <v>231</v>
      </c>
      <c r="D99" s="234" t="s">
        <v>171</v>
      </c>
      <c r="E99" s="235" t="s">
        <v>2779</v>
      </c>
      <c r="F99" s="236" t="s">
        <v>2778</v>
      </c>
      <c r="G99" s="237" t="s">
        <v>2742</v>
      </c>
      <c r="H99" s="238">
        <v>1</v>
      </c>
      <c r="I99" s="239"/>
      <c r="J99" s="240">
        <f>ROUND(I99*H99,2)</f>
        <v>0</v>
      </c>
      <c r="K99" s="236" t="s">
        <v>21</v>
      </c>
      <c r="L99" s="73"/>
      <c r="M99" s="241" t="s">
        <v>21</v>
      </c>
      <c r="N99" s="242" t="s">
        <v>45</v>
      </c>
      <c r="O99" s="48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5" t="s">
        <v>2743</v>
      </c>
      <c r="AT99" s="25" t="s">
        <v>171</v>
      </c>
      <c r="AU99" s="25" t="s">
        <v>85</v>
      </c>
      <c r="AY99" s="25" t="s">
        <v>169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2743</v>
      </c>
      <c r="BM99" s="25" t="s">
        <v>2780</v>
      </c>
    </row>
    <row r="100" spans="2:65" s="1" customFormat="1" ht="16.5" customHeight="1">
      <c r="B100" s="47"/>
      <c r="C100" s="234" t="s">
        <v>235</v>
      </c>
      <c r="D100" s="234" t="s">
        <v>171</v>
      </c>
      <c r="E100" s="235" t="s">
        <v>2781</v>
      </c>
      <c r="F100" s="236" t="s">
        <v>2782</v>
      </c>
      <c r="G100" s="237" t="s">
        <v>174</v>
      </c>
      <c r="H100" s="238">
        <v>2</v>
      </c>
      <c r="I100" s="239"/>
      <c r="J100" s="240">
        <f>ROUND(I100*H100,2)</f>
        <v>0</v>
      </c>
      <c r="K100" s="236" t="s">
        <v>21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</v>
      </c>
      <c r="T100" s="244">
        <f>S100*H100</f>
        <v>0</v>
      </c>
      <c r="AR100" s="25" t="s">
        <v>2743</v>
      </c>
      <c r="AT100" s="25" t="s">
        <v>171</v>
      </c>
      <c r="AU100" s="25" t="s">
        <v>85</v>
      </c>
      <c r="AY100" s="25" t="s">
        <v>169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2743</v>
      </c>
      <c r="BM100" s="25" t="s">
        <v>2783</v>
      </c>
    </row>
    <row r="101" spans="2:65" s="1" customFormat="1" ht="16.5" customHeight="1">
      <c r="B101" s="47"/>
      <c r="C101" s="234" t="s">
        <v>239</v>
      </c>
      <c r="D101" s="234" t="s">
        <v>171</v>
      </c>
      <c r="E101" s="235" t="s">
        <v>2784</v>
      </c>
      <c r="F101" s="236" t="s">
        <v>2785</v>
      </c>
      <c r="G101" s="237" t="s">
        <v>2742</v>
      </c>
      <c r="H101" s="238">
        <v>1</v>
      </c>
      <c r="I101" s="239"/>
      <c r="J101" s="240">
        <f>ROUND(I101*H101,2)</f>
        <v>0</v>
      </c>
      <c r="K101" s="236" t="s">
        <v>21</v>
      </c>
      <c r="L101" s="73"/>
      <c r="M101" s="241" t="s">
        <v>21</v>
      </c>
      <c r="N101" s="242" t="s">
        <v>45</v>
      </c>
      <c r="O101" s="48"/>
      <c r="P101" s="243">
        <f>O101*H101</f>
        <v>0</v>
      </c>
      <c r="Q101" s="243">
        <v>0</v>
      </c>
      <c r="R101" s="243">
        <f>Q101*H101</f>
        <v>0</v>
      </c>
      <c r="S101" s="243">
        <v>0</v>
      </c>
      <c r="T101" s="244">
        <f>S101*H101</f>
        <v>0</v>
      </c>
      <c r="AR101" s="25" t="s">
        <v>2743</v>
      </c>
      <c r="AT101" s="25" t="s">
        <v>171</v>
      </c>
      <c r="AU101" s="25" t="s">
        <v>85</v>
      </c>
      <c r="AY101" s="25" t="s">
        <v>169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25" t="s">
        <v>82</v>
      </c>
      <c r="BK101" s="245">
        <f>ROUND(I101*H101,2)</f>
        <v>0</v>
      </c>
      <c r="BL101" s="25" t="s">
        <v>2743</v>
      </c>
      <c r="BM101" s="25" t="s">
        <v>2786</v>
      </c>
    </row>
    <row r="102" spans="2:63" s="11" customFormat="1" ht="29.85" customHeight="1">
      <c r="B102" s="218"/>
      <c r="C102" s="219"/>
      <c r="D102" s="220" t="s">
        <v>73</v>
      </c>
      <c r="E102" s="232" t="s">
        <v>2787</v>
      </c>
      <c r="F102" s="232" t="s">
        <v>2788</v>
      </c>
      <c r="G102" s="219"/>
      <c r="H102" s="219"/>
      <c r="I102" s="222"/>
      <c r="J102" s="233">
        <f>BK102</f>
        <v>0</v>
      </c>
      <c r="K102" s="219"/>
      <c r="L102" s="224"/>
      <c r="M102" s="225"/>
      <c r="N102" s="226"/>
      <c r="O102" s="226"/>
      <c r="P102" s="227">
        <f>P103</f>
        <v>0</v>
      </c>
      <c r="Q102" s="226"/>
      <c r="R102" s="227">
        <f>R103</f>
        <v>0</v>
      </c>
      <c r="S102" s="226"/>
      <c r="T102" s="228">
        <f>T103</f>
        <v>0</v>
      </c>
      <c r="AR102" s="229" t="s">
        <v>191</v>
      </c>
      <c r="AT102" s="230" t="s">
        <v>73</v>
      </c>
      <c r="AU102" s="230" t="s">
        <v>82</v>
      </c>
      <c r="AY102" s="229" t="s">
        <v>169</v>
      </c>
      <c r="BK102" s="231">
        <f>BK103</f>
        <v>0</v>
      </c>
    </row>
    <row r="103" spans="2:65" s="1" customFormat="1" ht="16.5" customHeight="1">
      <c r="B103" s="47"/>
      <c r="C103" s="234" t="s">
        <v>10</v>
      </c>
      <c r="D103" s="234" t="s">
        <v>171</v>
      </c>
      <c r="E103" s="235" t="s">
        <v>2789</v>
      </c>
      <c r="F103" s="236" t="s">
        <v>2790</v>
      </c>
      <c r="G103" s="237" t="s">
        <v>2742</v>
      </c>
      <c r="H103" s="238">
        <v>1</v>
      </c>
      <c r="I103" s="239"/>
      <c r="J103" s="240">
        <f>ROUND(I103*H103,2)</f>
        <v>0</v>
      </c>
      <c r="K103" s="236" t="s">
        <v>21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2743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2743</v>
      </c>
      <c r="BM103" s="25" t="s">
        <v>2791</v>
      </c>
    </row>
    <row r="104" spans="2:63" s="11" customFormat="1" ht="29.85" customHeight="1">
      <c r="B104" s="218"/>
      <c r="C104" s="219"/>
      <c r="D104" s="220" t="s">
        <v>73</v>
      </c>
      <c r="E104" s="232" t="s">
        <v>2792</v>
      </c>
      <c r="F104" s="232" t="s">
        <v>2793</v>
      </c>
      <c r="G104" s="219"/>
      <c r="H104" s="219"/>
      <c r="I104" s="222"/>
      <c r="J104" s="233">
        <f>BK104</f>
        <v>0</v>
      </c>
      <c r="K104" s="219"/>
      <c r="L104" s="224"/>
      <c r="M104" s="225"/>
      <c r="N104" s="226"/>
      <c r="O104" s="226"/>
      <c r="P104" s="227">
        <f>P105</f>
        <v>0</v>
      </c>
      <c r="Q104" s="226"/>
      <c r="R104" s="227">
        <f>R105</f>
        <v>0</v>
      </c>
      <c r="S104" s="226"/>
      <c r="T104" s="228">
        <f>T105</f>
        <v>0</v>
      </c>
      <c r="AR104" s="229" t="s">
        <v>191</v>
      </c>
      <c r="AT104" s="230" t="s">
        <v>73</v>
      </c>
      <c r="AU104" s="230" t="s">
        <v>82</v>
      </c>
      <c r="AY104" s="229" t="s">
        <v>169</v>
      </c>
      <c r="BK104" s="231">
        <f>BK105</f>
        <v>0</v>
      </c>
    </row>
    <row r="105" spans="2:65" s="1" customFormat="1" ht="25.5" customHeight="1">
      <c r="B105" s="47"/>
      <c r="C105" s="234" t="s">
        <v>246</v>
      </c>
      <c r="D105" s="234" t="s">
        <v>171</v>
      </c>
      <c r="E105" s="235" t="s">
        <v>2794</v>
      </c>
      <c r="F105" s="236" t="s">
        <v>2795</v>
      </c>
      <c r="G105" s="237" t="s">
        <v>2742</v>
      </c>
      <c r="H105" s="238">
        <v>1</v>
      </c>
      <c r="I105" s="239"/>
      <c r="J105" s="240">
        <f>ROUND(I105*H105,2)</f>
        <v>0</v>
      </c>
      <c r="K105" s="236" t="s">
        <v>21</v>
      </c>
      <c r="L105" s="73"/>
      <c r="M105" s="241" t="s">
        <v>21</v>
      </c>
      <c r="N105" s="242" t="s">
        <v>45</v>
      </c>
      <c r="O105" s="48"/>
      <c r="P105" s="243">
        <f>O105*H105</f>
        <v>0</v>
      </c>
      <c r="Q105" s="243">
        <v>0</v>
      </c>
      <c r="R105" s="243">
        <f>Q105*H105</f>
        <v>0</v>
      </c>
      <c r="S105" s="243">
        <v>0</v>
      </c>
      <c r="T105" s="244">
        <f>S105*H105</f>
        <v>0</v>
      </c>
      <c r="AR105" s="25" t="s">
        <v>2743</v>
      </c>
      <c r="AT105" s="25" t="s">
        <v>171</v>
      </c>
      <c r="AU105" s="25" t="s">
        <v>85</v>
      </c>
      <c r="AY105" s="25" t="s">
        <v>169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25" t="s">
        <v>82</v>
      </c>
      <c r="BK105" s="245">
        <f>ROUND(I105*H105,2)</f>
        <v>0</v>
      </c>
      <c r="BL105" s="25" t="s">
        <v>2743</v>
      </c>
      <c r="BM105" s="25" t="s">
        <v>2796</v>
      </c>
    </row>
    <row r="106" spans="2:63" s="11" customFormat="1" ht="29.85" customHeight="1">
      <c r="B106" s="218"/>
      <c r="C106" s="219"/>
      <c r="D106" s="220" t="s">
        <v>73</v>
      </c>
      <c r="E106" s="232" t="s">
        <v>2797</v>
      </c>
      <c r="F106" s="232" t="s">
        <v>2798</v>
      </c>
      <c r="G106" s="219"/>
      <c r="H106" s="219"/>
      <c r="I106" s="222"/>
      <c r="J106" s="233">
        <f>BK106</f>
        <v>0</v>
      </c>
      <c r="K106" s="219"/>
      <c r="L106" s="224"/>
      <c r="M106" s="225"/>
      <c r="N106" s="226"/>
      <c r="O106" s="226"/>
      <c r="P106" s="227">
        <f>SUM(P107:P108)</f>
        <v>0</v>
      </c>
      <c r="Q106" s="226"/>
      <c r="R106" s="227">
        <f>SUM(R107:R108)</f>
        <v>0</v>
      </c>
      <c r="S106" s="226"/>
      <c r="T106" s="228">
        <f>SUM(T107:T108)</f>
        <v>0</v>
      </c>
      <c r="AR106" s="229" t="s">
        <v>191</v>
      </c>
      <c r="AT106" s="230" t="s">
        <v>73</v>
      </c>
      <c r="AU106" s="230" t="s">
        <v>82</v>
      </c>
      <c r="AY106" s="229" t="s">
        <v>169</v>
      </c>
      <c r="BK106" s="231">
        <f>SUM(BK107:BK108)</f>
        <v>0</v>
      </c>
    </row>
    <row r="107" spans="2:65" s="1" customFormat="1" ht="25.5" customHeight="1">
      <c r="B107" s="47"/>
      <c r="C107" s="234" t="s">
        <v>250</v>
      </c>
      <c r="D107" s="234" t="s">
        <v>171</v>
      </c>
      <c r="E107" s="235" t="s">
        <v>2799</v>
      </c>
      <c r="F107" s="236" t="s">
        <v>2800</v>
      </c>
      <c r="G107" s="237" t="s">
        <v>2742</v>
      </c>
      <c r="H107" s="238">
        <v>1</v>
      </c>
      <c r="I107" s="239"/>
      <c r="J107" s="240">
        <f>ROUND(I107*H107,2)</f>
        <v>0</v>
      </c>
      <c r="K107" s="236" t="s">
        <v>21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</v>
      </c>
      <c r="T107" s="244">
        <f>S107*H107</f>
        <v>0</v>
      </c>
      <c r="AR107" s="25" t="s">
        <v>2743</v>
      </c>
      <c r="AT107" s="25" t="s">
        <v>171</v>
      </c>
      <c r="AU107" s="25" t="s">
        <v>85</v>
      </c>
      <c r="AY107" s="25" t="s">
        <v>169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2743</v>
      </c>
      <c r="BM107" s="25" t="s">
        <v>2801</v>
      </c>
    </row>
    <row r="108" spans="2:65" s="1" customFormat="1" ht="25.5" customHeight="1">
      <c r="B108" s="47"/>
      <c r="C108" s="234" t="s">
        <v>254</v>
      </c>
      <c r="D108" s="234" t="s">
        <v>171</v>
      </c>
      <c r="E108" s="235" t="s">
        <v>2802</v>
      </c>
      <c r="F108" s="236" t="s">
        <v>2803</v>
      </c>
      <c r="G108" s="237" t="s">
        <v>2804</v>
      </c>
      <c r="H108" s="238">
        <v>1</v>
      </c>
      <c r="I108" s="239"/>
      <c r="J108" s="240">
        <f>ROUND(I108*H108,2)</f>
        <v>0</v>
      </c>
      <c r="K108" s="236" t="s">
        <v>21</v>
      </c>
      <c r="L108" s="73"/>
      <c r="M108" s="241" t="s">
        <v>21</v>
      </c>
      <c r="N108" s="279" t="s">
        <v>45</v>
      </c>
      <c r="O108" s="280"/>
      <c r="P108" s="281">
        <f>O108*H108</f>
        <v>0</v>
      </c>
      <c r="Q108" s="281">
        <v>0</v>
      </c>
      <c r="R108" s="281">
        <f>Q108*H108</f>
        <v>0</v>
      </c>
      <c r="S108" s="281">
        <v>0</v>
      </c>
      <c r="T108" s="282">
        <f>S108*H108</f>
        <v>0</v>
      </c>
      <c r="AR108" s="25" t="s">
        <v>2743</v>
      </c>
      <c r="AT108" s="25" t="s">
        <v>171</v>
      </c>
      <c r="AU108" s="25" t="s">
        <v>85</v>
      </c>
      <c r="AY108" s="25" t="s">
        <v>169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2743</v>
      </c>
      <c r="BM108" s="25" t="s">
        <v>2805</v>
      </c>
    </row>
    <row r="109" spans="2:12" s="1" customFormat="1" ht="6.95" customHeight="1">
      <c r="B109" s="68"/>
      <c r="C109" s="69"/>
      <c r="D109" s="69"/>
      <c r="E109" s="69"/>
      <c r="F109" s="69"/>
      <c r="G109" s="69"/>
      <c r="H109" s="69"/>
      <c r="I109" s="179"/>
      <c r="J109" s="69"/>
      <c r="K109" s="69"/>
      <c r="L109" s="73"/>
    </row>
  </sheetData>
  <sheetProtection password="CC35" sheet="1" objects="1" scenarios="1" formatColumns="0" formatRows="0" autoFilter="0"/>
  <autoFilter ref="C82:K108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6" customWidth="1"/>
    <col min="2" max="2" width="1.66796875" style="306" customWidth="1"/>
    <col min="3" max="4" width="5" style="306" customWidth="1"/>
    <col min="5" max="5" width="11.66015625" style="306" customWidth="1"/>
    <col min="6" max="6" width="9.16015625" style="306" customWidth="1"/>
    <col min="7" max="7" width="5" style="306" customWidth="1"/>
    <col min="8" max="8" width="77.83203125" style="306" customWidth="1"/>
    <col min="9" max="10" width="20" style="306" customWidth="1"/>
    <col min="11" max="11" width="1.66796875" style="306" customWidth="1"/>
  </cols>
  <sheetData>
    <row r="1" ht="37.5" customHeight="1"/>
    <row r="2" spans="2:11" ht="7.5" customHeight="1">
      <c r="B2" s="307"/>
      <c r="C2" s="308"/>
      <c r="D2" s="308"/>
      <c r="E2" s="308"/>
      <c r="F2" s="308"/>
      <c r="G2" s="308"/>
      <c r="H2" s="308"/>
      <c r="I2" s="308"/>
      <c r="J2" s="308"/>
      <c r="K2" s="309"/>
    </row>
    <row r="3" spans="2:11" s="16" customFormat="1" ht="45" customHeight="1">
      <c r="B3" s="310"/>
      <c r="C3" s="311" t="s">
        <v>2806</v>
      </c>
      <c r="D3" s="311"/>
      <c r="E3" s="311"/>
      <c r="F3" s="311"/>
      <c r="G3" s="311"/>
      <c r="H3" s="311"/>
      <c r="I3" s="311"/>
      <c r="J3" s="311"/>
      <c r="K3" s="312"/>
    </row>
    <row r="4" spans="2:11" ht="25.5" customHeight="1">
      <c r="B4" s="313"/>
      <c r="C4" s="314" t="s">
        <v>2807</v>
      </c>
      <c r="D4" s="314"/>
      <c r="E4" s="314"/>
      <c r="F4" s="314"/>
      <c r="G4" s="314"/>
      <c r="H4" s="314"/>
      <c r="I4" s="314"/>
      <c r="J4" s="314"/>
      <c r="K4" s="315"/>
    </row>
    <row r="5" spans="2:11" ht="5.25" customHeight="1">
      <c r="B5" s="313"/>
      <c r="C5" s="316"/>
      <c r="D5" s="316"/>
      <c r="E5" s="316"/>
      <c r="F5" s="316"/>
      <c r="G5" s="316"/>
      <c r="H5" s="316"/>
      <c r="I5" s="316"/>
      <c r="J5" s="316"/>
      <c r="K5" s="315"/>
    </row>
    <row r="6" spans="2:11" ht="15" customHeight="1">
      <c r="B6" s="313"/>
      <c r="C6" s="317" t="s">
        <v>2808</v>
      </c>
      <c r="D6" s="317"/>
      <c r="E6" s="317"/>
      <c r="F6" s="317"/>
      <c r="G6" s="317"/>
      <c r="H6" s="317"/>
      <c r="I6" s="317"/>
      <c r="J6" s="317"/>
      <c r="K6" s="315"/>
    </row>
    <row r="7" spans="2:11" ht="15" customHeight="1">
      <c r="B7" s="318"/>
      <c r="C7" s="317" t="s">
        <v>2809</v>
      </c>
      <c r="D7" s="317"/>
      <c r="E7" s="317"/>
      <c r="F7" s="317"/>
      <c r="G7" s="317"/>
      <c r="H7" s="317"/>
      <c r="I7" s="317"/>
      <c r="J7" s="317"/>
      <c r="K7" s="315"/>
    </row>
    <row r="8" spans="2:11" ht="12.75" customHeight="1">
      <c r="B8" s="318"/>
      <c r="C8" s="317"/>
      <c r="D8" s="317"/>
      <c r="E8" s="317"/>
      <c r="F8" s="317"/>
      <c r="G8" s="317"/>
      <c r="H8" s="317"/>
      <c r="I8" s="317"/>
      <c r="J8" s="317"/>
      <c r="K8" s="315"/>
    </row>
    <row r="9" spans="2:11" ht="15" customHeight="1">
      <c r="B9" s="318"/>
      <c r="C9" s="317" t="s">
        <v>2810</v>
      </c>
      <c r="D9" s="317"/>
      <c r="E9" s="317"/>
      <c r="F9" s="317"/>
      <c r="G9" s="317"/>
      <c r="H9" s="317"/>
      <c r="I9" s="317"/>
      <c r="J9" s="317"/>
      <c r="K9" s="315"/>
    </row>
    <row r="10" spans="2:11" ht="15" customHeight="1">
      <c r="B10" s="318"/>
      <c r="C10" s="317"/>
      <c r="D10" s="317" t="s">
        <v>2811</v>
      </c>
      <c r="E10" s="317"/>
      <c r="F10" s="317"/>
      <c r="G10" s="317"/>
      <c r="H10" s="317"/>
      <c r="I10" s="317"/>
      <c r="J10" s="317"/>
      <c r="K10" s="315"/>
    </row>
    <row r="11" spans="2:11" ht="15" customHeight="1">
      <c r="B11" s="318"/>
      <c r="C11" s="319"/>
      <c r="D11" s="317" t="s">
        <v>2812</v>
      </c>
      <c r="E11" s="317"/>
      <c r="F11" s="317"/>
      <c r="G11" s="317"/>
      <c r="H11" s="317"/>
      <c r="I11" s="317"/>
      <c r="J11" s="317"/>
      <c r="K11" s="315"/>
    </row>
    <row r="12" spans="2:11" ht="12.75" customHeight="1">
      <c r="B12" s="318"/>
      <c r="C12" s="319"/>
      <c r="D12" s="319"/>
      <c r="E12" s="319"/>
      <c r="F12" s="319"/>
      <c r="G12" s="319"/>
      <c r="H12" s="319"/>
      <c r="I12" s="319"/>
      <c r="J12" s="319"/>
      <c r="K12" s="315"/>
    </row>
    <row r="13" spans="2:11" ht="15" customHeight="1">
      <c r="B13" s="318"/>
      <c r="C13" s="319"/>
      <c r="D13" s="317" t="s">
        <v>2813</v>
      </c>
      <c r="E13" s="317"/>
      <c r="F13" s="317"/>
      <c r="G13" s="317"/>
      <c r="H13" s="317"/>
      <c r="I13" s="317"/>
      <c r="J13" s="317"/>
      <c r="K13" s="315"/>
    </row>
    <row r="14" spans="2:11" ht="15" customHeight="1">
      <c r="B14" s="318"/>
      <c r="C14" s="319"/>
      <c r="D14" s="317" t="s">
        <v>2814</v>
      </c>
      <c r="E14" s="317"/>
      <c r="F14" s="317"/>
      <c r="G14" s="317"/>
      <c r="H14" s="317"/>
      <c r="I14" s="317"/>
      <c r="J14" s="317"/>
      <c r="K14" s="315"/>
    </row>
    <row r="15" spans="2:11" ht="15" customHeight="1">
      <c r="B15" s="318"/>
      <c r="C15" s="319"/>
      <c r="D15" s="317" t="s">
        <v>2815</v>
      </c>
      <c r="E15" s="317"/>
      <c r="F15" s="317"/>
      <c r="G15" s="317"/>
      <c r="H15" s="317"/>
      <c r="I15" s="317"/>
      <c r="J15" s="317"/>
      <c r="K15" s="315"/>
    </row>
    <row r="16" spans="2:11" ht="15" customHeight="1">
      <c r="B16" s="318"/>
      <c r="C16" s="319"/>
      <c r="D16" s="319"/>
      <c r="E16" s="320" t="s">
        <v>81</v>
      </c>
      <c r="F16" s="317" t="s">
        <v>2816</v>
      </c>
      <c r="G16" s="317"/>
      <c r="H16" s="317"/>
      <c r="I16" s="317"/>
      <c r="J16" s="317"/>
      <c r="K16" s="315"/>
    </row>
    <row r="17" spans="2:11" ht="15" customHeight="1">
      <c r="B17" s="318"/>
      <c r="C17" s="319"/>
      <c r="D17" s="319"/>
      <c r="E17" s="320" t="s">
        <v>2817</v>
      </c>
      <c r="F17" s="317" t="s">
        <v>2818</v>
      </c>
      <c r="G17" s="317"/>
      <c r="H17" s="317"/>
      <c r="I17" s="317"/>
      <c r="J17" s="317"/>
      <c r="K17" s="315"/>
    </row>
    <row r="18" spans="2:11" ht="15" customHeight="1">
      <c r="B18" s="318"/>
      <c r="C18" s="319"/>
      <c r="D18" s="319"/>
      <c r="E18" s="320" t="s">
        <v>2819</v>
      </c>
      <c r="F18" s="317" t="s">
        <v>2820</v>
      </c>
      <c r="G18" s="317"/>
      <c r="H18" s="317"/>
      <c r="I18" s="317"/>
      <c r="J18" s="317"/>
      <c r="K18" s="315"/>
    </row>
    <row r="19" spans="2:11" ht="15" customHeight="1">
      <c r="B19" s="318"/>
      <c r="C19" s="319"/>
      <c r="D19" s="319"/>
      <c r="E19" s="320" t="s">
        <v>2821</v>
      </c>
      <c r="F19" s="317" t="s">
        <v>2822</v>
      </c>
      <c r="G19" s="317"/>
      <c r="H19" s="317"/>
      <c r="I19" s="317"/>
      <c r="J19" s="317"/>
      <c r="K19" s="315"/>
    </row>
    <row r="20" spans="2:11" ht="15" customHeight="1">
      <c r="B20" s="318"/>
      <c r="C20" s="319"/>
      <c r="D20" s="319"/>
      <c r="E20" s="320" t="s">
        <v>2823</v>
      </c>
      <c r="F20" s="317" t="s">
        <v>2824</v>
      </c>
      <c r="G20" s="317"/>
      <c r="H20" s="317"/>
      <c r="I20" s="317"/>
      <c r="J20" s="317"/>
      <c r="K20" s="315"/>
    </row>
    <row r="21" spans="2:11" ht="15" customHeight="1">
      <c r="B21" s="318"/>
      <c r="C21" s="319"/>
      <c r="D21" s="319"/>
      <c r="E21" s="320" t="s">
        <v>100</v>
      </c>
      <c r="F21" s="317" t="s">
        <v>2825</v>
      </c>
      <c r="G21" s="317"/>
      <c r="H21" s="317"/>
      <c r="I21" s="317"/>
      <c r="J21" s="317"/>
      <c r="K21" s="315"/>
    </row>
    <row r="22" spans="2:11" ht="12.75" customHeight="1">
      <c r="B22" s="318"/>
      <c r="C22" s="319"/>
      <c r="D22" s="319"/>
      <c r="E22" s="319"/>
      <c r="F22" s="319"/>
      <c r="G22" s="319"/>
      <c r="H22" s="319"/>
      <c r="I22" s="319"/>
      <c r="J22" s="319"/>
      <c r="K22" s="315"/>
    </row>
    <row r="23" spans="2:11" ht="15" customHeight="1">
      <c r="B23" s="318"/>
      <c r="C23" s="317" t="s">
        <v>2826</v>
      </c>
      <c r="D23" s="317"/>
      <c r="E23" s="317"/>
      <c r="F23" s="317"/>
      <c r="G23" s="317"/>
      <c r="H23" s="317"/>
      <c r="I23" s="317"/>
      <c r="J23" s="317"/>
      <c r="K23" s="315"/>
    </row>
    <row r="24" spans="2:11" ht="15" customHeight="1">
      <c r="B24" s="318"/>
      <c r="C24" s="317" t="s">
        <v>2827</v>
      </c>
      <c r="D24" s="317"/>
      <c r="E24" s="317"/>
      <c r="F24" s="317"/>
      <c r="G24" s="317"/>
      <c r="H24" s="317"/>
      <c r="I24" s="317"/>
      <c r="J24" s="317"/>
      <c r="K24" s="315"/>
    </row>
    <row r="25" spans="2:11" ht="15" customHeight="1">
      <c r="B25" s="318"/>
      <c r="C25" s="317"/>
      <c r="D25" s="317" t="s">
        <v>2828</v>
      </c>
      <c r="E25" s="317"/>
      <c r="F25" s="317"/>
      <c r="G25" s="317"/>
      <c r="H25" s="317"/>
      <c r="I25" s="317"/>
      <c r="J25" s="317"/>
      <c r="K25" s="315"/>
    </row>
    <row r="26" spans="2:11" ht="15" customHeight="1">
      <c r="B26" s="318"/>
      <c r="C26" s="319"/>
      <c r="D26" s="317" t="s">
        <v>2829</v>
      </c>
      <c r="E26" s="317"/>
      <c r="F26" s="317"/>
      <c r="G26" s="317"/>
      <c r="H26" s="317"/>
      <c r="I26" s="317"/>
      <c r="J26" s="317"/>
      <c r="K26" s="315"/>
    </row>
    <row r="27" spans="2:11" ht="12.75" customHeight="1">
      <c r="B27" s="318"/>
      <c r="C27" s="319"/>
      <c r="D27" s="319"/>
      <c r="E27" s="319"/>
      <c r="F27" s="319"/>
      <c r="G27" s="319"/>
      <c r="H27" s="319"/>
      <c r="I27" s="319"/>
      <c r="J27" s="319"/>
      <c r="K27" s="315"/>
    </row>
    <row r="28" spans="2:11" ht="15" customHeight="1">
      <c r="B28" s="318"/>
      <c r="C28" s="319"/>
      <c r="D28" s="317" t="s">
        <v>2830</v>
      </c>
      <c r="E28" s="317"/>
      <c r="F28" s="317"/>
      <c r="G28" s="317"/>
      <c r="H28" s="317"/>
      <c r="I28" s="317"/>
      <c r="J28" s="317"/>
      <c r="K28" s="315"/>
    </row>
    <row r="29" spans="2:11" ht="15" customHeight="1">
      <c r="B29" s="318"/>
      <c r="C29" s="319"/>
      <c r="D29" s="317" t="s">
        <v>2831</v>
      </c>
      <c r="E29" s="317"/>
      <c r="F29" s="317"/>
      <c r="G29" s="317"/>
      <c r="H29" s="317"/>
      <c r="I29" s="317"/>
      <c r="J29" s="317"/>
      <c r="K29" s="315"/>
    </row>
    <row r="30" spans="2:11" ht="12.75" customHeight="1">
      <c r="B30" s="318"/>
      <c r="C30" s="319"/>
      <c r="D30" s="319"/>
      <c r="E30" s="319"/>
      <c r="F30" s="319"/>
      <c r="G30" s="319"/>
      <c r="H30" s="319"/>
      <c r="I30" s="319"/>
      <c r="J30" s="319"/>
      <c r="K30" s="315"/>
    </row>
    <row r="31" spans="2:11" ht="15" customHeight="1">
      <c r="B31" s="318"/>
      <c r="C31" s="319"/>
      <c r="D31" s="317" t="s">
        <v>2832</v>
      </c>
      <c r="E31" s="317"/>
      <c r="F31" s="317"/>
      <c r="G31" s="317"/>
      <c r="H31" s="317"/>
      <c r="I31" s="317"/>
      <c r="J31" s="317"/>
      <c r="K31" s="315"/>
    </row>
    <row r="32" spans="2:11" ht="15" customHeight="1">
      <c r="B32" s="318"/>
      <c r="C32" s="319"/>
      <c r="D32" s="317" t="s">
        <v>2833</v>
      </c>
      <c r="E32" s="317"/>
      <c r="F32" s="317"/>
      <c r="G32" s="317"/>
      <c r="H32" s="317"/>
      <c r="I32" s="317"/>
      <c r="J32" s="317"/>
      <c r="K32" s="315"/>
    </row>
    <row r="33" spans="2:11" ht="15" customHeight="1">
      <c r="B33" s="318"/>
      <c r="C33" s="319"/>
      <c r="D33" s="317" t="s">
        <v>2834</v>
      </c>
      <c r="E33" s="317"/>
      <c r="F33" s="317"/>
      <c r="G33" s="317"/>
      <c r="H33" s="317"/>
      <c r="I33" s="317"/>
      <c r="J33" s="317"/>
      <c r="K33" s="315"/>
    </row>
    <row r="34" spans="2:11" ht="15" customHeight="1">
      <c r="B34" s="318"/>
      <c r="C34" s="319"/>
      <c r="D34" s="317"/>
      <c r="E34" s="321" t="s">
        <v>154</v>
      </c>
      <c r="F34" s="317"/>
      <c r="G34" s="317" t="s">
        <v>2835</v>
      </c>
      <c r="H34" s="317"/>
      <c r="I34" s="317"/>
      <c r="J34" s="317"/>
      <c r="K34" s="315"/>
    </row>
    <row r="35" spans="2:11" ht="30.75" customHeight="1">
      <c r="B35" s="318"/>
      <c r="C35" s="319"/>
      <c r="D35" s="317"/>
      <c r="E35" s="321" t="s">
        <v>2836</v>
      </c>
      <c r="F35" s="317"/>
      <c r="G35" s="317" t="s">
        <v>2837</v>
      </c>
      <c r="H35" s="317"/>
      <c r="I35" s="317"/>
      <c r="J35" s="317"/>
      <c r="K35" s="315"/>
    </row>
    <row r="36" spans="2:11" ht="15" customHeight="1">
      <c r="B36" s="318"/>
      <c r="C36" s="319"/>
      <c r="D36" s="317"/>
      <c r="E36" s="321" t="s">
        <v>55</v>
      </c>
      <c r="F36" s="317"/>
      <c r="G36" s="317" t="s">
        <v>2838</v>
      </c>
      <c r="H36" s="317"/>
      <c r="I36" s="317"/>
      <c r="J36" s="317"/>
      <c r="K36" s="315"/>
    </row>
    <row r="37" spans="2:11" ht="15" customHeight="1">
      <c r="B37" s="318"/>
      <c r="C37" s="319"/>
      <c r="D37" s="317"/>
      <c r="E37" s="321" t="s">
        <v>155</v>
      </c>
      <c r="F37" s="317"/>
      <c r="G37" s="317" t="s">
        <v>2839</v>
      </c>
      <c r="H37" s="317"/>
      <c r="I37" s="317"/>
      <c r="J37" s="317"/>
      <c r="K37" s="315"/>
    </row>
    <row r="38" spans="2:11" ht="15" customHeight="1">
      <c r="B38" s="318"/>
      <c r="C38" s="319"/>
      <c r="D38" s="317"/>
      <c r="E38" s="321" t="s">
        <v>156</v>
      </c>
      <c r="F38" s="317"/>
      <c r="G38" s="317" t="s">
        <v>2840</v>
      </c>
      <c r="H38" s="317"/>
      <c r="I38" s="317"/>
      <c r="J38" s="317"/>
      <c r="K38" s="315"/>
    </row>
    <row r="39" spans="2:11" ht="15" customHeight="1">
      <c r="B39" s="318"/>
      <c r="C39" s="319"/>
      <c r="D39" s="317"/>
      <c r="E39" s="321" t="s">
        <v>157</v>
      </c>
      <c r="F39" s="317"/>
      <c r="G39" s="317" t="s">
        <v>2841</v>
      </c>
      <c r="H39" s="317"/>
      <c r="I39" s="317"/>
      <c r="J39" s="317"/>
      <c r="K39" s="315"/>
    </row>
    <row r="40" spans="2:11" ht="15" customHeight="1">
      <c r="B40" s="318"/>
      <c r="C40" s="319"/>
      <c r="D40" s="317"/>
      <c r="E40" s="321" t="s">
        <v>2842</v>
      </c>
      <c r="F40" s="317"/>
      <c r="G40" s="317" t="s">
        <v>2843</v>
      </c>
      <c r="H40" s="317"/>
      <c r="I40" s="317"/>
      <c r="J40" s="317"/>
      <c r="K40" s="315"/>
    </row>
    <row r="41" spans="2:11" ht="15" customHeight="1">
      <c r="B41" s="318"/>
      <c r="C41" s="319"/>
      <c r="D41" s="317"/>
      <c r="E41" s="321"/>
      <c r="F41" s="317"/>
      <c r="G41" s="317" t="s">
        <v>2844</v>
      </c>
      <c r="H41" s="317"/>
      <c r="I41" s="317"/>
      <c r="J41" s="317"/>
      <c r="K41" s="315"/>
    </row>
    <row r="42" spans="2:11" ht="15" customHeight="1">
      <c r="B42" s="318"/>
      <c r="C42" s="319"/>
      <c r="D42" s="317"/>
      <c r="E42" s="321" t="s">
        <v>2845</v>
      </c>
      <c r="F42" s="317"/>
      <c r="G42" s="317" t="s">
        <v>2846</v>
      </c>
      <c r="H42" s="317"/>
      <c r="I42" s="317"/>
      <c r="J42" s="317"/>
      <c r="K42" s="315"/>
    </row>
    <row r="43" spans="2:11" ht="15" customHeight="1">
      <c r="B43" s="318"/>
      <c r="C43" s="319"/>
      <c r="D43" s="317"/>
      <c r="E43" s="321" t="s">
        <v>159</v>
      </c>
      <c r="F43" s="317"/>
      <c r="G43" s="317" t="s">
        <v>2847</v>
      </c>
      <c r="H43" s="317"/>
      <c r="I43" s="317"/>
      <c r="J43" s="317"/>
      <c r="K43" s="315"/>
    </row>
    <row r="44" spans="2:11" ht="12.75" customHeight="1">
      <c r="B44" s="318"/>
      <c r="C44" s="319"/>
      <c r="D44" s="317"/>
      <c r="E44" s="317"/>
      <c r="F44" s="317"/>
      <c r="G44" s="317"/>
      <c r="H44" s="317"/>
      <c r="I44" s="317"/>
      <c r="J44" s="317"/>
      <c r="K44" s="315"/>
    </row>
    <row r="45" spans="2:11" ht="15" customHeight="1">
      <c r="B45" s="318"/>
      <c r="C45" s="319"/>
      <c r="D45" s="317" t="s">
        <v>2848</v>
      </c>
      <c r="E45" s="317"/>
      <c r="F45" s="317"/>
      <c r="G45" s="317"/>
      <c r="H45" s="317"/>
      <c r="I45" s="317"/>
      <c r="J45" s="317"/>
      <c r="K45" s="315"/>
    </row>
    <row r="46" spans="2:11" ht="15" customHeight="1">
      <c r="B46" s="318"/>
      <c r="C46" s="319"/>
      <c r="D46" s="319"/>
      <c r="E46" s="317" t="s">
        <v>2849</v>
      </c>
      <c r="F46" s="317"/>
      <c r="G46" s="317"/>
      <c r="H46" s="317"/>
      <c r="I46" s="317"/>
      <c r="J46" s="317"/>
      <c r="K46" s="315"/>
    </row>
    <row r="47" spans="2:11" ht="15" customHeight="1">
      <c r="B47" s="318"/>
      <c r="C47" s="319"/>
      <c r="D47" s="319"/>
      <c r="E47" s="317" t="s">
        <v>2850</v>
      </c>
      <c r="F47" s="317"/>
      <c r="G47" s="317"/>
      <c r="H47" s="317"/>
      <c r="I47" s="317"/>
      <c r="J47" s="317"/>
      <c r="K47" s="315"/>
    </row>
    <row r="48" spans="2:11" ht="15" customHeight="1">
      <c r="B48" s="318"/>
      <c r="C48" s="319"/>
      <c r="D48" s="319"/>
      <c r="E48" s="317" t="s">
        <v>2851</v>
      </c>
      <c r="F48" s="317"/>
      <c r="G48" s="317"/>
      <c r="H48" s="317"/>
      <c r="I48" s="317"/>
      <c r="J48" s="317"/>
      <c r="K48" s="315"/>
    </row>
    <row r="49" spans="2:11" ht="15" customHeight="1">
      <c r="B49" s="318"/>
      <c r="C49" s="319"/>
      <c r="D49" s="317" t="s">
        <v>2852</v>
      </c>
      <c r="E49" s="317"/>
      <c r="F49" s="317"/>
      <c r="G49" s="317"/>
      <c r="H49" s="317"/>
      <c r="I49" s="317"/>
      <c r="J49" s="317"/>
      <c r="K49" s="315"/>
    </row>
    <row r="50" spans="2:11" ht="25.5" customHeight="1">
      <c r="B50" s="313"/>
      <c r="C50" s="314" t="s">
        <v>2853</v>
      </c>
      <c r="D50" s="314"/>
      <c r="E50" s="314"/>
      <c r="F50" s="314"/>
      <c r="G50" s="314"/>
      <c r="H50" s="314"/>
      <c r="I50" s="314"/>
      <c r="J50" s="314"/>
      <c r="K50" s="315"/>
    </row>
    <row r="51" spans="2:11" ht="5.25" customHeight="1">
      <c r="B51" s="313"/>
      <c r="C51" s="316"/>
      <c r="D51" s="316"/>
      <c r="E51" s="316"/>
      <c r="F51" s="316"/>
      <c r="G51" s="316"/>
      <c r="H51" s="316"/>
      <c r="I51" s="316"/>
      <c r="J51" s="316"/>
      <c r="K51" s="315"/>
    </row>
    <row r="52" spans="2:11" ht="15" customHeight="1">
      <c r="B52" s="313"/>
      <c r="C52" s="317" t="s">
        <v>2854</v>
      </c>
      <c r="D52" s="317"/>
      <c r="E52" s="317"/>
      <c r="F52" s="317"/>
      <c r="G52" s="317"/>
      <c r="H52" s="317"/>
      <c r="I52" s="317"/>
      <c r="J52" s="317"/>
      <c r="K52" s="315"/>
    </row>
    <row r="53" spans="2:11" ht="15" customHeight="1">
      <c r="B53" s="313"/>
      <c r="C53" s="317" t="s">
        <v>2855</v>
      </c>
      <c r="D53" s="317"/>
      <c r="E53" s="317"/>
      <c r="F53" s="317"/>
      <c r="G53" s="317"/>
      <c r="H53" s="317"/>
      <c r="I53" s="317"/>
      <c r="J53" s="317"/>
      <c r="K53" s="315"/>
    </row>
    <row r="54" spans="2:11" ht="12.75" customHeight="1">
      <c r="B54" s="313"/>
      <c r="C54" s="317"/>
      <c r="D54" s="317"/>
      <c r="E54" s="317"/>
      <c r="F54" s="317"/>
      <c r="G54" s="317"/>
      <c r="H54" s="317"/>
      <c r="I54" s="317"/>
      <c r="J54" s="317"/>
      <c r="K54" s="315"/>
    </row>
    <row r="55" spans="2:11" ht="15" customHeight="1">
      <c r="B55" s="313"/>
      <c r="C55" s="317" t="s">
        <v>2856</v>
      </c>
      <c r="D55" s="317"/>
      <c r="E55" s="317"/>
      <c r="F55" s="317"/>
      <c r="G55" s="317"/>
      <c r="H55" s="317"/>
      <c r="I55" s="317"/>
      <c r="J55" s="317"/>
      <c r="K55" s="315"/>
    </row>
    <row r="56" spans="2:11" ht="15" customHeight="1">
      <c r="B56" s="313"/>
      <c r="C56" s="319"/>
      <c r="D56" s="317" t="s">
        <v>2857</v>
      </c>
      <c r="E56" s="317"/>
      <c r="F56" s="317"/>
      <c r="G56" s="317"/>
      <c r="H56" s="317"/>
      <c r="I56" s="317"/>
      <c r="J56" s="317"/>
      <c r="K56" s="315"/>
    </row>
    <row r="57" spans="2:11" ht="15" customHeight="1">
      <c r="B57" s="313"/>
      <c r="C57" s="319"/>
      <c r="D57" s="317" t="s">
        <v>2858</v>
      </c>
      <c r="E57" s="317"/>
      <c r="F57" s="317"/>
      <c r="G57" s="317"/>
      <c r="H57" s="317"/>
      <c r="I57" s="317"/>
      <c r="J57" s="317"/>
      <c r="K57" s="315"/>
    </row>
    <row r="58" spans="2:11" ht="15" customHeight="1">
      <c r="B58" s="313"/>
      <c r="C58" s="319"/>
      <c r="D58" s="317" t="s">
        <v>2859</v>
      </c>
      <c r="E58" s="317"/>
      <c r="F58" s="317"/>
      <c r="G58" s="317"/>
      <c r="H58" s="317"/>
      <c r="I58" s="317"/>
      <c r="J58" s="317"/>
      <c r="K58" s="315"/>
    </row>
    <row r="59" spans="2:11" ht="15" customHeight="1">
      <c r="B59" s="313"/>
      <c r="C59" s="319"/>
      <c r="D59" s="317" t="s">
        <v>2860</v>
      </c>
      <c r="E59" s="317"/>
      <c r="F59" s="317"/>
      <c r="G59" s="317"/>
      <c r="H59" s="317"/>
      <c r="I59" s="317"/>
      <c r="J59" s="317"/>
      <c r="K59" s="315"/>
    </row>
    <row r="60" spans="2:11" ht="15" customHeight="1">
      <c r="B60" s="313"/>
      <c r="C60" s="319"/>
      <c r="D60" s="322" t="s">
        <v>2861</v>
      </c>
      <c r="E60" s="322"/>
      <c r="F60" s="322"/>
      <c r="G60" s="322"/>
      <c r="H60" s="322"/>
      <c r="I60" s="322"/>
      <c r="J60" s="322"/>
      <c r="K60" s="315"/>
    </row>
    <row r="61" spans="2:11" ht="15" customHeight="1">
      <c r="B61" s="313"/>
      <c r="C61" s="319"/>
      <c r="D61" s="317" t="s">
        <v>2862</v>
      </c>
      <c r="E61" s="317"/>
      <c r="F61" s="317"/>
      <c r="G61" s="317"/>
      <c r="H61" s="317"/>
      <c r="I61" s="317"/>
      <c r="J61" s="317"/>
      <c r="K61" s="315"/>
    </row>
    <row r="62" spans="2:11" ht="12.75" customHeight="1">
      <c r="B62" s="313"/>
      <c r="C62" s="319"/>
      <c r="D62" s="319"/>
      <c r="E62" s="323"/>
      <c r="F62" s="319"/>
      <c r="G62" s="319"/>
      <c r="H62" s="319"/>
      <c r="I62" s="319"/>
      <c r="J62" s="319"/>
      <c r="K62" s="315"/>
    </row>
    <row r="63" spans="2:11" ht="15" customHeight="1">
      <c r="B63" s="313"/>
      <c r="C63" s="319"/>
      <c r="D63" s="317" t="s">
        <v>2863</v>
      </c>
      <c r="E63" s="317"/>
      <c r="F63" s="317"/>
      <c r="G63" s="317"/>
      <c r="H63" s="317"/>
      <c r="I63" s="317"/>
      <c r="J63" s="317"/>
      <c r="K63" s="315"/>
    </row>
    <row r="64" spans="2:11" ht="15" customHeight="1">
      <c r="B64" s="313"/>
      <c r="C64" s="319"/>
      <c r="D64" s="322" t="s">
        <v>2864</v>
      </c>
      <c r="E64" s="322"/>
      <c r="F64" s="322"/>
      <c r="G64" s="322"/>
      <c r="H64" s="322"/>
      <c r="I64" s="322"/>
      <c r="J64" s="322"/>
      <c r="K64" s="315"/>
    </row>
    <row r="65" spans="2:11" ht="15" customHeight="1">
      <c r="B65" s="313"/>
      <c r="C65" s="319"/>
      <c r="D65" s="317" t="s">
        <v>2865</v>
      </c>
      <c r="E65" s="317"/>
      <c r="F65" s="317"/>
      <c r="G65" s="317"/>
      <c r="H65" s="317"/>
      <c r="I65" s="317"/>
      <c r="J65" s="317"/>
      <c r="K65" s="315"/>
    </row>
    <row r="66" spans="2:11" ht="15" customHeight="1">
      <c r="B66" s="313"/>
      <c r="C66" s="319"/>
      <c r="D66" s="317" t="s">
        <v>2866</v>
      </c>
      <c r="E66" s="317"/>
      <c r="F66" s="317"/>
      <c r="G66" s="317"/>
      <c r="H66" s="317"/>
      <c r="I66" s="317"/>
      <c r="J66" s="317"/>
      <c r="K66" s="315"/>
    </row>
    <row r="67" spans="2:11" ht="15" customHeight="1">
      <c r="B67" s="313"/>
      <c r="C67" s="319"/>
      <c r="D67" s="317" t="s">
        <v>2867</v>
      </c>
      <c r="E67" s="317"/>
      <c r="F67" s="317"/>
      <c r="G67" s="317"/>
      <c r="H67" s="317"/>
      <c r="I67" s="317"/>
      <c r="J67" s="317"/>
      <c r="K67" s="315"/>
    </row>
    <row r="68" spans="2:11" ht="15" customHeight="1">
      <c r="B68" s="313"/>
      <c r="C68" s="319"/>
      <c r="D68" s="317" t="s">
        <v>2868</v>
      </c>
      <c r="E68" s="317"/>
      <c r="F68" s="317"/>
      <c r="G68" s="317"/>
      <c r="H68" s="317"/>
      <c r="I68" s="317"/>
      <c r="J68" s="317"/>
      <c r="K68" s="315"/>
    </row>
    <row r="69" spans="2:11" ht="12.75" customHeight="1">
      <c r="B69" s="324"/>
      <c r="C69" s="325"/>
      <c r="D69" s="325"/>
      <c r="E69" s="325"/>
      <c r="F69" s="325"/>
      <c r="G69" s="325"/>
      <c r="H69" s="325"/>
      <c r="I69" s="325"/>
      <c r="J69" s="325"/>
      <c r="K69" s="326"/>
    </row>
    <row r="70" spans="2:11" ht="18.75" customHeight="1">
      <c r="B70" s="327"/>
      <c r="C70" s="327"/>
      <c r="D70" s="327"/>
      <c r="E70" s="327"/>
      <c r="F70" s="327"/>
      <c r="G70" s="327"/>
      <c r="H70" s="327"/>
      <c r="I70" s="327"/>
      <c r="J70" s="327"/>
      <c r="K70" s="328"/>
    </row>
    <row r="71" spans="2:11" ht="18.75" customHeight="1">
      <c r="B71" s="328"/>
      <c r="C71" s="328"/>
      <c r="D71" s="328"/>
      <c r="E71" s="328"/>
      <c r="F71" s="328"/>
      <c r="G71" s="328"/>
      <c r="H71" s="328"/>
      <c r="I71" s="328"/>
      <c r="J71" s="328"/>
      <c r="K71" s="328"/>
    </row>
    <row r="72" spans="2:11" ht="7.5" customHeight="1">
      <c r="B72" s="329"/>
      <c r="C72" s="330"/>
      <c r="D72" s="330"/>
      <c r="E72" s="330"/>
      <c r="F72" s="330"/>
      <c r="G72" s="330"/>
      <c r="H72" s="330"/>
      <c r="I72" s="330"/>
      <c r="J72" s="330"/>
      <c r="K72" s="331"/>
    </row>
    <row r="73" spans="2:11" ht="45" customHeight="1">
      <c r="B73" s="332"/>
      <c r="C73" s="333" t="s">
        <v>139</v>
      </c>
      <c r="D73" s="333"/>
      <c r="E73" s="333"/>
      <c r="F73" s="333"/>
      <c r="G73" s="333"/>
      <c r="H73" s="333"/>
      <c r="I73" s="333"/>
      <c r="J73" s="333"/>
      <c r="K73" s="334"/>
    </row>
    <row r="74" spans="2:11" ht="17.25" customHeight="1">
      <c r="B74" s="332"/>
      <c r="C74" s="335" t="s">
        <v>2869</v>
      </c>
      <c r="D74" s="335"/>
      <c r="E74" s="335"/>
      <c r="F74" s="335" t="s">
        <v>2870</v>
      </c>
      <c r="G74" s="336"/>
      <c r="H74" s="335" t="s">
        <v>155</v>
      </c>
      <c r="I74" s="335" t="s">
        <v>59</v>
      </c>
      <c r="J74" s="335" t="s">
        <v>2871</v>
      </c>
      <c r="K74" s="334"/>
    </row>
    <row r="75" spans="2:11" ht="17.25" customHeight="1">
      <c r="B75" s="332"/>
      <c r="C75" s="337" t="s">
        <v>2872</v>
      </c>
      <c r="D75" s="337"/>
      <c r="E75" s="337"/>
      <c r="F75" s="338" t="s">
        <v>2873</v>
      </c>
      <c r="G75" s="339"/>
      <c r="H75" s="337"/>
      <c r="I75" s="337"/>
      <c r="J75" s="337" t="s">
        <v>2874</v>
      </c>
      <c r="K75" s="334"/>
    </row>
    <row r="76" spans="2:11" ht="5.25" customHeight="1">
      <c r="B76" s="332"/>
      <c r="C76" s="340"/>
      <c r="D76" s="340"/>
      <c r="E76" s="340"/>
      <c r="F76" s="340"/>
      <c r="G76" s="341"/>
      <c r="H76" s="340"/>
      <c r="I76" s="340"/>
      <c r="J76" s="340"/>
      <c r="K76" s="334"/>
    </row>
    <row r="77" spans="2:11" ht="15" customHeight="1">
      <c r="B77" s="332"/>
      <c r="C77" s="321" t="s">
        <v>55</v>
      </c>
      <c r="D77" s="340"/>
      <c r="E77" s="340"/>
      <c r="F77" s="342" t="s">
        <v>2875</v>
      </c>
      <c r="G77" s="341"/>
      <c r="H77" s="321" t="s">
        <v>2876</v>
      </c>
      <c r="I77" s="321" t="s">
        <v>2877</v>
      </c>
      <c r="J77" s="321">
        <v>20</v>
      </c>
      <c r="K77" s="334"/>
    </row>
    <row r="78" spans="2:11" ht="15" customHeight="1">
      <c r="B78" s="332"/>
      <c r="C78" s="321" t="s">
        <v>2878</v>
      </c>
      <c r="D78" s="321"/>
      <c r="E78" s="321"/>
      <c r="F78" s="342" t="s">
        <v>2875</v>
      </c>
      <c r="G78" s="341"/>
      <c r="H78" s="321" t="s">
        <v>2879</v>
      </c>
      <c r="I78" s="321" t="s">
        <v>2877</v>
      </c>
      <c r="J78" s="321">
        <v>120</v>
      </c>
      <c r="K78" s="334"/>
    </row>
    <row r="79" spans="2:11" ht="15" customHeight="1">
      <c r="B79" s="343"/>
      <c r="C79" s="321" t="s">
        <v>2880</v>
      </c>
      <c r="D79" s="321"/>
      <c r="E79" s="321"/>
      <c r="F79" s="342" t="s">
        <v>2881</v>
      </c>
      <c r="G79" s="341"/>
      <c r="H79" s="321" t="s">
        <v>2882</v>
      </c>
      <c r="I79" s="321" t="s">
        <v>2877</v>
      </c>
      <c r="J79" s="321">
        <v>50</v>
      </c>
      <c r="K79" s="334"/>
    </row>
    <row r="80" spans="2:11" ht="15" customHeight="1">
      <c r="B80" s="343"/>
      <c r="C80" s="321" t="s">
        <v>2883</v>
      </c>
      <c r="D80" s="321"/>
      <c r="E80" s="321"/>
      <c r="F80" s="342" t="s">
        <v>2875</v>
      </c>
      <c r="G80" s="341"/>
      <c r="H80" s="321" t="s">
        <v>2884</v>
      </c>
      <c r="I80" s="321" t="s">
        <v>2885</v>
      </c>
      <c r="J80" s="321"/>
      <c r="K80" s="334"/>
    </row>
    <row r="81" spans="2:11" ht="15" customHeight="1">
      <c r="B81" s="343"/>
      <c r="C81" s="344" t="s">
        <v>2886</v>
      </c>
      <c r="D81" s="344"/>
      <c r="E81" s="344"/>
      <c r="F81" s="345" t="s">
        <v>2881</v>
      </c>
      <c r="G81" s="344"/>
      <c r="H81" s="344" t="s">
        <v>2887</v>
      </c>
      <c r="I81" s="344" t="s">
        <v>2877</v>
      </c>
      <c r="J81" s="344">
        <v>15</v>
      </c>
      <c r="K81" s="334"/>
    </row>
    <row r="82" spans="2:11" ht="15" customHeight="1">
      <c r="B82" s="343"/>
      <c r="C82" s="344" t="s">
        <v>2888</v>
      </c>
      <c r="D82" s="344"/>
      <c r="E82" s="344"/>
      <c r="F82" s="345" t="s">
        <v>2881</v>
      </c>
      <c r="G82" s="344"/>
      <c r="H82" s="344" t="s">
        <v>2889</v>
      </c>
      <c r="I82" s="344" t="s">
        <v>2877</v>
      </c>
      <c r="J82" s="344">
        <v>15</v>
      </c>
      <c r="K82" s="334"/>
    </row>
    <row r="83" spans="2:11" ht="15" customHeight="1">
      <c r="B83" s="343"/>
      <c r="C83" s="344" t="s">
        <v>2890</v>
      </c>
      <c r="D83" s="344"/>
      <c r="E83" s="344"/>
      <c r="F83" s="345" t="s">
        <v>2881</v>
      </c>
      <c r="G83" s="344"/>
      <c r="H83" s="344" t="s">
        <v>2891</v>
      </c>
      <c r="I83" s="344" t="s">
        <v>2877</v>
      </c>
      <c r="J83" s="344">
        <v>20</v>
      </c>
      <c r="K83" s="334"/>
    </row>
    <row r="84" spans="2:11" ht="15" customHeight="1">
      <c r="B84" s="343"/>
      <c r="C84" s="344" t="s">
        <v>2892</v>
      </c>
      <c r="D84" s="344"/>
      <c r="E84" s="344"/>
      <c r="F84" s="345" t="s">
        <v>2881</v>
      </c>
      <c r="G84" s="344"/>
      <c r="H84" s="344" t="s">
        <v>2893</v>
      </c>
      <c r="I84" s="344" t="s">
        <v>2877</v>
      </c>
      <c r="J84" s="344">
        <v>20</v>
      </c>
      <c r="K84" s="334"/>
    </row>
    <row r="85" spans="2:11" ht="15" customHeight="1">
      <c r="B85" s="343"/>
      <c r="C85" s="321" t="s">
        <v>2894</v>
      </c>
      <c r="D85" s="321"/>
      <c r="E85" s="321"/>
      <c r="F85" s="342" t="s">
        <v>2881</v>
      </c>
      <c r="G85" s="341"/>
      <c r="H85" s="321" t="s">
        <v>2895</v>
      </c>
      <c r="I85" s="321" t="s">
        <v>2877</v>
      </c>
      <c r="J85" s="321">
        <v>50</v>
      </c>
      <c r="K85" s="334"/>
    </row>
    <row r="86" spans="2:11" ht="15" customHeight="1">
      <c r="B86" s="343"/>
      <c r="C86" s="321" t="s">
        <v>2896</v>
      </c>
      <c r="D86" s="321"/>
      <c r="E86" s="321"/>
      <c r="F86" s="342" t="s">
        <v>2881</v>
      </c>
      <c r="G86" s="341"/>
      <c r="H86" s="321" t="s">
        <v>2897</v>
      </c>
      <c r="I86" s="321" t="s">
        <v>2877</v>
      </c>
      <c r="J86" s="321">
        <v>20</v>
      </c>
      <c r="K86" s="334"/>
    </row>
    <row r="87" spans="2:11" ht="15" customHeight="1">
      <c r="B87" s="343"/>
      <c r="C87" s="321" t="s">
        <v>2898</v>
      </c>
      <c r="D87" s="321"/>
      <c r="E87" s="321"/>
      <c r="F87" s="342" t="s">
        <v>2881</v>
      </c>
      <c r="G87" s="341"/>
      <c r="H87" s="321" t="s">
        <v>2899</v>
      </c>
      <c r="I87" s="321" t="s">
        <v>2877</v>
      </c>
      <c r="J87" s="321">
        <v>20</v>
      </c>
      <c r="K87" s="334"/>
    </row>
    <row r="88" spans="2:11" ht="15" customHeight="1">
      <c r="B88" s="343"/>
      <c r="C88" s="321" t="s">
        <v>2900</v>
      </c>
      <c r="D88" s="321"/>
      <c r="E88" s="321"/>
      <c r="F88" s="342" t="s">
        <v>2881</v>
      </c>
      <c r="G88" s="341"/>
      <c r="H88" s="321" t="s">
        <v>2901</v>
      </c>
      <c r="I88" s="321" t="s">
        <v>2877</v>
      </c>
      <c r="J88" s="321">
        <v>50</v>
      </c>
      <c r="K88" s="334"/>
    </row>
    <row r="89" spans="2:11" ht="15" customHeight="1">
      <c r="B89" s="343"/>
      <c r="C89" s="321" t="s">
        <v>2902</v>
      </c>
      <c r="D89" s="321"/>
      <c r="E89" s="321"/>
      <c r="F89" s="342" t="s">
        <v>2881</v>
      </c>
      <c r="G89" s="341"/>
      <c r="H89" s="321" t="s">
        <v>2902</v>
      </c>
      <c r="I89" s="321" t="s">
        <v>2877</v>
      </c>
      <c r="J89" s="321">
        <v>50</v>
      </c>
      <c r="K89" s="334"/>
    </row>
    <row r="90" spans="2:11" ht="15" customHeight="1">
      <c r="B90" s="343"/>
      <c r="C90" s="321" t="s">
        <v>160</v>
      </c>
      <c r="D90" s="321"/>
      <c r="E90" s="321"/>
      <c r="F90" s="342" t="s">
        <v>2881</v>
      </c>
      <c r="G90" s="341"/>
      <c r="H90" s="321" t="s">
        <v>2903</v>
      </c>
      <c r="I90" s="321" t="s">
        <v>2877</v>
      </c>
      <c r="J90" s="321">
        <v>255</v>
      </c>
      <c r="K90" s="334"/>
    </row>
    <row r="91" spans="2:11" ht="15" customHeight="1">
      <c r="B91" s="343"/>
      <c r="C91" s="321" t="s">
        <v>2904</v>
      </c>
      <c r="D91" s="321"/>
      <c r="E91" s="321"/>
      <c r="F91" s="342" t="s">
        <v>2875</v>
      </c>
      <c r="G91" s="341"/>
      <c r="H91" s="321" t="s">
        <v>2905</v>
      </c>
      <c r="I91" s="321" t="s">
        <v>2906</v>
      </c>
      <c r="J91" s="321"/>
      <c r="K91" s="334"/>
    </row>
    <row r="92" spans="2:11" ht="15" customHeight="1">
      <c r="B92" s="343"/>
      <c r="C92" s="321" t="s">
        <v>2907</v>
      </c>
      <c r="D92" s="321"/>
      <c r="E92" s="321"/>
      <c r="F92" s="342" t="s">
        <v>2875</v>
      </c>
      <c r="G92" s="341"/>
      <c r="H92" s="321" t="s">
        <v>2908</v>
      </c>
      <c r="I92" s="321" t="s">
        <v>2909</v>
      </c>
      <c r="J92" s="321"/>
      <c r="K92" s="334"/>
    </row>
    <row r="93" spans="2:11" ht="15" customHeight="1">
      <c r="B93" s="343"/>
      <c r="C93" s="321" t="s">
        <v>2910</v>
      </c>
      <c r="D93" s="321"/>
      <c r="E93" s="321"/>
      <c r="F93" s="342" t="s">
        <v>2875</v>
      </c>
      <c r="G93" s="341"/>
      <c r="H93" s="321" t="s">
        <v>2910</v>
      </c>
      <c r="I93" s="321" t="s">
        <v>2909</v>
      </c>
      <c r="J93" s="321"/>
      <c r="K93" s="334"/>
    </row>
    <row r="94" spans="2:11" ht="15" customHeight="1">
      <c r="B94" s="343"/>
      <c r="C94" s="321" t="s">
        <v>40</v>
      </c>
      <c r="D94" s="321"/>
      <c r="E94" s="321"/>
      <c r="F94" s="342" t="s">
        <v>2875</v>
      </c>
      <c r="G94" s="341"/>
      <c r="H94" s="321" t="s">
        <v>2911</v>
      </c>
      <c r="I94" s="321" t="s">
        <v>2909</v>
      </c>
      <c r="J94" s="321"/>
      <c r="K94" s="334"/>
    </row>
    <row r="95" spans="2:11" ht="15" customHeight="1">
      <c r="B95" s="343"/>
      <c r="C95" s="321" t="s">
        <v>50</v>
      </c>
      <c r="D95" s="321"/>
      <c r="E95" s="321"/>
      <c r="F95" s="342" t="s">
        <v>2875</v>
      </c>
      <c r="G95" s="341"/>
      <c r="H95" s="321" t="s">
        <v>2912</v>
      </c>
      <c r="I95" s="321" t="s">
        <v>2909</v>
      </c>
      <c r="J95" s="321"/>
      <c r="K95" s="334"/>
    </row>
    <row r="96" spans="2:11" ht="15" customHeight="1">
      <c r="B96" s="346"/>
      <c r="C96" s="347"/>
      <c r="D96" s="347"/>
      <c r="E96" s="347"/>
      <c r="F96" s="347"/>
      <c r="G96" s="347"/>
      <c r="H96" s="347"/>
      <c r="I96" s="347"/>
      <c r="J96" s="347"/>
      <c r="K96" s="348"/>
    </row>
    <row r="97" spans="2:11" ht="18.75" customHeight="1">
      <c r="B97" s="349"/>
      <c r="C97" s="350"/>
      <c r="D97" s="350"/>
      <c r="E97" s="350"/>
      <c r="F97" s="350"/>
      <c r="G97" s="350"/>
      <c r="H97" s="350"/>
      <c r="I97" s="350"/>
      <c r="J97" s="350"/>
      <c r="K97" s="349"/>
    </row>
    <row r="98" spans="2:11" ht="18.75" customHeight="1">
      <c r="B98" s="328"/>
      <c r="C98" s="328"/>
      <c r="D98" s="328"/>
      <c r="E98" s="328"/>
      <c r="F98" s="328"/>
      <c r="G98" s="328"/>
      <c r="H98" s="328"/>
      <c r="I98" s="328"/>
      <c r="J98" s="328"/>
      <c r="K98" s="328"/>
    </row>
    <row r="99" spans="2:11" ht="7.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31"/>
    </row>
    <row r="100" spans="2:11" ht="45" customHeight="1">
      <c r="B100" s="332"/>
      <c r="C100" s="333" t="s">
        <v>2913</v>
      </c>
      <c r="D100" s="333"/>
      <c r="E100" s="333"/>
      <c r="F100" s="333"/>
      <c r="G100" s="333"/>
      <c r="H100" s="333"/>
      <c r="I100" s="333"/>
      <c r="J100" s="333"/>
      <c r="K100" s="334"/>
    </row>
    <row r="101" spans="2:11" ht="17.25" customHeight="1">
      <c r="B101" s="332"/>
      <c r="C101" s="335" t="s">
        <v>2869</v>
      </c>
      <c r="D101" s="335"/>
      <c r="E101" s="335"/>
      <c r="F101" s="335" t="s">
        <v>2870</v>
      </c>
      <c r="G101" s="336"/>
      <c r="H101" s="335" t="s">
        <v>155</v>
      </c>
      <c r="I101" s="335" t="s">
        <v>59</v>
      </c>
      <c r="J101" s="335" t="s">
        <v>2871</v>
      </c>
      <c r="K101" s="334"/>
    </row>
    <row r="102" spans="2:11" ht="17.25" customHeight="1">
      <c r="B102" s="332"/>
      <c r="C102" s="337" t="s">
        <v>2872</v>
      </c>
      <c r="D102" s="337"/>
      <c r="E102" s="337"/>
      <c r="F102" s="338" t="s">
        <v>2873</v>
      </c>
      <c r="G102" s="339"/>
      <c r="H102" s="337"/>
      <c r="I102" s="337"/>
      <c r="J102" s="337" t="s">
        <v>2874</v>
      </c>
      <c r="K102" s="334"/>
    </row>
    <row r="103" spans="2:11" ht="5.25" customHeight="1">
      <c r="B103" s="332"/>
      <c r="C103" s="335"/>
      <c r="D103" s="335"/>
      <c r="E103" s="335"/>
      <c r="F103" s="335"/>
      <c r="G103" s="351"/>
      <c r="H103" s="335"/>
      <c r="I103" s="335"/>
      <c r="J103" s="335"/>
      <c r="K103" s="334"/>
    </row>
    <row r="104" spans="2:11" ht="15" customHeight="1">
      <c r="B104" s="332"/>
      <c r="C104" s="321" t="s">
        <v>55</v>
      </c>
      <c r="D104" s="340"/>
      <c r="E104" s="340"/>
      <c r="F104" s="342" t="s">
        <v>2875</v>
      </c>
      <c r="G104" s="351"/>
      <c r="H104" s="321" t="s">
        <v>2914</v>
      </c>
      <c r="I104" s="321" t="s">
        <v>2877</v>
      </c>
      <c r="J104" s="321">
        <v>20</v>
      </c>
      <c r="K104" s="334"/>
    </row>
    <row r="105" spans="2:11" ht="15" customHeight="1">
      <c r="B105" s="332"/>
      <c r="C105" s="321" t="s">
        <v>2878</v>
      </c>
      <c r="D105" s="321"/>
      <c r="E105" s="321"/>
      <c r="F105" s="342" t="s">
        <v>2875</v>
      </c>
      <c r="G105" s="321"/>
      <c r="H105" s="321" t="s">
        <v>2914</v>
      </c>
      <c r="I105" s="321" t="s">
        <v>2877</v>
      </c>
      <c r="J105" s="321">
        <v>120</v>
      </c>
      <c r="K105" s="334"/>
    </row>
    <row r="106" spans="2:11" ht="15" customHeight="1">
      <c r="B106" s="343"/>
      <c r="C106" s="321" t="s">
        <v>2880</v>
      </c>
      <c r="D106" s="321"/>
      <c r="E106" s="321"/>
      <c r="F106" s="342" t="s">
        <v>2881</v>
      </c>
      <c r="G106" s="321"/>
      <c r="H106" s="321" t="s">
        <v>2914</v>
      </c>
      <c r="I106" s="321" t="s">
        <v>2877</v>
      </c>
      <c r="J106" s="321">
        <v>50</v>
      </c>
      <c r="K106" s="334"/>
    </row>
    <row r="107" spans="2:11" ht="15" customHeight="1">
      <c r="B107" s="343"/>
      <c r="C107" s="321" t="s">
        <v>2883</v>
      </c>
      <c r="D107" s="321"/>
      <c r="E107" s="321"/>
      <c r="F107" s="342" t="s">
        <v>2875</v>
      </c>
      <c r="G107" s="321"/>
      <c r="H107" s="321" t="s">
        <v>2914</v>
      </c>
      <c r="I107" s="321" t="s">
        <v>2885</v>
      </c>
      <c r="J107" s="321"/>
      <c r="K107" s="334"/>
    </row>
    <row r="108" spans="2:11" ht="15" customHeight="1">
      <c r="B108" s="343"/>
      <c r="C108" s="321" t="s">
        <v>2894</v>
      </c>
      <c r="D108" s="321"/>
      <c r="E108" s="321"/>
      <c r="F108" s="342" t="s">
        <v>2881</v>
      </c>
      <c r="G108" s="321"/>
      <c r="H108" s="321" t="s">
        <v>2914</v>
      </c>
      <c r="I108" s="321" t="s">
        <v>2877</v>
      </c>
      <c r="J108" s="321">
        <v>50</v>
      </c>
      <c r="K108" s="334"/>
    </row>
    <row r="109" spans="2:11" ht="15" customHeight="1">
      <c r="B109" s="343"/>
      <c r="C109" s="321" t="s">
        <v>2902</v>
      </c>
      <c r="D109" s="321"/>
      <c r="E109" s="321"/>
      <c r="F109" s="342" t="s">
        <v>2881</v>
      </c>
      <c r="G109" s="321"/>
      <c r="H109" s="321" t="s">
        <v>2914</v>
      </c>
      <c r="I109" s="321" t="s">
        <v>2877</v>
      </c>
      <c r="J109" s="321">
        <v>50</v>
      </c>
      <c r="K109" s="334"/>
    </row>
    <row r="110" spans="2:11" ht="15" customHeight="1">
      <c r="B110" s="343"/>
      <c r="C110" s="321" t="s">
        <v>2900</v>
      </c>
      <c r="D110" s="321"/>
      <c r="E110" s="321"/>
      <c r="F110" s="342" t="s">
        <v>2881</v>
      </c>
      <c r="G110" s="321"/>
      <c r="H110" s="321" t="s">
        <v>2914</v>
      </c>
      <c r="I110" s="321" t="s">
        <v>2877</v>
      </c>
      <c r="J110" s="321">
        <v>50</v>
      </c>
      <c r="K110" s="334"/>
    </row>
    <row r="111" spans="2:11" ht="15" customHeight="1">
      <c r="B111" s="343"/>
      <c r="C111" s="321" t="s">
        <v>55</v>
      </c>
      <c r="D111" s="321"/>
      <c r="E111" s="321"/>
      <c r="F111" s="342" t="s">
        <v>2875</v>
      </c>
      <c r="G111" s="321"/>
      <c r="H111" s="321" t="s">
        <v>2915</v>
      </c>
      <c r="I111" s="321" t="s">
        <v>2877</v>
      </c>
      <c r="J111" s="321">
        <v>20</v>
      </c>
      <c r="K111" s="334"/>
    </row>
    <row r="112" spans="2:11" ht="15" customHeight="1">
      <c r="B112" s="343"/>
      <c r="C112" s="321" t="s">
        <v>2916</v>
      </c>
      <c r="D112" s="321"/>
      <c r="E112" s="321"/>
      <c r="F112" s="342" t="s">
        <v>2875</v>
      </c>
      <c r="G112" s="321"/>
      <c r="H112" s="321" t="s">
        <v>2917</v>
      </c>
      <c r="I112" s="321" t="s">
        <v>2877</v>
      </c>
      <c r="J112" s="321">
        <v>120</v>
      </c>
      <c r="K112" s="334"/>
    </row>
    <row r="113" spans="2:11" ht="15" customHeight="1">
      <c r="B113" s="343"/>
      <c r="C113" s="321" t="s">
        <v>40</v>
      </c>
      <c r="D113" s="321"/>
      <c r="E113" s="321"/>
      <c r="F113" s="342" t="s">
        <v>2875</v>
      </c>
      <c r="G113" s="321"/>
      <c r="H113" s="321" t="s">
        <v>2918</v>
      </c>
      <c r="I113" s="321" t="s">
        <v>2909</v>
      </c>
      <c r="J113" s="321"/>
      <c r="K113" s="334"/>
    </row>
    <row r="114" spans="2:11" ht="15" customHeight="1">
      <c r="B114" s="343"/>
      <c r="C114" s="321" t="s">
        <v>50</v>
      </c>
      <c r="D114" s="321"/>
      <c r="E114" s="321"/>
      <c r="F114" s="342" t="s">
        <v>2875</v>
      </c>
      <c r="G114" s="321"/>
      <c r="H114" s="321" t="s">
        <v>2919</v>
      </c>
      <c r="I114" s="321" t="s">
        <v>2909</v>
      </c>
      <c r="J114" s="321"/>
      <c r="K114" s="334"/>
    </row>
    <row r="115" spans="2:11" ht="15" customHeight="1">
      <c r="B115" s="343"/>
      <c r="C115" s="321" t="s">
        <v>59</v>
      </c>
      <c r="D115" s="321"/>
      <c r="E115" s="321"/>
      <c r="F115" s="342" t="s">
        <v>2875</v>
      </c>
      <c r="G115" s="321"/>
      <c r="H115" s="321" t="s">
        <v>2920</v>
      </c>
      <c r="I115" s="321" t="s">
        <v>2921</v>
      </c>
      <c r="J115" s="321"/>
      <c r="K115" s="334"/>
    </row>
    <row r="116" spans="2:11" ht="15" customHeight="1">
      <c r="B116" s="346"/>
      <c r="C116" s="352"/>
      <c r="D116" s="352"/>
      <c r="E116" s="352"/>
      <c r="F116" s="352"/>
      <c r="G116" s="352"/>
      <c r="H116" s="352"/>
      <c r="I116" s="352"/>
      <c r="J116" s="352"/>
      <c r="K116" s="348"/>
    </row>
    <row r="117" spans="2:11" ht="18.75" customHeight="1">
      <c r="B117" s="353"/>
      <c r="C117" s="317"/>
      <c r="D117" s="317"/>
      <c r="E117" s="317"/>
      <c r="F117" s="354"/>
      <c r="G117" s="317"/>
      <c r="H117" s="317"/>
      <c r="I117" s="317"/>
      <c r="J117" s="317"/>
      <c r="K117" s="353"/>
    </row>
    <row r="118" spans="2:11" ht="18.75" customHeight="1"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</row>
    <row r="119" spans="2:11" ht="7.5" customHeight="1">
      <c r="B119" s="355"/>
      <c r="C119" s="356"/>
      <c r="D119" s="356"/>
      <c r="E119" s="356"/>
      <c r="F119" s="356"/>
      <c r="G119" s="356"/>
      <c r="H119" s="356"/>
      <c r="I119" s="356"/>
      <c r="J119" s="356"/>
      <c r="K119" s="357"/>
    </row>
    <row r="120" spans="2:11" ht="45" customHeight="1">
      <c r="B120" s="358"/>
      <c r="C120" s="311" t="s">
        <v>2922</v>
      </c>
      <c r="D120" s="311"/>
      <c r="E120" s="311"/>
      <c r="F120" s="311"/>
      <c r="G120" s="311"/>
      <c r="H120" s="311"/>
      <c r="I120" s="311"/>
      <c r="J120" s="311"/>
      <c r="K120" s="359"/>
    </row>
    <row r="121" spans="2:11" ht="17.25" customHeight="1">
      <c r="B121" s="360"/>
      <c r="C121" s="335" t="s">
        <v>2869</v>
      </c>
      <c r="D121" s="335"/>
      <c r="E121" s="335"/>
      <c r="F121" s="335" t="s">
        <v>2870</v>
      </c>
      <c r="G121" s="336"/>
      <c r="H121" s="335" t="s">
        <v>155</v>
      </c>
      <c r="I121" s="335" t="s">
        <v>59</v>
      </c>
      <c r="J121" s="335" t="s">
        <v>2871</v>
      </c>
      <c r="K121" s="361"/>
    </row>
    <row r="122" spans="2:11" ht="17.25" customHeight="1">
      <c r="B122" s="360"/>
      <c r="C122" s="337" t="s">
        <v>2872</v>
      </c>
      <c r="D122" s="337"/>
      <c r="E122" s="337"/>
      <c r="F122" s="338" t="s">
        <v>2873</v>
      </c>
      <c r="G122" s="339"/>
      <c r="H122" s="337"/>
      <c r="I122" s="337"/>
      <c r="J122" s="337" t="s">
        <v>2874</v>
      </c>
      <c r="K122" s="361"/>
    </row>
    <row r="123" spans="2:11" ht="5.25" customHeight="1">
      <c r="B123" s="362"/>
      <c r="C123" s="340"/>
      <c r="D123" s="340"/>
      <c r="E123" s="340"/>
      <c r="F123" s="340"/>
      <c r="G123" s="321"/>
      <c r="H123" s="340"/>
      <c r="I123" s="340"/>
      <c r="J123" s="340"/>
      <c r="K123" s="363"/>
    </row>
    <row r="124" spans="2:11" ht="15" customHeight="1">
      <c r="B124" s="362"/>
      <c r="C124" s="321" t="s">
        <v>2878</v>
      </c>
      <c r="D124" s="340"/>
      <c r="E124" s="340"/>
      <c r="F124" s="342" t="s">
        <v>2875</v>
      </c>
      <c r="G124" s="321"/>
      <c r="H124" s="321" t="s">
        <v>2914</v>
      </c>
      <c r="I124" s="321" t="s">
        <v>2877</v>
      </c>
      <c r="J124" s="321">
        <v>120</v>
      </c>
      <c r="K124" s="364"/>
    </row>
    <row r="125" spans="2:11" ht="15" customHeight="1">
      <c r="B125" s="362"/>
      <c r="C125" s="321" t="s">
        <v>2923</v>
      </c>
      <c r="D125" s="321"/>
      <c r="E125" s="321"/>
      <c r="F125" s="342" t="s">
        <v>2875</v>
      </c>
      <c r="G125" s="321"/>
      <c r="H125" s="321" t="s">
        <v>2924</v>
      </c>
      <c r="I125" s="321" t="s">
        <v>2877</v>
      </c>
      <c r="J125" s="321" t="s">
        <v>2925</v>
      </c>
      <c r="K125" s="364"/>
    </row>
    <row r="126" spans="2:11" ht="15" customHeight="1">
      <c r="B126" s="362"/>
      <c r="C126" s="321" t="s">
        <v>100</v>
      </c>
      <c r="D126" s="321"/>
      <c r="E126" s="321"/>
      <c r="F126" s="342" t="s">
        <v>2875</v>
      </c>
      <c r="G126" s="321"/>
      <c r="H126" s="321" t="s">
        <v>2926</v>
      </c>
      <c r="I126" s="321" t="s">
        <v>2877</v>
      </c>
      <c r="J126" s="321" t="s">
        <v>2925</v>
      </c>
      <c r="K126" s="364"/>
    </row>
    <row r="127" spans="2:11" ht="15" customHeight="1">
      <c r="B127" s="362"/>
      <c r="C127" s="321" t="s">
        <v>2886</v>
      </c>
      <c r="D127" s="321"/>
      <c r="E127" s="321"/>
      <c r="F127" s="342" t="s">
        <v>2881</v>
      </c>
      <c r="G127" s="321"/>
      <c r="H127" s="321" t="s">
        <v>2887</v>
      </c>
      <c r="I127" s="321" t="s">
        <v>2877</v>
      </c>
      <c r="J127" s="321">
        <v>15</v>
      </c>
      <c r="K127" s="364"/>
    </row>
    <row r="128" spans="2:11" ht="15" customHeight="1">
      <c r="B128" s="362"/>
      <c r="C128" s="344" t="s">
        <v>2888</v>
      </c>
      <c r="D128" s="344"/>
      <c r="E128" s="344"/>
      <c r="F128" s="345" t="s">
        <v>2881</v>
      </c>
      <c r="G128" s="344"/>
      <c r="H128" s="344" t="s">
        <v>2889</v>
      </c>
      <c r="I128" s="344" t="s">
        <v>2877</v>
      </c>
      <c r="J128" s="344">
        <v>15</v>
      </c>
      <c r="K128" s="364"/>
    </row>
    <row r="129" spans="2:11" ht="15" customHeight="1">
      <c r="B129" s="362"/>
      <c r="C129" s="344" t="s">
        <v>2890</v>
      </c>
      <c r="D129" s="344"/>
      <c r="E129" s="344"/>
      <c r="F129" s="345" t="s">
        <v>2881</v>
      </c>
      <c r="G129" s="344"/>
      <c r="H129" s="344" t="s">
        <v>2891</v>
      </c>
      <c r="I129" s="344" t="s">
        <v>2877</v>
      </c>
      <c r="J129" s="344">
        <v>20</v>
      </c>
      <c r="K129" s="364"/>
    </row>
    <row r="130" spans="2:11" ht="15" customHeight="1">
      <c r="B130" s="362"/>
      <c r="C130" s="344" t="s">
        <v>2892</v>
      </c>
      <c r="D130" s="344"/>
      <c r="E130" s="344"/>
      <c r="F130" s="345" t="s">
        <v>2881</v>
      </c>
      <c r="G130" s="344"/>
      <c r="H130" s="344" t="s">
        <v>2893</v>
      </c>
      <c r="I130" s="344" t="s">
        <v>2877</v>
      </c>
      <c r="J130" s="344">
        <v>20</v>
      </c>
      <c r="K130" s="364"/>
    </row>
    <row r="131" spans="2:11" ht="15" customHeight="1">
      <c r="B131" s="362"/>
      <c r="C131" s="321" t="s">
        <v>2880</v>
      </c>
      <c r="D131" s="321"/>
      <c r="E131" s="321"/>
      <c r="F131" s="342" t="s">
        <v>2881</v>
      </c>
      <c r="G131" s="321"/>
      <c r="H131" s="321" t="s">
        <v>2914</v>
      </c>
      <c r="I131" s="321" t="s">
        <v>2877</v>
      </c>
      <c r="J131" s="321">
        <v>50</v>
      </c>
      <c r="K131" s="364"/>
    </row>
    <row r="132" spans="2:11" ht="15" customHeight="1">
      <c r="B132" s="362"/>
      <c r="C132" s="321" t="s">
        <v>2894</v>
      </c>
      <c r="D132" s="321"/>
      <c r="E132" s="321"/>
      <c r="F132" s="342" t="s">
        <v>2881</v>
      </c>
      <c r="G132" s="321"/>
      <c r="H132" s="321" t="s">
        <v>2914</v>
      </c>
      <c r="I132" s="321" t="s">
        <v>2877</v>
      </c>
      <c r="J132" s="321">
        <v>50</v>
      </c>
      <c r="K132" s="364"/>
    </row>
    <row r="133" spans="2:11" ht="15" customHeight="1">
      <c r="B133" s="362"/>
      <c r="C133" s="321" t="s">
        <v>2900</v>
      </c>
      <c r="D133" s="321"/>
      <c r="E133" s="321"/>
      <c r="F133" s="342" t="s">
        <v>2881</v>
      </c>
      <c r="G133" s="321"/>
      <c r="H133" s="321" t="s">
        <v>2914</v>
      </c>
      <c r="I133" s="321" t="s">
        <v>2877</v>
      </c>
      <c r="J133" s="321">
        <v>50</v>
      </c>
      <c r="K133" s="364"/>
    </row>
    <row r="134" spans="2:11" ht="15" customHeight="1">
      <c r="B134" s="362"/>
      <c r="C134" s="321" t="s">
        <v>2902</v>
      </c>
      <c r="D134" s="321"/>
      <c r="E134" s="321"/>
      <c r="F134" s="342" t="s">
        <v>2881</v>
      </c>
      <c r="G134" s="321"/>
      <c r="H134" s="321" t="s">
        <v>2914</v>
      </c>
      <c r="I134" s="321" t="s">
        <v>2877</v>
      </c>
      <c r="J134" s="321">
        <v>50</v>
      </c>
      <c r="K134" s="364"/>
    </row>
    <row r="135" spans="2:11" ht="15" customHeight="1">
      <c r="B135" s="362"/>
      <c r="C135" s="321" t="s">
        <v>160</v>
      </c>
      <c r="D135" s="321"/>
      <c r="E135" s="321"/>
      <c r="F135" s="342" t="s">
        <v>2881</v>
      </c>
      <c r="G135" s="321"/>
      <c r="H135" s="321" t="s">
        <v>2927</v>
      </c>
      <c r="I135" s="321" t="s">
        <v>2877</v>
      </c>
      <c r="J135" s="321">
        <v>255</v>
      </c>
      <c r="K135" s="364"/>
    </row>
    <row r="136" spans="2:11" ht="15" customHeight="1">
      <c r="B136" s="362"/>
      <c r="C136" s="321" t="s">
        <v>2904</v>
      </c>
      <c r="D136" s="321"/>
      <c r="E136" s="321"/>
      <c r="F136" s="342" t="s">
        <v>2875</v>
      </c>
      <c r="G136" s="321"/>
      <c r="H136" s="321" t="s">
        <v>2928</v>
      </c>
      <c r="I136" s="321" t="s">
        <v>2906</v>
      </c>
      <c r="J136" s="321"/>
      <c r="K136" s="364"/>
    </row>
    <row r="137" spans="2:11" ht="15" customHeight="1">
      <c r="B137" s="362"/>
      <c r="C137" s="321" t="s">
        <v>2907</v>
      </c>
      <c r="D137" s="321"/>
      <c r="E137" s="321"/>
      <c r="F137" s="342" t="s">
        <v>2875</v>
      </c>
      <c r="G137" s="321"/>
      <c r="H137" s="321" t="s">
        <v>2929</v>
      </c>
      <c r="I137" s="321" t="s">
        <v>2909</v>
      </c>
      <c r="J137" s="321"/>
      <c r="K137" s="364"/>
    </row>
    <row r="138" spans="2:11" ht="15" customHeight="1">
      <c r="B138" s="362"/>
      <c r="C138" s="321" t="s">
        <v>2910</v>
      </c>
      <c r="D138" s="321"/>
      <c r="E138" s="321"/>
      <c r="F138" s="342" t="s">
        <v>2875</v>
      </c>
      <c r="G138" s="321"/>
      <c r="H138" s="321" t="s">
        <v>2910</v>
      </c>
      <c r="I138" s="321" t="s">
        <v>2909</v>
      </c>
      <c r="J138" s="321"/>
      <c r="K138" s="364"/>
    </row>
    <row r="139" spans="2:11" ht="15" customHeight="1">
      <c r="B139" s="362"/>
      <c r="C139" s="321" t="s">
        <v>40</v>
      </c>
      <c r="D139" s="321"/>
      <c r="E139" s="321"/>
      <c r="F139" s="342" t="s">
        <v>2875</v>
      </c>
      <c r="G139" s="321"/>
      <c r="H139" s="321" t="s">
        <v>2930</v>
      </c>
      <c r="I139" s="321" t="s">
        <v>2909</v>
      </c>
      <c r="J139" s="321"/>
      <c r="K139" s="364"/>
    </row>
    <row r="140" spans="2:11" ht="15" customHeight="1">
      <c r="B140" s="362"/>
      <c r="C140" s="321" t="s">
        <v>2931</v>
      </c>
      <c r="D140" s="321"/>
      <c r="E140" s="321"/>
      <c r="F140" s="342" t="s">
        <v>2875</v>
      </c>
      <c r="G140" s="321"/>
      <c r="H140" s="321" t="s">
        <v>2932</v>
      </c>
      <c r="I140" s="321" t="s">
        <v>2909</v>
      </c>
      <c r="J140" s="321"/>
      <c r="K140" s="364"/>
    </row>
    <row r="141" spans="2:11" ht="15" customHeight="1">
      <c r="B141" s="365"/>
      <c r="C141" s="366"/>
      <c r="D141" s="366"/>
      <c r="E141" s="366"/>
      <c r="F141" s="366"/>
      <c r="G141" s="366"/>
      <c r="H141" s="366"/>
      <c r="I141" s="366"/>
      <c r="J141" s="366"/>
      <c r="K141" s="367"/>
    </row>
    <row r="142" spans="2:11" ht="18.75" customHeight="1">
      <c r="B142" s="317"/>
      <c r="C142" s="317"/>
      <c r="D142" s="317"/>
      <c r="E142" s="317"/>
      <c r="F142" s="354"/>
      <c r="G142" s="317"/>
      <c r="H142" s="317"/>
      <c r="I142" s="317"/>
      <c r="J142" s="317"/>
      <c r="K142" s="317"/>
    </row>
    <row r="143" spans="2:11" ht="18.75" customHeight="1"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</row>
    <row r="144" spans="2:11" ht="7.5" customHeight="1">
      <c r="B144" s="329"/>
      <c r="C144" s="330"/>
      <c r="D144" s="330"/>
      <c r="E144" s="330"/>
      <c r="F144" s="330"/>
      <c r="G144" s="330"/>
      <c r="H144" s="330"/>
      <c r="I144" s="330"/>
      <c r="J144" s="330"/>
      <c r="K144" s="331"/>
    </row>
    <row r="145" spans="2:11" ht="45" customHeight="1">
      <c r="B145" s="332"/>
      <c r="C145" s="333" t="s">
        <v>2933</v>
      </c>
      <c r="D145" s="333"/>
      <c r="E145" s="333"/>
      <c r="F145" s="333"/>
      <c r="G145" s="333"/>
      <c r="H145" s="333"/>
      <c r="I145" s="333"/>
      <c r="J145" s="333"/>
      <c r="K145" s="334"/>
    </row>
    <row r="146" spans="2:11" ht="17.25" customHeight="1">
      <c r="B146" s="332"/>
      <c r="C146" s="335" t="s">
        <v>2869</v>
      </c>
      <c r="D146" s="335"/>
      <c r="E146" s="335"/>
      <c r="F146" s="335" t="s">
        <v>2870</v>
      </c>
      <c r="G146" s="336"/>
      <c r="H146" s="335" t="s">
        <v>155</v>
      </c>
      <c r="I146" s="335" t="s">
        <v>59</v>
      </c>
      <c r="J146" s="335" t="s">
        <v>2871</v>
      </c>
      <c r="K146" s="334"/>
    </row>
    <row r="147" spans="2:11" ht="17.25" customHeight="1">
      <c r="B147" s="332"/>
      <c r="C147" s="337" t="s">
        <v>2872</v>
      </c>
      <c r="D147" s="337"/>
      <c r="E147" s="337"/>
      <c r="F147" s="338" t="s">
        <v>2873</v>
      </c>
      <c r="G147" s="339"/>
      <c r="H147" s="337"/>
      <c r="I147" s="337"/>
      <c r="J147" s="337" t="s">
        <v>2874</v>
      </c>
      <c r="K147" s="334"/>
    </row>
    <row r="148" spans="2:11" ht="5.25" customHeight="1">
      <c r="B148" s="343"/>
      <c r="C148" s="340"/>
      <c r="D148" s="340"/>
      <c r="E148" s="340"/>
      <c r="F148" s="340"/>
      <c r="G148" s="341"/>
      <c r="H148" s="340"/>
      <c r="I148" s="340"/>
      <c r="J148" s="340"/>
      <c r="K148" s="364"/>
    </row>
    <row r="149" spans="2:11" ht="15" customHeight="1">
      <c r="B149" s="343"/>
      <c r="C149" s="368" t="s">
        <v>2878</v>
      </c>
      <c r="D149" s="321"/>
      <c r="E149" s="321"/>
      <c r="F149" s="369" t="s">
        <v>2875</v>
      </c>
      <c r="G149" s="321"/>
      <c r="H149" s="368" t="s">
        <v>2914</v>
      </c>
      <c r="I149" s="368" t="s">
        <v>2877</v>
      </c>
      <c r="J149" s="368">
        <v>120</v>
      </c>
      <c r="K149" s="364"/>
    </row>
    <row r="150" spans="2:11" ht="15" customHeight="1">
      <c r="B150" s="343"/>
      <c r="C150" s="368" t="s">
        <v>2923</v>
      </c>
      <c r="D150" s="321"/>
      <c r="E150" s="321"/>
      <c r="F150" s="369" t="s">
        <v>2875</v>
      </c>
      <c r="G150" s="321"/>
      <c r="H150" s="368" t="s">
        <v>2934</v>
      </c>
      <c r="I150" s="368" t="s">
        <v>2877</v>
      </c>
      <c r="J150" s="368" t="s">
        <v>2925</v>
      </c>
      <c r="K150" s="364"/>
    </row>
    <row r="151" spans="2:11" ht="15" customHeight="1">
      <c r="B151" s="343"/>
      <c r="C151" s="368" t="s">
        <v>100</v>
      </c>
      <c r="D151" s="321"/>
      <c r="E151" s="321"/>
      <c r="F151" s="369" t="s">
        <v>2875</v>
      </c>
      <c r="G151" s="321"/>
      <c r="H151" s="368" t="s">
        <v>2935</v>
      </c>
      <c r="I151" s="368" t="s">
        <v>2877</v>
      </c>
      <c r="J151" s="368" t="s">
        <v>2925</v>
      </c>
      <c r="K151" s="364"/>
    </row>
    <row r="152" spans="2:11" ht="15" customHeight="1">
      <c r="B152" s="343"/>
      <c r="C152" s="368" t="s">
        <v>2880</v>
      </c>
      <c r="D152" s="321"/>
      <c r="E152" s="321"/>
      <c r="F152" s="369" t="s">
        <v>2881</v>
      </c>
      <c r="G152" s="321"/>
      <c r="H152" s="368" t="s">
        <v>2914</v>
      </c>
      <c r="I152" s="368" t="s">
        <v>2877</v>
      </c>
      <c r="J152" s="368">
        <v>50</v>
      </c>
      <c r="K152" s="364"/>
    </row>
    <row r="153" spans="2:11" ht="15" customHeight="1">
      <c r="B153" s="343"/>
      <c r="C153" s="368" t="s">
        <v>2883</v>
      </c>
      <c r="D153" s="321"/>
      <c r="E153" s="321"/>
      <c r="F153" s="369" t="s">
        <v>2875</v>
      </c>
      <c r="G153" s="321"/>
      <c r="H153" s="368" t="s">
        <v>2914</v>
      </c>
      <c r="I153" s="368" t="s">
        <v>2885</v>
      </c>
      <c r="J153" s="368"/>
      <c r="K153" s="364"/>
    </row>
    <row r="154" spans="2:11" ht="15" customHeight="1">
      <c r="B154" s="343"/>
      <c r="C154" s="368" t="s">
        <v>2894</v>
      </c>
      <c r="D154" s="321"/>
      <c r="E154" s="321"/>
      <c r="F154" s="369" t="s">
        <v>2881</v>
      </c>
      <c r="G154" s="321"/>
      <c r="H154" s="368" t="s">
        <v>2914</v>
      </c>
      <c r="I154" s="368" t="s">
        <v>2877</v>
      </c>
      <c r="J154" s="368">
        <v>50</v>
      </c>
      <c r="K154" s="364"/>
    </row>
    <row r="155" spans="2:11" ht="15" customHeight="1">
      <c r="B155" s="343"/>
      <c r="C155" s="368" t="s">
        <v>2902</v>
      </c>
      <c r="D155" s="321"/>
      <c r="E155" s="321"/>
      <c r="F155" s="369" t="s">
        <v>2881</v>
      </c>
      <c r="G155" s="321"/>
      <c r="H155" s="368" t="s">
        <v>2914</v>
      </c>
      <c r="I155" s="368" t="s">
        <v>2877</v>
      </c>
      <c r="J155" s="368">
        <v>50</v>
      </c>
      <c r="K155" s="364"/>
    </row>
    <row r="156" spans="2:11" ht="15" customHeight="1">
      <c r="B156" s="343"/>
      <c r="C156" s="368" t="s">
        <v>2900</v>
      </c>
      <c r="D156" s="321"/>
      <c r="E156" s="321"/>
      <c r="F156" s="369" t="s">
        <v>2881</v>
      </c>
      <c r="G156" s="321"/>
      <c r="H156" s="368" t="s">
        <v>2914</v>
      </c>
      <c r="I156" s="368" t="s">
        <v>2877</v>
      </c>
      <c r="J156" s="368">
        <v>50</v>
      </c>
      <c r="K156" s="364"/>
    </row>
    <row r="157" spans="2:11" ht="15" customHeight="1">
      <c r="B157" s="343"/>
      <c r="C157" s="368" t="s">
        <v>144</v>
      </c>
      <c r="D157" s="321"/>
      <c r="E157" s="321"/>
      <c r="F157" s="369" t="s">
        <v>2875</v>
      </c>
      <c r="G157" s="321"/>
      <c r="H157" s="368" t="s">
        <v>2936</v>
      </c>
      <c r="I157" s="368" t="s">
        <v>2877</v>
      </c>
      <c r="J157" s="368" t="s">
        <v>2937</v>
      </c>
      <c r="K157" s="364"/>
    </row>
    <row r="158" spans="2:11" ht="15" customHeight="1">
      <c r="B158" s="343"/>
      <c r="C158" s="368" t="s">
        <v>2938</v>
      </c>
      <c r="D158" s="321"/>
      <c r="E158" s="321"/>
      <c r="F158" s="369" t="s">
        <v>2875</v>
      </c>
      <c r="G158" s="321"/>
      <c r="H158" s="368" t="s">
        <v>2939</v>
      </c>
      <c r="I158" s="368" t="s">
        <v>2909</v>
      </c>
      <c r="J158" s="368"/>
      <c r="K158" s="364"/>
    </row>
    <row r="159" spans="2:11" ht="15" customHeight="1">
      <c r="B159" s="370"/>
      <c r="C159" s="352"/>
      <c r="D159" s="352"/>
      <c r="E159" s="352"/>
      <c r="F159" s="352"/>
      <c r="G159" s="352"/>
      <c r="H159" s="352"/>
      <c r="I159" s="352"/>
      <c r="J159" s="352"/>
      <c r="K159" s="371"/>
    </row>
    <row r="160" spans="2:11" ht="18.75" customHeight="1">
      <c r="B160" s="317"/>
      <c r="C160" s="321"/>
      <c r="D160" s="321"/>
      <c r="E160" s="321"/>
      <c r="F160" s="342"/>
      <c r="G160" s="321"/>
      <c r="H160" s="321"/>
      <c r="I160" s="321"/>
      <c r="J160" s="321"/>
      <c r="K160" s="317"/>
    </row>
    <row r="161" spans="2:11" ht="18.75" customHeight="1">
      <c r="B161" s="328"/>
      <c r="C161" s="328"/>
      <c r="D161" s="328"/>
      <c r="E161" s="328"/>
      <c r="F161" s="328"/>
      <c r="G161" s="328"/>
      <c r="H161" s="328"/>
      <c r="I161" s="328"/>
      <c r="J161" s="328"/>
      <c r="K161" s="328"/>
    </row>
    <row r="162" spans="2:11" ht="7.5" customHeight="1">
      <c r="B162" s="307"/>
      <c r="C162" s="308"/>
      <c r="D162" s="308"/>
      <c r="E162" s="308"/>
      <c r="F162" s="308"/>
      <c r="G162" s="308"/>
      <c r="H162" s="308"/>
      <c r="I162" s="308"/>
      <c r="J162" s="308"/>
      <c r="K162" s="309"/>
    </row>
    <row r="163" spans="2:11" ht="45" customHeight="1">
      <c r="B163" s="310"/>
      <c r="C163" s="311" t="s">
        <v>2940</v>
      </c>
      <c r="D163" s="311"/>
      <c r="E163" s="311"/>
      <c r="F163" s="311"/>
      <c r="G163" s="311"/>
      <c r="H163" s="311"/>
      <c r="I163" s="311"/>
      <c r="J163" s="311"/>
      <c r="K163" s="312"/>
    </row>
    <row r="164" spans="2:11" ht="17.25" customHeight="1">
      <c r="B164" s="310"/>
      <c r="C164" s="335" t="s">
        <v>2869</v>
      </c>
      <c r="D164" s="335"/>
      <c r="E164" s="335"/>
      <c r="F164" s="335" t="s">
        <v>2870</v>
      </c>
      <c r="G164" s="372"/>
      <c r="H164" s="373" t="s">
        <v>155</v>
      </c>
      <c r="I164" s="373" t="s">
        <v>59</v>
      </c>
      <c r="J164" s="335" t="s">
        <v>2871</v>
      </c>
      <c r="K164" s="312"/>
    </row>
    <row r="165" spans="2:11" ht="17.25" customHeight="1">
      <c r="B165" s="313"/>
      <c r="C165" s="337" t="s">
        <v>2872</v>
      </c>
      <c r="D165" s="337"/>
      <c r="E165" s="337"/>
      <c r="F165" s="338" t="s">
        <v>2873</v>
      </c>
      <c r="G165" s="374"/>
      <c r="H165" s="375"/>
      <c r="I165" s="375"/>
      <c r="J165" s="337" t="s">
        <v>2874</v>
      </c>
      <c r="K165" s="315"/>
    </row>
    <row r="166" spans="2:11" ht="5.25" customHeight="1">
      <c r="B166" s="343"/>
      <c r="C166" s="340"/>
      <c r="D166" s="340"/>
      <c r="E166" s="340"/>
      <c r="F166" s="340"/>
      <c r="G166" s="341"/>
      <c r="H166" s="340"/>
      <c r="I166" s="340"/>
      <c r="J166" s="340"/>
      <c r="K166" s="364"/>
    </row>
    <row r="167" spans="2:11" ht="15" customHeight="1">
      <c r="B167" s="343"/>
      <c r="C167" s="321" t="s">
        <v>2878</v>
      </c>
      <c r="D167" s="321"/>
      <c r="E167" s="321"/>
      <c r="F167" s="342" t="s">
        <v>2875</v>
      </c>
      <c r="G167" s="321"/>
      <c r="H167" s="321" t="s">
        <v>2914</v>
      </c>
      <c r="I167" s="321" t="s">
        <v>2877</v>
      </c>
      <c r="J167" s="321">
        <v>120</v>
      </c>
      <c r="K167" s="364"/>
    </row>
    <row r="168" spans="2:11" ht="15" customHeight="1">
      <c r="B168" s="343"/>
      <c r="C168" s="321" t="s">
        <v>2923</v>
      </c>
      <c r="D168" s="321"/>
      <c r="E168" s="321"/>
      <c r="F168" s="342" t="s">
        <v>2875</v>
      </c>
      <c r="G168" s="321"/>
      <c r="H168" s="321" t="s">
        <v>2924</v>
      </c>
      <c r="I168" s="321" t="s">
        <v>2877</v>
      </c>
      <c r="J168" s="321" t="s">
        <v>2925</v>
      </c>
      <c r="K168" s="364"/>
    </row>
    <row r="169" spans="2:11" ht="15" customHeight="1">
      <c r="B169" s="343"/>
      <c r="C169" s="321" t="s">
        <v>100</v>
      </c>
      <c r="D169" s="321"/>
      <c r="E169" s="321"/>
      <c r="F169" s="342" t="s">
        <v>2875</v>
      </c>
      <c r="G169" s="321"/>
      <c r="H169" s="321" t="s">
        <v>2941</v>
      </c>
      <c r="I169" s="321" t="s">
        <v>2877</v>
      </c>
      <c r="J169" s="321" t="s">
        <v>2925</v>
      </c>
      <c r="K169" s="364"/>
    </row>
    <row r="170" spans="2:11" ht="15" customHeight="1">
      <c r="B170" s="343"/>
      <c r="C170" s="321" t="s">
        <v>2880</v>
      </c>
      <c r="D170" s="321"/>
      <c r="E170" s="321"/>
      <c r="F170" s="342" t="s">
        <v>2881</v>
      </c>
      <c r="G170" s="321"/>
      <c r="H170" s="321" t="s">
        <v>2941</v>
      </c>
      <c r="I170" s="321" t="s">
        <v>2877</v>
      </c>
      <c r="J170" s="321">
        <v>50</v>
      </c>
      <c r="K170" s="364"/>
    </row>
    <row r="171" spans="2:11" ht="15" customHeight="1">
      <c r="B171" s="343"/>
      <c r="C171" s="321" t="s">
        <v>2883</v>
      </c>
      <c r="D171" s="321"/>
      <c r="E171" s="321"/>
      <c r="F171" s="342" t="s">
        <v>2875</v>
      </c>
      <c r="G171" s="321"/>
      <c r="H171" s="321" t="s">
        <v>2941</v>
      </c>
      <c r="I171" s="321" t="s">
        <v>2885</v>
      </c>
      <c r="J171" s="321"/>
      <c r="K171" s="364"/>
    </row>
    <row r="172" spans="2:11" ht="15" customHeight="1">
      <c r="B172" s="343"/>
      <c r="C172" s="321" t="s">
        <v>2894</v>
      </c>
      <c r="D172" s="321"/>
      <c r="E172" s="321"/>
      <c r="F172" s="342" t="s">
        <v>2881</v>
      </c>
      <c r="G172" s="321"/>
      <c r="H172" s="321" t="s">
        <v>2941</v>
      </c>
      <c r="I172" s="321" t="s">
        <v>2877</v>
      </c>
      <c r="J172" s="321">
        <v>50</v>
      </c>
      <c r="K172" s="364"/>
    </row>
    <row r="173" spans="2:11" ht="15" customHeight="1">
      <c r="B173" s="343"/>
      <c r="C173" s="321" t="s">
        <v>2902</v>
      </c>
      <c r="D173" s="321"/>
      <c r="E173" s="321"/>
      <c r="F173" s="342" t="s">
        <v>2881</v>
      </c>
      <c r="G173" s="321"/>
      <c r="H173" s="321" t="s">
        <v>2941</v>
      </c>
      <c r="I173" s="321" t="s">
        <v>2877</v>
      </c>
      <c r="J173" s="321">
        <v>50</v>
      </c>
      <c r="K173" s="364"/>
    </row>
    <row r="174" spans="2:11" ht="15" customHeight="1">
      <c r="B174" s="343"/>
      <c r="C174" s="321" t="s">
        <v>2900</v>
      </c>
      <c r="D174" s="321"/>
      <c r="E174" s="321"/>
      <c r="F174" s="342" t="s">
        <v>2881</v>
      </c>
      <c r="G174" s="321"/>
      <c r="H174" s="321" t="s">
        <v>2941</v>
      </c>
      <c r="I174" s="321" t="s">
        <v>2877</v>
      </c>
      <c r="J174" s="321">
        <v>50</v>
      </c>
      <c r="K174" s="364"/>
    </row>
    <row r="175" spans="2:11" ht="15" customHeight="1">
      <c r="B175" s="343"/>
      <c r="C175" s="321" t="s">
        <v>154</v>
      </c>
      <c r="D175" s="321"/>
      <c r="E175" s="321"/>
      <c r="F175" s="342" t="s">
        <v>2875</v>
      </c>
      <c r="G175" s="321"/>
      <c r="H175" s="321" t="s">
        <v>2942</v>
      </c>
      <c r="I175" s="321" t="s">
        <v>2943</v>
      </c>
      <c r="J175" s="321"/>
      <c r="K175" s="364"/>
    </row>
    <row r="176" spans="2:11" ht="15" customHeight="1">
      <c r="B176" s="343"/>
      <c r="C176" s="321" t="s">
        <v>59</v>
      </c>
      <c r="D176" s="321"/>
      <c r="E176" s="321"/>
      <c r="F176" s="342" t="s">
        <v>2875</v>
      </c>
      <c r="G176" s="321"/>
      <c r="H176" s="321" t="s">
        <v>2944</v>
      </c>
      <c r="I176" s="321" t="s">
        <v>2945</v>
      </c>
      <c r="J176" s="321">
        <v>1</v>
      </c>
      <c r="K176" s="364"/>
    </row>
    <row r="177" spans="2:11" ht="15" customHeight="1">
      <c r="B177" s="343"/>
      <c r="C177" s="321" t="s">
        <v>55</v>
      </c>
      <c r="D177" s="321"/>
      <c r="E177" s="321"/>
      <c r="F177" s="342" t="s">
        <v>2875</v>
      </c>
      <c r="G177" s="321"/>
      <c r="H177" s="321" t="s">
        <v>2946</v>
      </c>
      <c r="I177" s="321" t="s">
        <v>2877</v>
      </c>
      <c r="J177" s="321">
        <v>20</v>
      </c>
      <c r="K177" s="364"/>
    </row>
    <row r="178" spans="2:11" ht="15" customHeight="1">
      <c r="B178" s="343"/>
      <c r="C178" s="321" t="s">
        <v>155</v>
      </c>
      <c r="D178" s="321"/>
      <c r="E178" s="321"/>
      <c r="F178" s="342" t="s">
        <v>2875</v>
      </c>
      <c r="G178" s="321"/>
      <c r="H178" s="321" t="s">
        <v>2947</v>
      </c>
      <c r="I178" s="321" t="s">
        <v>2877</v>
      </c>
      <c r="J178" s="321">
        <v>255</v>
      </c>
      <c r="K178" s="364"/>
    </row>
    <row r="179" spans="2:11" ht="15" customHeight="1">
      <c r="B179" s="343"/>
      <c r="C179" s="321" t="s">
        <v>156</v>
      </c>
      <c r="D179" s="321"/>
      <c r="E179" s="321"/>
      <c r="F179" s="342" t="s">
        <v>2875</v>
      </c>
      <c r="G179" s="321"/>
      <c r="H179" s="321" t="s">
        <v>2840</v>
      </c>
      <c r="I179" s="321" t="s">
        <v>2877</v>
      </c>
      <c r="J179" s="321">
        <v>10</v>
      </c>
      <c r="K179" s="364"/>
    </row>
    <row r="180" spans="2:11" ht="15" customHeight="1">
      <c r="B180" s="343"/>
      <c r="C180" s="321" t="s">
        <v>157</v>
      </c>
      <c r="D180" s="321"/>
      <c r="E180" s="321"/>
      <c r="F180" s="342" t="s">
        <v>2875</v>
      </c>
      <c r="G180" s="321"/>
      <c r="H180" s="321" t="s">
        <v>2948</v>
      </c>
      <c r="I180" s="321" t="s">
        <v>2909</v>
      </c>
      <c r="J180" s="321"/>
      <c r="K180" s="364"/>
    </row>
    <row r="181" spans="2:11" ht="15" customHeight="1">
      <c r="B181" s="343"/>
      <c r="C181" s="321" t="s">
        <v>2949</v>
      </c>
      <c r="D181" s="321"/>
      <c r="E181" s="321"/>
      <c r="F181" s="342" t="s">
        <v>2875</v>
      </c>
      <c r="G181" s="321"/>
      <c r="H181" s="321" t="s">
        <v>2950</v>
      </c>
      <c r="I181" s="321" t="s">
        <v>2909</v>
      </c>
      <c r="J181" s="321"/>
      <c r="K181" s="364"/>
    </row>
    <row r="182" spans="2:11" ht="15" customHeight="1">
      <c r="B182" s="343"/>
      <c r="C182" s="321" t="s">
        <v>2938</v>
      </c>
      <c r="D182" s="321"/>
      <c r="E182" s="321"/>
      <c r="F182" s="342" t="s">
        <v>2875</v>
      </c>
      <c r="G182" s="321"/>
      <c r="H182" s="321" t="s">
        <v>2951</v>
      </c>
      <c r="I182" s="321" t="s">
        <v>2909</v>
      </c>
      <c r="J182" s="321"/>
      <c r="K182" s="364"/>
    </row>
    <row r="183" spans="2:11" ht="15" customHeight="1">
      <c r="B183" s="343"/>
      <c r="C183" s="321" t="s">
        <v>159</v>
      </c>
      <c r="D183" s="321"/>
      <c r="E183" s="321"/>
      <c r="F183" s="342" t="s">
        <v>2881</v>
      </c>
      <c r="G183" s="321"/>
      <c r="H183" s="321" t="s">
        <v>2952</v>
      </c>
      <c r="I183" s="321" t="s">
        <v>2877</v>
      </c>
      <c r="J183" s="321">
        <v>50</v>
      </c>
      <c r="K183" s="364"/>
    </row>
    <row r="184" spans="2:11" ht="15" customHeight="1">
      <c r="B184" s="343"/>
      <c r="C184" s="321" t="s">
        <v>2953</v>
      </c>
      <c r="D184" s="321"/>
      <c r="E184" s="321"/>
      <c r="F184" s="342" t="s">
        <v>2881</v>
      </c>
      <c r="G184" s="321"/>
      <c r="H184" s="321" t="s">
        <v>2954</v>
      </c>
      <c r="I184" s="321" t="s">
        <v>2955</v>
      </c>
      <c r="J184" s="321"/>
      <c r="K184" s="364"/>
    </row>
    <row r="185" spans="2:11" ht="15" customHeight="1">
      <c r="B185" s="343"/>
      <c r="C185" s="321" t="s">
        <v>2956</v>
      </c>
      <c r="D185" s="321"/>
      <c r="E185" s="321"/>
      <c r="F185" s="342" t="s">
        <v>2881</v>
      </c>
      <c r="G185" s="321"/>
      <c r="H185" s="321" t="s">
        <v>2957</v>
      </c>
      <c r="I185" s="321" t="s">
        <v>2955</v>
      </c>
      <c r="J185" s="321"/>
      <c r="K185" s="364"/>
    </row>
    <row r="186" spans="2:11" ht="15" customHeight="1">
      <c r="B186" s="343"/>
      <c r="C186" s="321" t="s">
        <v>2958</v>
      </c>
      <c r="D186" s="321"/>
      <c r="E186" s="321"/>
      <c r="F186" s="342" t="s">
        <v>2881</v>
      </c>
      <c r="G186" s="321"/>
      <c r="H186" s="321" t="s">
        <v>2959</v>
      </c>
      <c r="I186" s="321" t="s">
        <v>2955</v>
      </c>
      <c r="J186" s="321"/>
      <c r="K186" s="364"/>
    </row>
    <row r="187" spans="2:11" ht="15" customHeight="1">
      <c r="B187" s="343"/>
      <c r="C187" s="376" t="s">
        <v>2960</v>
      </c>
      <c r="D187" s="321"/>
      <c r="E187" s="321"/>
      <c r="F187" s="342" t="s">
        <v>2881</v>
      </c>
      <c r="G187" s="321"/>
      <c r="H187" s="321" t="s">
        <v>2961</v>
      </c>
      <c r="I187" s="321" t="s">
        <v>2962</v>
      </c>
      <c r="J187" s="377" t="s">
        <v>2963</v>
      </c>
      <c r="K187" s="364"/>
    </row>
    <row r="188" spans="2:11" ht="15" customHeight="1">
      <c r="B188" s="343"/>
      <c r="C188" s="327" t="s">
        <v>44</v>
      </c>
      <c r="D188" s="321"/>
      <c r="E188" s="321"/>
      <c r="F188" s="342" t="s">
        <v>2875</v>
      </c>
      <c r="G188" s="321"/>
      <c r="H188" s="317" t="s">
        <v>2964</v>
      </c>
      <c r="I188" s="321" t="s">
        <v>2965</v>
      </c>
      <c r="J188" s="321"/>
      <c r="K188" s="364"/>
    </row>
    <row r="189" spans="2:11" ht="15" customHeight="1">
      <c r="B189" s="343"/>
      <c r="C189" s="327" t="s">
        <v>2966</v>
      </c>
      <c r="D189" s="321"/>
      <c r="E189" s="321"/>
      <c r="F189" s="342" t="s">
        <v>2875</v>
      </c>
      <c r="G189" s="321"/>
      <c r="H189" s="321" t="s">
        <v>2967</v>
      </c>
      <c r="I189" s="321" t="s">
        <v>2909</v>
      </c>
      <c r="J189" s="321"/>
      <c r="K189" s="364"/>
    </row>
    <row r="190" spans="2:11" ht="15" customHeight="1">
      <c r="B190" s="343"/>
      <c r="C190" s="327" t="s">
        <v>2968</v>
      </c>
      <c r="D190" s="321"/>
      <c r="E190" s="321"/>
      <c r="F190" s="342" t="s">
        <v>2875</v>
      </c>
      <c r="G190" s="321"/>
      <c r="H190" s="321" t="s">
        <v>2969</v>
      </c>
      <c r="I190" s="321" t="s">
        <v>2909</v>
      </c>
      <c r="J190" s="321"/>
      <c r="K190" s="364"/>
    </row>
    <row r="191" spans="2:11" ht="15" customHeight="1">
      <c r="B191" s="343"/>
      <c r="C191" s="327" t="s">
        <v>2970</v>
      </c>
      <c r="D191" s="321"/>
      <c r="E191" s="321"/>
      <c r="F191" s="342" t="s">
        <v>2881</v>
      </c>
      <c r="G191" s="321"/>
      <c r="H191" s="321" t="s">
        <v>2971</v>
      </c>
      <c r="I191" s="321" t="s">
        <v>2909</v>
      </c>
      <c r="J191" s="321"/>
      <c r="K191" s="364"/>
    </row>
    <row r="192" spans="2:11" ht="15" customHeight="1">
      <c r="B192" s="370"/>
      <c r="C192" s="378"/>
      <c r="D192" s="352"/>
      <c r="E192" s="352"/>
      <c r="F192" s="352"/>
      <c r="G192" s="352"/>
      <c r="H192" s="352"/>
      <c r="I192" s="352"/>
      <c r="J192" s="352"/>
      <c r="K192" s="371"/>
    </row>
    <row r="193" spans="2:11" ht="18.75" customHeight="1">
      <c r="B193" s="317"/>
      <c r="C193" s="321"/>
      <c r="D193" s="321"/>
      <c r="E193" s="321"/>
      <c r="F193" s="342"/>
      <c r="G193" s="321"/>
      <c r="H193" s="321"/>
      <c r="I193" s="321"/>
      <c r="J193" s="321"/>
      <c r="K193" s="317"/>
    </row>
    <row r="194" spans="2:11" ht="18.75" customHeight="1">
      <c r="B194" s="317"/>
      <c r="C194" s="321"/>
      <c r="D194" s="321"/>
      <c r="E194" s="321"/>
      <c r="F194" s="342"/>
      <c r="G194" s="321"/>
      <c r="H194" s="321"/>
      <c r="I194" s="321"/>
      <c r="J194" s="321"/>
      <c r="K194" s="317"/>
    </row>
    <row r="195" spans="2:11" ht="18.75" customHeight="1">
      <c r="B195" s="328"/>
      <c r="C195" s="328"/>
      <c r="D195" s="328"/>
      <c r="E195" s="328"/>
      <c r="F195" s="328"/>
      <c r="G195" s="328"/>
      <c r="H195" s="328"/>
      <c r="I195" s="328"/>
      <c r="J195" s="328"/>
      <c r="K195" s="328"/>
    </row>
    <row r="196" spans="2:11" ht="13.5">
      <c r="B196" s="307"/>
      <c r="C196" s="308"/>
      <c r="D196" s="308"/>
      <c r="E196" s="308"/>
      <c r="F196" s="308"/>
      <c r="G196" s="308"/>
      <c r="H196" s="308"/>
      <c r="I196" s="308"/>
      <c r="J196" s="308"/>
      <c r="K196" s="309"/>
    </row>
    <row r="197" spans="2:11" ht="21">
      <c r="B197" s="310"/>
      <c r="C197" s="311" t="s">
        <v>2972</v>
      </c>
      <c r="D197" s="311"/>
      <c r="E197" s="311"/>
      <c r="F197" s="311"/>
      <c r="G197" s="311"/>
      <c r="H197" s="311"/>
      <c r="I197" s="311"/>
      <c r="J197" s="311"/>
      <c r="K197" s="312"/>
    </row>
    <row r="198" spans="2:11" ht="25.5" customHeight="1">
      <c r="B198" s="310"/>
      <c r="C198" s="379" t="s">
        <v>2973</v>
      </c>
      <c r="D198" s="379"/>
      <c r="E198" s="379"/>
      <c r="F198" s="379" t="s">
        <v>2974</v>
      </c>
      <c r="G198" s="380"/>
      <c r="H198" s="379" t="s">
        <v>2975</v>
      </c>
      <c r="I198" s="379"/>
      <c r="J198" s="379"/>
      <c r="K198" s="312"/>
    </row>
    <row r="199" spans="2:11" ht="5.25" customHeight="1">
      <c r="B199" s="343"/>
      <c r="C199" s="340"/>
      <c r="D199" s="340"/>
      <c r="E199" s="340"/>
      <c r="F199" s="340"/>
      <c r="G199" s="321"/>
      <c r="H199" s="340"/>
      <c r="I199" s="340"/>
      <c r="J199" s="340"/>
      <c r="K199" s="364"/>
    </row>
    <row r="200" spans="2:11" ht="15" customHeight="1">
      <c r="B200" s="343"/>
      <c r="C200" s="321" t="s">
        <v>2965</v>
      </c>
      <c r="D200" s="321"/>
      <c r="E200" s="321"/>
      <c r="F200" s="342" t="s">
        <v>45</v>
      </c>
      <c r="G200" s="321"/>
      <c r="H200" s="321" t="s">
        <v>2976</v>
      </c>
      <c r="I200" s="321"/>
      <c r="J200" s="321"/>
      <c r="K200" s="364"/>
    </row>
    <row r="201" spans="2:11" ht="15" customHeight="1">
      <c r="B201" s="343"/>
      <c r="C201" s="349"/>
      <c r="D201" s="321"/>
      <c r="E201" s="321"/>
      <c r="F201" s="342" t="s">
        <v>46</v>
      </c>
      <c r="G201" s="321"/>
      <c r="H201" s="321" t="s">
        <v>2977</v>
      </c>
      <c r="I201" s="321"/>
      <c r="J201" s="321"/>
      <c r="K201" s="364"/>
    </row>
    <row r="202" spans="2:11" ht="15" customHeight="1">
      <c r="B202" s="343"/>
      <c r="C202" s="349"/>
      <c r="D202" s="321"/>
      <c r="E202" s="321"/>
      <c r="F202" s="342" t="s">
        <v>49</v>
      </c>
      <c r="G202" s="321"/>
      <c r="H202" s="321" t="s">
        <v>2978</v>
      </c>
      <c r="I202" s="321"/>
      <c r="J202" s="321"/>
      <c r="K202" s="364"/>
    </row>
    <row r="203" spans="2:11" ht="15" customHeight="1">
      <c r="B203" s="343"/>
      <c r="C203" s="321"/>
      <c r="D203" s="321"/>
      <c r="E203" s="321"/>
      <c r="F203" s="342" t="s">
        <v>47</v>
      </c>
      <c r="G203" s="321"/>
      <c r="H203" s="321" t="s">
        <v>2979</v>
      </c>
      <c r="I203" s="321"/>
      <c r="J203" s="321"/>
      <c r="K203" s="364"/>
    </row>
    <row r="204" spans="2:11" ht="15" customHeight="1">
      <c r="B204" s="343"/>
      <c r="C204" s="321"/>
      <c r="D204" s="321"/>
      <c r="E204" s="321"/>
      <c r="F204" s="342" t="s">
        <v>48</v>
      </c>
      <c r="G204" s="321"/>
      <c r="H204" s="321" t="s">
        <v>2980</v>
      </c>
      <c r="I204" s="321"/>
      <c r="J204" s="321"/>
      <c r="K204" s="364"/>
    </row>
    <row r="205" spans="2:11" ht="15" customHeight="1">
      <c r="B205" s="343"/>
      <c r="C205" s="321"/>
      <c r="D205" s="321"/>
      <c r="E205" s="321"/>
      <c r="F205" s="342"/>
      <c r="G205" s="321"/>
      <c r="H205" s="321"/>
      <c r="I205" s="321"/>
      <c r="J205" s="321"/>
      <c r="K205" s="364"/>
    </row>
    <row r="206" spans="2:11" ht="15" customHeight="1">
      <c r="B206" s="343"/>
      <c r="C206" s="321" t="s">
        <v>2921</v>
      </c>
      <c r="D206" s="321"/>
      <c r="E206" s="321"/>
      <c r="F206" s="342" t="s">
        <v>81</v>
      </c>
      <c r="G206" s="321"/>
      <c r="H206" s="321" t="s">
        <v>2981</v>
      </c>
      <c r="I206" s="321"/>
      <c r="J206" s="321"/>
      <c r="K206" s="364"/>
    </row>
    <row r="207" spans="2:11" ht="15" customHeight="1">
      <c r="B207" s="343"/>
      <c r="C207" s="349"/>
      <c r="D207" s="321"/>
      <c r="E207" s="321"/>
      <c r="F207" s="342" t="s">
        <v>2819</v>
      </c>
      <c r="G207" s="321"/>
      <c r="H207" s="321" t="s">
        <v>2820</v>
      </c>
      <c r="I207" s="321"/>
      <c r="J207" s="321"/>
      <c r="K207" s="364"/>
    </row>
    <row r="208" spans="2:11" ht="15" customHeight="1">
      <c r="B208" s="343"/>
      <c r="C208" s="321"/>
      <c r="D208" s="321"/>
      <c r="E208" s="321"/>
      <c r="F208" s="342" t="s">
        <v>2817</v>
      </c>
      <c r="G208" s="321"/>
      <c r="H208" s="321" t="s">
        <v>2982</v>
      </c>
      <c r="I208" s="321"/>
      <c r="J208" s="321"/>
      <c r="K208" s="364"/>
    </row>
    <row r="209" spans="2:11" ht="15" customHeight="1">
      <c r="B209" s="381"/>
      <c r="C209" s="349"/>
      <c r="D209" s="349"/>
      <c r="E209" s="349"/>
      <c r="F209" s="342" t="s">
        <v>2821</v>
      </c>
      <c r="G209" s="327"/>
      <c r="H209" s="368" t="s">
        <v>2822</v>
      </c>
      <c r="I209" s="368"/>
      <c r="J209" s="368"/>
      <c r="K209" s="382"/>
    </row>
    <row r="210" spans="2:11" ht="15" customHeight="1">
      <c r="B210" s="381"/>
      <c r="C210" s="349"/>
      <c r="D210" s="349"/>
      <c r="E210" s="349"/>
      <c r="F210" s="342" t="s">
        <v>2823</v>
      </c>
      <c r="G210" s="327"/>
      <c r="H210" s="368" t="s">
        <v>2798</v>
      </c>
      <c r="I210" s="368"/>
      <c r="J210" s="368"/>
      <c r="K210" s="382"/>
    </row>
    <row r="211" spans="2:11" ht="15" customHeight="1">
      <c r="B211" s="381"/>
      <c r="C211" s="349"/>
      <c r="D211" s="349"/>
      <c r="E211" s="349"/>
      <c r="F211" s="383"/>
      <c r="G211" s="327"/>
      <c r="H211" s="384"/>
      <c r="I211" s="384"/>
      <c r="J211" s="384"/>
      <c r="K211" s="382"/>
    </row>
    <row r="212" spans="2:11" ht="15" customHeight="1">
      <c r="B212" s="381"/>
      <c r="C212" s="321" t="s">
        <v>2945</v>
      </c>
      <c r="D212" s="349"/>
      <c r="E212" s="349"/>
      <c r="F212" s="342">
        <v>1</v>
      </c>
      <c r="G212" s="327"/>
      <c r="H212" s="368" t="s">
        <v>2983</v>
      </c>
      <c r="I212" s="368"/>
      <c r="J212" s="368"/>
      <c r="K212" s="382"/>
    </row>
    <row r="213" spans="2:11" ht="15" customHeight="1">
      <c r="B213" s="381"/>
      <c r="C213" s="349"/>
      <c r="D213" s="349"/>
      <c r="E213" s="349"/>
      <c r="F213" s="342">
        <v>2</v>
      </c>
      <c r="G213" s="327"/>
      <c r="H213" s="368" t="s">
        <v>2984</v>
      </c>
      <c r="I213" s="368"/>
      <c r="J213" s="368"/>
      <c r="K213" s="382"/>
    </row>
    <row r="214" spans="2:11" ht="15" customHeight="1">
      <c r="B214" s="381"/>
      <c r="C214" s="349"/>
      <c r="D214" s="349"/>
      <c r="E214" s="349"/>
      <c r="F214" s="342">
        <v>3</v>
      </c>
      <c r="G214" s="327"/>
      <c r="H214" s="368" t="s">
        <v>2985</v>
      </c>
      <c r="I214" s="368"/>
      <c r="J214" s="368"/>
      <c r="K214" s="382"/>
    </row>
    <row r="215" spans="2:11" ht="15" customHeight="1">
      <c r="B215" s="381"/>
      <c r="C215" s="349"/>
      <c r="D215" s="349"/>
      <c r="E215" s="349"/>
      <c r="F215" s="342">
        <v>4</v>
      </c>
      <c r="G215" s="327"/>
      <c r="H215" s="368" t="s">
        <v>2986</v>
      </c>
      <c r="I215" s="368"/>
      <c r="J215" s="368"/>
      <c r="K215" s="382"/>
    </row>
    <row r="216" spans="2:11" ht="12.75" customHeight="1">
      <c r="B216" s="385"/>
      <c r="C216" s="386"/>
      <c r="D216" s="386"/>
      <c r="E216" s="386"/>
      <c r="F216" s="386"/>
      <c r="G216" s="386"/>
      <c r="H216" s="386"/>
      <c r="I216" s="386"/>
      <c r="J216" s="386"/>
      <c r="K216" s="38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83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142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84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ROUND(J81,2)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ROUND(SUM(BE81:BE156),2)</f>
        <v>0</v>
      </c>
      <c r="G30" s="48"/>
      <c r="H30" s="48"/>
      <c r="I30" s="171">
        <v>0.21</v>
      </c>
      <c r="J30" s="170">
        <f>ROUND(ROUND((SUM(BE81:BE156)),2)*I30,2)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ROUND(SUM(BF81:BF156),2)</f>
        <v>0</v>
      </c>
      <c r="G31" s="48"/>
      <c r="H31" s="48"/>
      <c r="I31" s="171">
        <v>0.15</v>
      </c>
      <c r="J31" s="170">
        <f>ROUND(ROUND((SUM(BF81:BF156)),2)*I31,2)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ROUND(SUM(BG81:BG156),2)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ROUND(SUM(BH81:BH156),2)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ROUND(SUM(BI81:BI156),2)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CITY067-01 - SO 010 - Příprava staveniště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J81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J82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J83</f>
        <v>0</v>
      </c>
      <c r="K58" s="203"/>
    </row>
    <row r="59" spans="2:11" s="9" customFormat="1" ht="19.9" customHeight="1">
      <c r="B59" s="197"/>
      <c r="C59" s="198"/>
      <c r="D59" s="199" t="s">
        <v>150</v>
      </c>
      <c r="E59" s="200"/>
      <c r="F59" s="200"/>
      <c r="G59" s="200"/>
      <c r="H59" s="200"/>
      <c r="I59" s="201"/>
      <c r="J59" s="202">
        <f>J126</f>
        <v>0</v>
      </c>
      <c r="K59" s="203"/>
    </row>
    <row r="60" spans="2:11" s="9" customFormat="1" ht="19.9" customHeight="1">
      <c r="B60" s="197"/>
      <c r="C60" s="198"/>
      <c r="D60" s="199" t="s">
        <v>151</v>
      </c>
      <c r="E60" s="200"/>
      <c r="F60" s="200"/>
      <c r="G60" s="200"/>
      <c r="H60" s="200"/>
      <c r="I60" s="201"/>
      <c r="J60" s="202">
        <f>J135</f>
        <v>0</v>
      </c>
      <c r="K60" s="203"/>
    </row>
    <row r="61" spans="2:11" s="9" customFormat="1" ht="19.9" customHeight="1">
      <c r="B61" s="197"/>
      <c r="C61" s="198"/>
      <c r="D61" s="199" t="s">
        <v>152</v>
      </c>
      <c r="E61" s="200"/>
      <c r="F61" s="200"/>
      <c r="G61" s="200"/>
      <c r="H61" s="200"/>
      <c r="I61" s="201"/>
      <c r="J61" s="202">
        <f>J155</f>
        <v>0</v>
      </c>
      <c r="K61" s="203"/>
    </row>
    <row r="62" spans="2:11" s="1" customFormat="1" ht="21.8" customHeight="1">
      <c r="B62" s="47"/>
      <c r="C62" s="48"/>
      <c r="D62" s="48"/>
      <c r="E62" s="48"/>
      <c r="F62" s="48"/>
      <c r="G62" s="48"/>
      <c r="H62" s="48"/>
      <c r="I62" s="157"/>
      <c r="J62" s="48"/>
      <c r="K62" s="52"/>
    </row>
    <row r="63" spans="2:11" s="1" customFormat="1" ht="6.95" customHeight="1">
      <c r="B63" s="68"/>
      <c r="C63" s="69"/>
      <c r="D63" s="69"/>
      <c r="E63" s="69"/>
      <c r="F63" s="69"/>
      <c r="G63" s="69"/>
      <c r="H63" s="69"/>
      <c r="I63" s="179"/>
      <c r="J63" s="69"/>
      <c r="K63" s="70"/>
    </row>
    <row r="67" spans="2:12" s="1" customFormat="1" ht="6.95" customHeight="1">
      <c r="B67" s="71"/>
      <c r="C67" s="72"/>
      <c r="D67" s="72"/>
      <c r="E67" s="72"/>
      <c r="F67" s="72"/>
      <c r="G67" s="72"/>
      <c r="H67" s="72"/>
      <c r="I67" s="182"/>
      <c r="J67" s="72"/>
      <c r="K67" s="72"/>
      <c r="L67" s="73"/>
    </row>
    <row r="68" spans="2:12" s="1" customFormat="1" ht="36.95" customHeight="1">
      <c r="B68" s="47"/>
      <c r="C68" s="74" t="s">
        <v>153</v>
      </c>
      <c r="D68" s="75"/>
      <c r="E68" s="75"/>
      <c r="F68" s="75"/>
      <c r="G68" s="75"/>
      <c r="H68" s="75"/>
      <c r="I68" s="204"/>
      <c r="J68" s="75"/>
      <c r="K68" s="75"/>
      <c r="L68" s="73"/>
    </row>
    <row r="69" spans="2:12" s="1" customFormat="1" ht="6.95" customHeight="1">
      <c r="B69" s="47"/>
      <c r="C69" s="75"/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6.5" customHeight="1">
      <c r="B71" s="47"/>
      <c r="C71" s="75"/>
      <c r="D71" s="75"/>
      <c r="E71" s="205" t="str">
        <f>E7</f>
        <v>Rekonstrukce ulic Moravská, Hynaisova a náměstí Svobody, Karlovy Vary</v>
      </c>
      <c r="F71" s="77"/>
      <c r="G71" s="77"/>
      <c r="H71" s="77"/>
      <c r="I71" s="204"/>
      <c r="J71" s="75"/>
      <c r="K71" s="75"/>
      <c r="L71" s="73"/>
    </row>
    <row r="72" spans="2:12" s="1" customFormat="1" ht="14.4" customHeight="1">
      <c r="B72" s="47"/>
      <c r="C72" s="77" t="s">
        <v>141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7.25" customHeight="1">
      <c r="B73" s="47"/>
      <c r="C73" s="75"/>
      <c r="D73" s="75"/>
      <c r="E73" s="83" t="str">
        <f>E9</f>
        <v>CITY067-01 - SO 010 - Příprava staveniště</v>
      </c>
      <c r="F73" s="75"/>
      <c r="G73" s="75"/>
      <c r="H73" s="75"/>
      <c r="I73" s="204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8" customHeight="1">
      <c r="B75" s="47"/>
      <c r="C75" s="77" t="s">
        <v>23</v>
      </c>
      <c r="D75" s="75"/>
      <c r="E75" s="75"/>
      <c r="F75" s="206" t="str">
        <f>F12</f>
        <v>Karlovy Vary</v>
      </c>
      <c r="G75" s="75"/>
      <c r="H75" s="75"/>
      <c r="I75" s="207" t="s">
        <v>25</v>
      </c>
      <c r="J75" s="86" t="str">
        <f>IF(J12="","",J12)</f>
        <v>11. 6. 2018</v>
      </c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3.5">
      <c r="B77" s="47"/>
      <c r="C77" s="77" t="s">
        <v>27</v>
      </c>
      <c r="D77" s="75"/>
      <c r="E77" s="75"/>
      <c r="F77" s="206" t="str">
        <f>E15</f>
        <v>Statutární město Karlovy Vary,Moskevská 21, K.Vary</v>
      </c>
      <c r="G77" s="75"/>
      <c r="H77" s="75"/>
      <c r="I77" s="207" t="s">
        <v>34</v>
      </c>
      <c r="J77" s="206" t="str">
        <f>E21</f>
        <v xml:space="preserve">AF-CITYPLAN sro.,Magistrů 1275/13,140 00 Praha 4 </v>
      </c>
      <c r="K77" s="75"/>
      <c r="L77" s="73"/>
    </row>
    <row r="78" spans="2:12" s="1" customFormat="1" ht="14.4" customHeight="1">
      <c r="B78" s="47"/>
      <c r="C78" s="77" t="s">
        <v>32</v>
      </c>
      <c r="D78" s="75"/>
      <c r="E78" s="75"/>
      <c r="F78" s="206" t="str">
        <f>IF(E18="","",E18)</f>
        <v/>
      </c>
      <c r="G78" s="75"/>
      <c r="H78" s="75"/>
      <c r="I78" s="204"/>
      <c r="J78" s="75"/>
      <c r="K78" s="75"/>
      <c r="L78" s="73"/>
    </row>
    <row r="79" spans="2:12" s="1" customFormat="1" ht="10.3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20" s="10" customFormat="1" ht="29.25" customHeight="1">
      <c r="B80" s="208"/>
      <c r="C80" s="209" t="s">
        <v>154</v>
      </c>
      <c r="D80" s="210" t="s">
        <v>59</v>
      </c>
      <c r="E80" s="210" t="s">
        <v>55</v>
      </c>
      <c r="F80" s="210" t="s">
        <v>155</v>
      </c>
      <c r="G80" s="210" t="s">
        <v>156</v>
      </c>
      <c r="H80" s="210" t="s">
        <v>157</v>
      </c>
      <c r="I80" s="211" t="s">
        <v>158</v>
      </c>
      <c r="J80" s="210" t="s">
        <v>145</v>
      </c>
      <c r="K80" s="212" t="s">
        <v>159</v>
      </c>
      <c r="L80" s="213"/>
      <c r="M80" s="103" t="s">
        <v>160</v>
      </c>
      <c r="N80" s="104" t="s">
        <v>44</v>
      </c>
      <c r="O80" s="104" t="s">
        <v>161</v>
      </c>
      <c r="P80" s="104" t="s">
        <v>162</v>
      </c>
      <c r="Q80" s="104" t="s">
        <v>163</v>
      </c>
      <c r="R80" s="104" t="s">
        <v>164</v>
      </c>
      <c r="S80" s="104" t="s">
        <v>165</v>
      </c>
      <c r="T80" s="105" t="s">
        <v>166</v>
      </c>
    </row>
    <row r="81" spans="2:63" s="1" customFormat="1" ht="29.25" customHeight="1">
      <c r="B81" s="47"/>
      <c r="C81" s="109" t="s">
        <v>146</v>
      </c>
      <c r="D81" s="75"/>
      <c r="E81" s="75"/>
      <c r="F81" s="75"/>
      <c r="G81" s="75"/>
      <c r="H81" s="75"/>
      <c r="I81" s="204"/>
      <c r="J81" s="214">
        <f>BK81</f>
        <v>0</v>
      </c>
      <c r="K81" s="75"/>
      <c r="L81" s="73"/>
      <c r="M81" s="106"/>
      <c r="N81" s="107"/>
      <c r="O81" s="107"/>
      <c r="P81" s="215">
        <f>P82</f>
        <v>0</v>
      </c>
      <c r="Q81" s="107"/>
      <c r="R81" s="215">
        <f>R82</f>
        <v>1.4110095020000002</v>
      </c>
      <c r="S81" s="107"/>
      <c r="T81" s="216">
        <f>T82</f>
        <v>6.41</v>
      </c>
      <c r="AT81" s="25" t="s">
        <v>73</v>
      </c>
      <c r="AU81" s="25" t="s">
        <v>147</v>
      </c>
      <c r="BK81" s="217">
        <f>BK82</f>
        <v>0</v>
      </c>
    </row>
    <row r="82" spans="2:63" s="11" customFormat="1" ht="37.4" customHeight="1">
      <c r="B82" s="218"/>
      <c r="C82" s="219"/>
      <c r="D82" s="220" t="s">
        <v>73</v>
      </c>
      <c r="E82" s="221" t="s">
        <v>167</v>
      </c>
      <c r="F82" s="221" t="s">
        <v>168</v>
      </c>
      <c r="G82" s="219"/>
      <c r="H82" s="219"/>
      <c r="I82" s="222"/>
      <c r="J82" s="223">
        <f>BK82</f>
        <v>0</v>
      </c>
      <c r="K82" s="219"/>
      <c r="L82" s="224"/>
      <c r="M82" s="225"/>
      <c r="N82" s="226"/>
      <c r="O82" s="226"/>
      <c r="P82" s="227">
        <f>P83+P126+P135+P155</f>
        <v>0</v>
      </c>
      <c r="Q82" s="226"/>
      <c r="R82" s="227">
        <f>R83+R126+R135+R155</f>
        <v>1.4110095020000002</v>
      </c>
      <c r="S82" s="226"/>
      <c r="T82" s="228">
        <f>T83+T126+T135+T155</f>
        <v>6.41</v>
      </c>
      <c r="AR82" s="229" t="s">
        <v>82</v>
      </c>
      <c r="AT82" s="230" t="s">
        <v>73</v>
      </c>
      <c r="AU82" s="230" t="s">
        <v>74</v>
      </c>
      <c r="AY82" s="229" t="s">
        <v>169</v>
      </c>
      <c r="BK82" s="231">
        <f>BK83+BK126+BK135+BK155</f>
        <v>0</v>
      </c>
    </row>
    <row r="83" spans="2:63" s="11" customFormat="1" ht="19.9" customHeight="1">
      <c r="B83" s="218"/>
      <c r="C83" s="219"/>
      <c r="D83" s="220" t="s">
        <v>73</v>
      </c>
      <c r="E83" s="232" t="s">
        <v>82</v>
      </c>
      <c r="F83" s="232" t="s">
        <v>170</v>
      </c>
      <c r="G83" s="219"/>
      <c r="H83" s="219"/>
      <c r="I83" s="222"/>
      <c r="J83" s="233">
        <f>BK83</f>
        <v>0</v>
      </c>
      <c r="K83" s="219"/>
      <c r="L83" s="224"/>
      <c r="M83" s="225"/>
      <c r="N83" s="226"/>
      <c r="O83" s="226"/>
      <c r="P83" s="227">
        <f>SUM(P84:P125)</f>
        <v>0</v>
      </c>
      <c r="Q83" s="226"/>
      <c r="R83" s="227">
        <f>SUM(R84:R125)</f>
        <v>1.4110095020000002</v>
      </c>
      <c r="S83" s="226"/>
      <c r="T83" s="228">
        <f>SUM(T84:T125)</f>
        <v>0</v>
      </c>
      <c r="AR83" s="229" t="s">
        <v>82</v>
      </c>
      <c r="AT83" s="230" t="s">
        <v>73</v>
      </c>
      <c r="AU83" s="230" t="s">
        <v>82</v>
      </c>
      <c r="AY83" s="229" t="s">
        <v>169</v>
      </c>
      <c r="BK83" s="231">
        <f>SUM(BK84:BK125)</f>
        <v>0</v>
      </c>
    </row>
    <row r="84" spans="2:65" s="1" customFormat="1" ht="25.5" customHeight="1">
      <c r="B84" s="47"/>
      <c r="C84" s="234" t="s">
        <v>82</v>
      </c>
      <c r="D84" s="234" t="s">
        <v>171</v>
      </c>
      <c r="E84" s="235" t="s">
        <v>172</v>
      </c>
      <c r="F84" s="236" t="s">
        <v>173</v>
      </c>
      <c r="G84" s="237" t="s">
        <v>174</v>
      </c>
      <c r="H84" s="238">
        <v>3</v>
      </c>
      <c r="I84" s="239"/>
      <c r="J84" s="240">
        <f>ROUND(I84*H84,2)</f>
        <v>0</v>
      </c>
      <c r="K84" s="236" t="s">
        <v>175</v>
      </c>
      <c r="L84" s="73"/>
      <c r="M84" s="241" t="s">
        <v>21</v>
      </c>
      <c r="N84" s="242" t="s">
        <v>45</v>
      </c>
      <c r="O84" s="48"/>
      <c r="P84" s="243">
        <f>O84*H84</f>
        <v>0</v>
      </c>
      <c r="Q84" s="243">
        <v>0</v>
      </c>
      <c r="R84" s="243">
        <f>Q84*H84</f>
        <v>0</v>
      </c>
      <c r="S84" s="243">
        <v>0</v>
      </c>
      <c r="T84" s="244">
        <f>S84*H84</f>
        <v>0</v>
      </c>
      <c r="AR84" s="25" t="s">
        <v>176</v>
      </c>
      <c r="AT84" s="25" t="s">
        <v>171</v>
      </c>
      <c r="AU84" s="25" t="s">
        <v>85</v>
      </c>
      <c r="AY84" s="25" t="s">
        <v>169</v>
      </c>
      <c r="BE84" s="245">
        <f>IF(N84="základní",J84,0)</f>
        <v>0</v>
      </c>
      <c r="BF84" s="245">
        <f>IF(N84="snížená",J84,0)</f>
        <v>0</v>
      </c>
      <c r="BG84" s="245">
        <f>IF(N84="zákl. přenesená",J84,0)</f>
        <v>0</v>
      </c>
      <c r="BH84" s="245">
        <f>IF(N84="sníž. přenesená",J84,0)</f>
        <v>0</v>
      </c>
      <c r="BI84" s="245">
        <f>IF(N84="nulová",J84,0)</f>
        <v>0</v>
      </c>
      <c r="BJ84" s="25" t="s">
        <v>82</v>
      </c>
      <c r="BK84" s="245">
        <f>ROUND(I84*H84,2)</f>
        <v>0</v>
      </c>
      <c r="BL84" s="25" t="s">
        <v>176</v>
      </c>
      <c r="BM84" s="25" t="s">
        <v>177</v>
      </c>
    </row>
    <row r="85" spans="2:65" s="1" customFormat="1" ht="25.5" customHeight="1">
      <c r="B85" s="47"/>
      <c r="C85" s="234" t="s">
        <v>85</v>
      </c>
      <c r="D85" s="234" t="s">
        <v>171</v>
      </c>
      <c r="E85" s="235" t="s">
        <v>178</v>
      </c>
      <c r="F85" s="236" t="s">
        <v>179</v>
      </c>
      <c r="G85" s="237" t="s">
        <v>174</v>
      </c>
      <c r="H85" s="238">
        <v>3</v>
      </c>
      <c r="I85" s="239"/>
      <c r="J85" s="240">
        <f>ROUND(I85*H85,2)</f>
        <v>0</v>
      </c>
      <c r="K85" s="236" t="s">
        <v>175</v>
      </c>
      <c r="L85" s="73"/>
      <c r="M85" s="241" t="s">
        <v>21</v>
      </c>
      <c r="N85" s="242" t="s">
        <v>45</v>
      </c>
      <c r="O85" s="48"/>
      <c r="P85" s="243">
        <f>O85*H85</f>
        <v>0</v>
      </c>
      <c r="Q85" s="243">
        <v>4.6394E-05</v>
      </c>
      <c r="R85" s="243">
        <f>Q85*H85</f>
        <v>0.000139182</v>
      </c>
      <c r="S85" s="243">
        <v>0</v>
      </c>
      <c r="T85" s="244">
        <f>S85*H85</f>
        <v>0</v>
      </c>
      <c r="AR85" s="25" t="s">
        <v>176</v>
      </c>
      <c r="AT85" s="25" t="s">
        <v>171</v>
      </c>
      <c r="AU85" s="25" t="s">
        <v>85</v>
      </c>
      <c r="AY85" s="25" t="s">
        <v>169</v>
      </c>
      <c r="BE85" s="245">
        <f>IF(N85="základní",J85,0)</f>
        <v>0</v>
      </c>
      <c r="BF85" s="245">
        <f>IF(N85="snížená",J85,0)</f>
        <v>0</v>
      </c>
      <c r="BG85" s="245">
        <f>IF(N85="zákl. přenesená",J85,0)</f>
        <v>0</v>
      </c>
      <c r="BH85" s="245">
        <f>IF(N85="sníž. přenesená",J85,0)</f>
        <v>0</v>
      </c>
      <c r="BI85" s="245">
        <f>IF(N85="nulová",J85,0)</f>
        <v>0</v>
      </c>
      <c r="BJ85" s="25" t="s">
        <v>82</v>
      </c>
      <c r="BK85" s="245">
        <f>ROUND(I85*H85,2)</f>
        <v>0</v>
      </c>
      <c r="BL85" s="25" t="s">
        <v>176</v>
      </c>
      <c r="BM85" s="25" t="s">
        <v>180</v>
      </c>
    </row>
    <row r="86" spans="2:65" s="1" customFormat="1" ht="25.5" customHeight="1">
      <c r="B86" s="47"/>
      <c r="C86" s="234" t="s">
        <v>181</v>
      </c>
      <c r="D86" s="234" t="s">
        <v>171</v>
      </c>
      <c r="E86" s="235" t="s">
        <v>182</v>
      </c>
      <c r="F86" s="236" t="s">
        <v>183</v>
      </c>
      <c r="G86" s="237" t="s">
        <v>174</v>
      </c>
      <c r="H86" s="238">
        <v>120</v>
      </c>
      <c r="I86" s="239"/>
      <c r="J86" s="240">
        <f>ROUND(I86*H86,2)</f>
        <v>0</v>
      </c>
      <c r="K86" s="236" t="s">
        <v>175</v>
      </c>
      <c r="L86" s="73"/>
      <c r="M86" s="241" t="s">
        <v>21</v>
      </c>
      <c r="N86" s="242" t="s">
        <v>45</v>
      </c>
      <c r="O86" s="48"/>
      <c r="P86" s="243">
        <f>O86*H86</f>
        <v>0</v>
      </c>
      <c r="Q86" s="243">
        <v>0.00065</v>
      </c>
      <c r="R86" s="243">
        <f>Q86*H86</f>
        <v>0.078</v>
      </c>
      <c r="S86" s="243">
        <v>0</v>
      </c>
      <c r="T86" s="244">
        <f>S86*H86</f>
        <v>0</v>
      </c>
      <c r="AR86" s="25" t="s">
        <v>176</v>
      </c>
      <c r="AT86" s="25" t="s">
        <v>171</v>
      </c>
      <c r="AU86" s="25" t="s">
        <v>85</v>
      </c>
      <c r="AY86" s="25" t="s">
        <v>169</v>
      </c>
      <c r="BE86" s="245">
        <f>IF(N86="základní",J86,0)</f>
        <v>0</v>
      </c>
      <c r="BF86" s="245">
        <f>IF(N86="snížená",J86,0)</f>
        <v>0</v>
      </c>
      <c r="BG86" s="245">
        <f>IF(N86="zákl. přenesená",J86,0)</f>
        <v>0</v>
      </c>
      <c r="BH86" s="245">
        <f>IF(N86="sníž. přenesená",J86,0)</f>
        <v>0</v>
      </c>
      <c r="BI86" s="245">
        <f>IF(N86="nulová",J86,0)</f>
        <v>0</v>
      </c>
      <c r="BJ86" s="25" t="s">
        <v>82</v>
      </c>
      <c r="BK86" s="245">
        <f>ROUND(I86*H86,2)</f>
        <v>0</v>
      </c>
      <c r="BL86" s="25" t="s">
        <v>176</v>
      </c>
      <c r="BM86" s="25" t="s">
        <v>184</v>
      </c>
    </row>
    <row r="87" spans="2:51" s="12" customFormat="1" ht="13.5">
      <c r="B87" s="246"/>
      <c r="C87" s="247"/>
      <c r="D87" s="248" t="s">
        <v>185</v>
      </c>
      <c r="E87" s="249" t="s">
        <v>21</v>
      </c>
      <c r="F87" s="250" t="s">
        <v>186</v>
      </c>
      <c r="G87" s="247"/>
      <c r="H87" s="251">
        <v>120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pans="2:51" s="13" customFormat="1" ht="13.5">
      <c r="B88" s="258"/>
      <c r="C88" s="259"/>
      <c r="D88" s="248" t="s">
        <v>185</v>
      </c>
      <c r="E88" s="260" t="s">
        <v>21</v>
      </c>
      <c r="F88" s="261" t="s">
        <v>187</v>
      </c>
      <c r="G88" s="259"/>
      <c r="H88" s="262">
        <v>120</v>
      </c>
      <c r="I88" s="263"/>
      <c r="J88" s="259"/>
      <c r="K88" s="259"/>
      <c r="L88" s="264"/>
      <c r="M88" s="265"/>
      <c r="N88" s="266"/>
      <c r="O88" s="266"/>
      <c r="P88" s="266"/>
      <c r="Q88" s="266"/>
      <c r="R88" s="266"/>
      <c r="S88" s="266"/>
      <c r="T88" s="267"/>
      <c r="AT88" s="268" t="s">
        <v>185</v>
      </c>
      <c r="AU88" s="268" t="s">
        <v>85</v>
      </c>
      <c r="AV88" s="13" t="s">
        <v>176</v>
      </c>
      <c r="AW88" s="13" t="s">
        <v>37</v>
      </c>
      <c r="AX88" s="13" t="s">
        <v>82</v>
      </c>
      <c r="AY88" s="268" t="s">
        <v>169</v>
      </c>
    </row>
    <row r="89" spans="2:65" s="1" customFormat="1" ht="25.5" customHeight="1">
      <c r="B89" s="47"/>
      <c r="C89" s="234" t="s">
        <v>176</v>
      </c>
      <c r="D89" s="234" t="s">
        <v>171</v>
      </c>
      <c r="E89" s="235" t="s">
        <v>188</v>
      </c>
      <c r="F89" s="236" t="s">
        <v>189</v>
      </c>
      <c r="G89" s="237" t="s">
        <v>174</v>
      </c>
      <c r="H89" s="238">
        <v>120</v>
      </c>
      <c r="I89" s="239"/>
      <c r="J89" s="240">
        <f>ROUND(I89*H89,2)</f>
        <v>0</v>
      </c>
      <c r="K89" s="236" t="s">
        <v>175</v>
      </c>
      <c r="L89" s="73"/>
      <c r="M89" s="241" t="s">
        <v>21</v>
      </c>
      <c r="N89" s="242" t="s">
        <v>45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5" t="s">
        <v>176</v>
      </c>
      <c r="AT89" s="25" t="s">
        <v>171</v>
      </c>
      <c r="AU89" s="25" t="s">
        <v>85</v>
      </c>
      <c r="AY89" s="25" t="s">
        <v>169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176</v>
      </c>
      <c r="BM89" s="25" t="s">
        <v>190</v>
      </c>
    </row>
    <row r="90" spans="2:65" s="1" customFormat="1" ht="25.5" customHeight="1">
      <c r="B90" s="47"/>
      <c r="C90" s="234" t="s">
        <v>191</v>
      </c>
      <c r="D90" s="234" t="s">
        <v>171</v>
      </c>
      <c r="E90" s="235" t="s">
        <v>192</v>
      </c>
      <c r="F90" s="236" t="s">
        <v>193</v>
      </c>
      <c r="G90" s="237" t="s">
        <v>194</v>
      </c>
      <c r="H90" s="238">
        <v>80</v>
      </c>
      <c r="I90" s="239"/>
      <c r="J90" s="240">
        <f>ROUND(I90*H90,2)</f>
        <v>0</v>
      </c>
      <c r="K90" s="236" t="s">
        <v>175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0.00064</v>
      </c>
      <c r="R90" s="243">
        <f>Q90*H90</f>
        <v>0.0512</v>
      </c>
      <c r="S90" s="243">
        <v>0</v>
      </c>
      <c r="T90" s="244">
        <f>S90*H90</f>
        <v>0</v>
      </c>
      <c r="AR90" s="25" t="s">
        <v>176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176</v>
      </c>
      <c r="BM90" s="25" t="s">
        <v>195</v>
      </c>
    </row>
    <row r="91" spans="2:51" s="14" customFormat="1" ht="13.5">
      <c r="B91" s="269"/>
      <c r="C91" s="270"/>
      <c r="D91" s="248" t="s">
        <v>185</v>
      </c>
      <c r="E91" s="271" t="s">
        <v>21</v>
      </c>
      <c r="F91" s="272" t="s">
        <v>196</v>
      </c>
      <c r="G91" s="270"/>
      <c r="H91" s="271" t="s">
        <v>21</v>
      </c>
      <c r="I91" s="273"/>
      <c r="J91" s="270"/>
      <c r="K91" s="270"/>
      <c r="L91" s="274"/>
      <c r="M91" s="275"/>
      <c r="N91" s="276"/>
      <c r="O91" s="276"/>
      <c r="P91" s="276"/>
      <c r="Q91" s="276"/>
      <c r="R91" s="276"/>
      <c r="S91" s="276"/>
      <c r="T91" s="277"/>
      <c r="AT91" s="278" t="s">
        <v>185</v>
      </c>
      <c r="AU91" s="278" t="s">
        <v>85</v>
      </c>
      <c r="AV91" s="14" t="s">
        <v>82</v>
      </c>
      <c r="AW91" s="14" t="s">
        <v>37</v>
      </c>
      <c r="AX91" s="14" t="s">
        <v>74</v>
      </c>
      <c r="AY91" s="278" t="s">
        <v>169</v>
      </c>
    </row>
    <row r="92" spans="2:51" s="12" customFormat="1" ht="13.5">
      <c r="B92" s="246"/>
      <c r="C92" s="247"/>
      <c r="D92" s="248" t="s">
        <v>185</v>
      </c>
      <c r="E92" s="249" t="s">
        <v>21</v>
      </c>
      <c r="F92" s="250" t="s">
        <v>197</v>
      </c>
      <c r="G92" s="247"/>
      <c r="H92" s="251">
        <v>80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pans="2:51" s="13" customFormat="1" ht="13.5">
      <c r="B93" s="258"/>
      <c r="C93" s="259"/>
      <c r="D93" s="248" t="s">
        <v>185</v>
      </c>
      <c r="E93" s="260" t="s">
        <v>21</v>
      </c>
      <c r="F93" s="261" t="s">
        <v>187</v>
      </c>
      <c r="G93" s="259"/>
      <c r="H93" s="262">
        <v>80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185</v>
      </c>
      <c r="AU93" s="268" t="s">
        <v>85</v>
      </c>
      <c r="AV93" s="13" t="s">
        <v>176</v>
      </c>
      <c r="AW93" s="13" t="s">
        <v>37</v>
      </c>
      <c r="AX93" s="13" t="s">
        <v>82</v>
      </c>
      <c r="AY93" s="268" t="s">
        <v>169</v>
      </c>
    </row>
    <row r="94" spans="2:65" s="1" customFormat="1" ht="25.5" customHeight="1">
      <c r="B94" s="47"/>
      <c r="C94" s="234" t="s">
        <v>198</v>
      </c>
      <c r="D94" s="234" t="s">
        <v>171</v>
      </c>
      <c r="E94" s="235" t="s">
        <v>199</v>
      </c>
      <c r="F94" s="236" t="s">
        <v>200</v>
      </c>
      <c r="G94" s="237" t="s">
        <v>194</v>
      </c>
      <c r="H94" s="238">
        <v>80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201</v>
      </c>
    </row>
    <row r="95" spans="2:65" s="1" customFormat="1" ht="16.5" customHeight="1">
      <c r="B95" s="47"/>
      <c r="C95" s="234" t="s">
        <v>202</v>
      </c>
      <c r="D95" s="234" t="s">
        <v>171</v>
      </c>
      <c r="E95" s="235" t="s">
        <v>203</v>
      </c>
      <c r="F95" s="236" t="s">
        <v>204</v>
      </c>
      <c r="G95" s="237" t="s">
        <v>205</v>
      </c>
      <c r="H95" s="238">
        <v>1648</v>
      </c>
      <c r="I95" s="239"/>
      <c r="J95" s="240">
        <f>ROUND(I95*H95,2)</f>
        <v>0</v>
      </c>
      <c r="K95" s="236" t="s">
        <v>175</v>
      </c>
      <c r="L95" s="73"/>
      <c r="M95" s="241" t="s">
        <v>21</v>
      </c>
      <c r="N95" s="242" t="s">
        <v>45</v>
      </c>
      <c r="O95" s="48"/>
      <c r="P95" s="243">
        <f>O95*H95</f>
        <v>0</v>
      </c>
      <c r="Q95" s="243">
        <v>0.00055</v>
      </c>
      <c r="R95" s="243">
        <f>Q95*H95</f>
        <v>0.9064000000000001</v>
      </c>
      <c r="S95" s="243">
        <v>0</v>
      </c>
      <c r="T95" s="244">
        <f>S95*H95</f>
        <v>0</v>
      </c>
      <c r="AR95" s="25" t="s">
        <v>176</v>
      </c>
      <c r="AT95" s="25" t="s">
        <v>171</v>
      </c>
      <c r="AU95" s="25" t="s">
        <v>85</v>
      </c>
      <c r="AY95" s="25" t="s">
        <v>169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25" t="s">
        <v>82</v>
      </c>
      <c r="BK95" s="245">
        <f>ROUND(I95*H95,2)</f>
        <v>0</v>
      </c>
      <c r="BL95" s="25" t="s">
        <v>176</v>
      </c>
      <c r="BM95" s="25" t="s">
        <v>206</v>
      </c>
    </row>
    <row r="96" spans="2:51" s="14" customFormat="1" ht="13.5">
      <c r="B96" s="269"/>
      <c r="C96" s="270"/>
      <c r="D96" s="248" t="s">
        <v>185</v>
      </c>
      <c r="E96" s="271" t="s">
        <v>21</v>
      </c>
      <c r="F96" s="272" t="s">
        <v>207</v>
      </c>
      <c r="G96" s="270"/>
      <c r="H96" s="271" t="s">
        <v>21</v>
      </c>
      <c r="I96" s="273"/>
      <c r="J96" s="270"/>
      <c r="K96" s="270"/>
      <c r="L96" s="274"/>
      <c r="M96" s="275"/>
      <c r="N96" s="276"/>
      <c r="O96" s="276"/>
      <c r="P96" s="276"/>
      <c r="Q96" s="276"/>
      <c r="R96" s="276"/>
      <c r="S96" s="276"/>
      <c r="T96" s="277"/>
      <c r="AT96" s="278" t="s">
        <v>185</v>
      </c>
      <c r="AU96" s="278" t="s">
        <v>85</v>
      </c>
      <c r="AV96" s="14" t="s">
        <v>82</v>
      </c>
      <c r="AW96" s="14" t="s">
        <v>37</v>
      </c>
      <c r="AX96" s="14" t="s">
        <v>74</v>
      </c>
      <c r="AY96" s="278" t="s">
        <v>169</v>
      </c>
    </row>
    <row r="97" spans="2:51" s="12" customFormat="1" ht="13.5">
      <c r="B97" s="246"/>
      <c r="C97" s="247"/>
      <c r="D97" s="248" t="s">
        <v>185</v>
      </c>
      <c r="E97" s="249" t="s">
        <v>21</v>
      </c>
      <c r="F97" s="250" t="s">
        <v>208</v>
      </c>
      <c r="G97" s="247"/>
      <c r="H97" s="251">
        <v>600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pans="2:51" s="14" customFormat="1" ht="13.5">
      <c r="B98" s="269"/>
      <c r="C98" s="270"/>
      <c r="D98" s="248" t="s">
        <v>185</v>
      </c>
      <c r="E98" s="271" t="s">
        <v>21</v>
      </c>
      <c r="F98" s="272" t="s">
        <v>209</v>
      </c>
      <c r="G98" s="270"/>
      <c r="H98" s="271" t="s">
        <v>21</v>
      </c>
      <c r="I98" s="273"/>
      <c r="J98" s="270"/>
      <c r="K98" s="270"/>
      <c r="L98" s="274"/>
      <c r="M98" s="275"/>
      <c r="N98" s="276"/>
      <c r="O98" s="276"/>
      <c r="P98" s="276"/>
      <c r="Q98" s="276"/>
      <c r="R98" s="276"/>
      <c r="S98" s="276"/>
      <c r="T98" s="277"/>
      <c r="AT98" s="278" t="s">
        <v>185</v>
      </c>
      <c r="AU98" s="278" t="s">
        <v>85</v>
      </c>
      <c r="AV98" s="14" t="s">
        <v>82</v>
      </c>
      <c r="AW98" s="14" t="s">
        <v>37</v>
      </c>
      <c r="AX98" s="14" t="s">
        <v>74</v>
      </c>
      <c r="AY98" s="278" t="s">
        <v>169</v>
      </c>
    </row>
    <row r="99" spans="2:51" s="12" customFormat="1" ht="13.5">
      <c r="B99" s="246"/>
      <c r="C99" s="247"/>
      <c r="D99" s="248" t="s">
        <v>185</v>
      </c>
      <c r="E99" s="249" t="s">
        <v>21</v>
      </c>
      <c r="F99" s="250" t="s">
        <v>210</v>
      </c>
      <c r="G99" s="247"/>
      <c r="H99" s="251">
        <v>348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pans="2:51" s="14" customFormat="1" ht="13.5">
      <c r="B100" s="269"/>
      <c r="C100" s="270"/>
      <c r="D100" s="248" t="s">
        <v>185</v>
      </c>
      <c r="E100" s="271" t="s">
        <v>21</v>
      </c>
      <c r="F100" s="272" t="s">
        <v>211</v>
      </c>
      <c r="G100" s="270"/>
      <c r="H100" s="271" t="s">
        <v>21</v>
      </c>
      <c r="I100" s="273"/>
      <c r="J100" s="270"/>
      <c r="K100" s="270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185</v>
      </c>
      <c r="AU100" s="278" t="s">
        <v>85</v>
      </c>
      <c r="AV100" s="14" t="s">
        <v>82</v>
      </c>
      <c r="AW100" s="14" t="s">
        <v>37</v>
      </c>
      <c r="AX100" s="14" t="s">
        <v>74</v>
      </c>
      <c r="AY100" s="278" t="s">
        <v>169</v>
      </c>
    </row>
    <row r="101" spans="2:51" s="12" customFormat="1" ht="13.5">
      <c r="B101" s="246"/>
      <c r="C101" s="247"/>
      <c r="D101" s="248" t="s">
        <v>185</v>
      </c>
      <c r="E101" s="249" t="s">
        <v>21</v>
      </c>
      <c r="F101" s="250" t="s">
        <v>212</v>
      </c>
      <c r="G101" s="247"/>
      <c r="H101" s="251">
        <v>150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pans="2:51" s="14" customFormat="1" ht="13.5">
      <c r="B102" s="269"/>
      <c r="C102" s="270"/>
      <c r="D102" s="248" t="s">
        <v>185</v>
      </c>
      <c r="E102" s="271" t="s">
        <v>21</v>
      </c>
      <c r="F102" s="272" t="s">
        <v>213</v>
      </c>
      <c r="G102" s="270"/>
      <c r="H102" s="271" t="s">
        <v>21</v>
      </c>
      <c r="I102" s="273"/>
      <c r="J102" s="270"/>
      <c r="K102" s="270"/>
      <c r="L102" s="274"/>
      <c r="M102" s="275"/>
      <c r="N102" s="276"/>
      <c r="O102" s="276"/>
      <c r="P102" s="276"/>
      <c r="Q102" s="276"/>
      <c r="R102" s="276"/>
      <c r="S102" s="276"/>
      <c r="T102" s="277"/>
      <c r="AT102" s="278" t="s">
        <v>185</v>
      </c>
      <c r="AU102" s="278" t="s">
        <v>85</v>
      </c>
      <c r="AV102" s="14" t="s">
        <v>82</v>
      </c>
      <c r="AW102" s="14" t="s">
        <v>37</v>
      </c>
      <c r="AX102" s="14" t="s">
        <v>74</v>
      </c>
      <c r="AY102" s="278" t="s">
        <v>169</v>
      </c>
    </row>
    <row r="103" spans="2:51" s="12" customFormat="1" ht="13.5">
      <c r="B103" s="246"/>
      <c r="C103" s="247"/>
      <c r="D103" s="248" t="s">
        <v>185</v>
      </c>
      <c r="E103" s="249" t="s">
        <v>21</v>
      </c>
      <c r="F103" s="250" t="s">
        <v>214</v>
      </c>
      <c r="G103" s="247"/>
      <c r="H103" s="251">
        <v>550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pans="2:51" s="13" customFormat="1" ht="13.5">
      <c r="B104" s="258"/>
      <c r="C104" s="259"/>
      <c r="D104" s="248" t="s">
        <v>185</v>
      </c>
      <c r="E104" s="260" t="s">
        <v>21</v>
      </c>
      <c r="F104" s="261" t="s">
        <v>187</v>
      </c>
      <c r="G104" s="259"/>
      <c r="H104" s="262">
        <v>1648</v>
      </c>
      <c r="I104" s="263"/>
      <c r="J104" s="259"/>
      <c r="K104" s="259"/>
      <c r="L104" s="264"/>
      <c r="M104" s="265"/>
      <c r="N104" s="266"/>
      <c r="O104" s="266"/>
      <c r="P104" s="266"/>
      <c r="Q104" s="266"/>
      <c r="R104" s="266"/>
      <c r="S104" s="266"/>
      <c r="T104" s="267"/>
      <c r="AT104" s="268" t="s">
        <v>185</v>
      </c>
      <c r="AU104" s="268" t="s">
        <v>85</v>
      </c>
      <c r="AV104" s="13" t="s">
        <v>176</v>
      </c>
      <c r="AW104" s="13" t="s">
        <v>37</v>
      </c>
      <c r="AX104" s="13" t="s">
        <v>82</v>
      </c>
      <c r="AY104" s="268" t="s">
        <v>169</v>
      </c>
    </row>
    <row r="105" spans="2:65" s="1" customFormat="1" ht="25.5" customHeight="1">
      <c r="B105" s="47"/>
      <c r="C105" s="234" t="s">
        <v>215</v>
      </c>
      <c r="D105" s="234" t="s">
        <v>171</v>
      </c>
      <c r="E105" s="235" t="s">
        <v>216</v>
      </c>
      <c r="F105" s="236" t="s">
        <v>217</v>
      </c>
      <c r="G105" s="237" t="s">
        <v>205</v>
      </c>
      <c r="H105" s="238">
        <v>1648</v>
      </c>
      <c r="I105" s="239"/>
      <c r="J105" s="240">
        <f>ROUND(I105*H105,2)</f>
        <v>0</v>
      </c>
      <c r="K105" s="236" t="s">
        <v>175</v>
      </c>
      <c r="L105" s="73"/>
      <c r="M105" s="241" t="s">
        <v>21</v>
      </c>
      <c r="N105" s="242" t="s">
        <v>45</v>
      </c>
      <c r="O105" s="48"/>
      <c r="P105" s="243">
        <f>O105*H105</f>
        <v>0</v>
      </c>
      <c r="Q105" s="243">
        <v>0</v>
      </c>
      <c r="R105" s="243">
        <f>Q105*H105</f>
        <v>0</v>
      </c>
      <c r="S105" s="243">
        <v>0</v>
      </c>
      <c r="T105" s="244">
        <f>S105*H105</f>
        <v>0</v>
      </c>
      <c r="AR105" s="25" t="s">
        <v>176</v>
      </c>
      <c r="AT105" s="25" t="s">
        <v>171</v>
      </c>
      <c r="AU105" s="25" t="s">
        <v>85</v>
      </c>
      <c r="AY105" s="25" t="s">
        <v>169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25" t="s">
        <v>82</v>
      </c>
      <c r="BK105" s="245">
        <f>ROUND(I105*H105,2)</f>
        <v>0</v>
      </c>
      <c r="BL105" s="25" t="s">
        <v>176</v>
      </c>
      <c r="BM105" s="25" t="s">
        <v>218</v>
      </c>
    </row>
    <row r="106" spans="2:65" s="1" customFormat="1" ht="25.5" customHeight="1">
      <c r="B106" s="47"/>
      <c r="C106" s="234" t="s">
        <v>219</v>
      </c>
      <c r="D106" s="234" t="s">
        <v>171</v>
      </c>
      <c r="E106" s="235" t="s">
        <v>220</v>
      </c>
      <c r="F106" s="236" t="s">
        <v>221</v>
      </c>
      <c r="G106" s="237" t="s">
        <v>205</v>
      </c>
      <c r="H106" s="238">
        <v>1648</v>
      </c>
      <c r="I106" s="239"/>
      <c r="J106" s="240">
        <f>ROUND(I106*H106,2)</f>
        <v>0</v>
      </c>
      <c r="K106" s="236" t="s">
        <v>175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0.00013574</v>
      </c>
      <c r="R106" s="243">
        <f>Q106*H106</f>
        <v>0.22369951999999999</v>
      </c>
      <c r="S106" s="243">
        <v>0</v>
      </c>
      <c r="T106" s="244">
        <f>S106*H106</f>
        <v>0</v>
      </c>
      <c r="AR106" s="25" t="s">
        <v>176</v>
      </c>
      <c r="AT106" s="25" t="s">
        <v>171</v>
      </c>
      <c r="AU106" s="25" t="s">
        <v>85</v>
      </c>
      <c r="AY106" s="25" t="s">
        <v>169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176</v>
      </c>
      <c r="BM106" s="25" t="s">
        <v>222</v>
      </c>
    </row>
    <row r="107" spans="2:51" s="14" customFormat="1" ht="13.5">
      <c r="B107" s="269"/>
      <c r="C107" s="270"/>
      <c r="D107" s="248" t="s">
        <v>185</v>
      </c>
      <c r="E107" s="271" t="s">
        <v>21</v>
      </c>
      <c r="F107" s="272" t="s">
        <v>207</v>
      </c>
      <c r="G107" s="270"/>
      <c r="H107" s="271" t="s">
        <v>21</v>
      </c>
      <c r="I107" s="273"/>
      <c r="J107" s="270"/>
      <c r="K107" s="270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185</v>
      </c>
      <c r="AU107" s="278" t="s">
        <v>85</v>
      </c>
      <c r="AV107" s="14" t="s">
        <v>82</v>
      </c>
      <c r="AW107" s="14" t="s">
        <v>37</v>
      </c>
      <c r="AX107" s="14" t="s">
        <v>74</v>
      </c>
      <c r="AY107" s="278" t="s">
        <v>169</v>
      </c>
    </row>
    <row r="108" spans="2:51" s="12" customFormat="1" ht="13.5">
      <c r="B108" s="246"/>
      <c r="C108" s="247"/>
      <c r="D108" s="248" t="s">
        <v>185</v>
      </c>
      <c r="E108" s="249" t="s">
        <v>21</v>
      </c>
      <c r="F108" s="250" t="s">
        <v>208</v>
      </c>
      <c r="G108" s="247"/>
      <c r="H108" s="251">
        <v>600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pans="2:51" s="14" customFormat="1" ht="13.5">
      <c r="B109" s="269"/>
      <c r="C109" s="270"/>
      <c r="D109" s="248" t="s">
        <v>185</v>
      </c>
      <c r="E109" s="271" t="s">
        <v>21</v>
      </c>
      <c r="F109" s="272" t="s">
        <v>209</v>
      </c>
      <c r="G109" s="270"/>
      <c r="H109" s="271" t="s">
        <v>21</v>
      </c>
      <c r="I109" s="273"/>
      <c r="J109" s="270"/>
      <c r="K109" s="270"/>
      <c r="L109" s="274"/>
      <c r="M109" s="275"/>
      <c r="N109" s="276"/>
      <c r="O109" s="276"/>
      <c r="P109" s="276"/>
      <c r="Q109" s="276"/>
      <c r="R109" s="276"/>
      <c r="S109" s="276"/>
      <c r="T109" s="277"/>
      <c r="AT109" s="278" t="s">
        <v>185</v>
      </c>
      <c r="AU109" s="278" t="s">
        <v>85</v>
      </c>
      <c r="AV109" s="14" t="s">
        <v>82</v>
      </c>
      <c r="AW109" s="14" t="s">
        <v>37</v>
      </c>
      <c r="AX109" s="14" t="s">
        <v>74</v>
      </c>
      <c r="AY109" s="278" t="s">
        <v>169</v>
      </c>
    </row>
    <row r="110" spans="2:51" s="12" customFormat="1" ht="13.5">
      <c r="B110" s="246"/>
      <c r="C110" s="247"/>
      <c r="D110" s="248" t="s">
        <v>185</v>
      </c>
      <c r="E110" s="249" t="s">
        <v>21</v>
      </c>
      <c r="F110" s="250" t="s">
        <v>210</v>
      </c>
      <c r="G110" s="247"/>
      <c r="H110" s="251">
        <v>348</v>
      </c>
      <c r="I110" s="252"/>
      <c r="J110" s="247"/>
      <c r="K110" s="247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185</v>
      </c>
      <c r="AU110" s="257" t="s">
        <v>85</v>
      </c>
      <c r="AV110" s="12" t="s">
        <v>85</v>
      </c>
      <c r="AW110" s="12" t="s">
        <v>37</v>
      </c>
      <c r="AX110" s="12" t="s">
        <v>74</v>
      </c>
      <c r="AY110" s="257" t="s">
        <v>169</v>
      </c>
    </row>
    <row r="111" spans="2:51" s="14" customFormat="1" ht="13.5">
      <c r="B111" s="269"/>
      <c r="C111" s="270"/>
      <c r="D111" s="248" t="s">
        <v>185</v>
      </c>
      <c r="E111" s="271" t="s">
        <v>21</v>
      </c>
      <c r="F111" s="272" t="s">
        <v>211</v>
      </c>
      <c r="G111" s="270"/>
      <c r="H111" s="271" t="s">
        <v>21</v>
      </c>
      <c r="I111" s="273"/>
      <c r="J111" s="270"/>
      <c r="K111" s="270"/>
      <c r="L111" s="274"/>
      <c r="M111" s="275"/>
      <c r="N111" s="276"/>
      <c r="O111" s="276"/>
      <c r="P111" s="276"/>
      <c r="Q111" s="276"/>
      <c r="R111" s="276"/>
      <c r="S111" s="276"/>
      <c r="T111" s="277"/>
      <c r="AT111" s="278" t="s">
        <v>185</v>
      </c>
      <c r="AU111" s="278" t="s">
        <v>85</v>
      </c>
      <c r="AV111" s="14" t="s">
        <v>82</v>
      </c>
      <c r="AW111" s="14" t="s">
        <v>37</v>
      </c>
      <c r="AX111" s="14" t="s">
        <v>74</v>
      </c>
      <c r="AY111" s="278" t="s">
        <v>169</v>
      </c>
    </row>
    <row r="112" spans="2:51" s="12" customFormat="1" ht="13.5">
      <c r="B112" s="246"/>
      <c r="C112" s="247"/>
      <c r="D112" s="248" t="s">
        <v>185</v>
      </c>
      <c r="E112" s="249" t="s">
        <v>21</v>
      </c>
      <c r="F112" s="250" t="s">
        <v>212</v>
      </c>
      <c r="G112" s="247"/>
      <c r="H112" s="251">
        <v>150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pans="2:51" s="14" customFormat="1" ht="13.5">
      <c r="B113" s="269"/>
      <c r="C113" s="270"/>
      <c r="D113" s="248" t="s">
        <v>185</v>
      </c>
      <c r="E113" s="271" t="s">
        <v>21</v>
      </c>
      <c r="F113" s="272" t="s">
        <v>213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pans="2:51" s="12" customFormat="1" ht="13.5">
      <c r="B114" s="246"/>
      <c r="C114" s="247"/>
      <c r="D114" s="248" t="s">
        <v>185</v>
      </c>
      <c r="E114" s="249" t="s">
        <v>21</v>
      </c>
      <c r="F114" s="250" t="s">
        <v>214</v>
      </c>
      <c r="G114" s="247"/>
      <c r="H114" s="251">
        <v>550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pans="2:51" s="13" customFormat="1" ht="13.5">
      <c r="B115" s="258"/>
      <c r="C115" s="259"/>
      <c r="D115" s="248" t="s">
        <v>185</v>
      </c>
      <c r="E115" s="260" t="s">
        <v>21</v>
      </c>
      <c r="F115" s="261" t="s">
        <v>187</v>
      </c>
      <c r="G115" s="259"/>
      <c r="H115" s="262">
        <v>1648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185</v>
      </c>
      <c r="AU115" s="268" t="s">
        <v>85</v>
      </c>
      <c r="AV115" s="13" t="s">
        <v>176</v>
      </c>
      <c r="AW115" s="13" t="s">
        <v>37</v>
      </c>
      <c r="AX115" s="13" t="s">
        <v>82</v>
      </c>
      <c r="AY115" s="268" t="s">
        <v>169</v>
      </c>
    </row>
    <row r="116" spans="2:65" s="1" customFormat="1" ht="25.5" customHeight="1">
      <c r="B116" s="47"/>
      <c r="C116" s="234" t="s">
        <v>223</v>
      </c>
      <c r="D116" s="234" t="s">
        <v>171</v>
      </c>
      <c r="E116" s="235" t="s">
        <v>224</v>
      </c>
      <c r="F116" s="236" t="s">
        <v>225</v>
      </c>
      <c r="G116" s="237" t="s">
        <v>205</v>
      </c>
      <c r="H116" s="238">
        <v>1648</v>
      </c>
      <c r="I116" s="239"/>
      <c r="J116" s="240">
        <f>ROUND(I116*H116,2)</f>
        <v>0</v>
      </c>
      <c r="K116" s="236" t="s">
        <v>175</v>
      </c>
      <c r="L116" s="73"/>
      <c r="M116" s="241" t="s">
        <v>21</v>
      </c>
      <c r="N116" s="242" t="s">
        <v>45</v>
      </c>
      <c r="O116" s="48"/>
      <c r="P116" s="243">
        <f>O116*H116</f>
        <v>0</v>
      </c>
      <c r="Q116" s="243">
        <v>0</v>
      </c>
      <c r="R116" s="243">
        <f>Q116*H116</f>
        <v>0</v>
      </c>
      <c r="S116" s="243">
        <v>0</v>
      </c>
      <c r="T116" s="244">
        <f>S116*H116</f>
        <v>0</v>
      </c>
      <c r="AR116" s="25" t="s">
        <v>176</v>
      </c>
      <c r="AT116" s="25" t="s">
        <v>171</v>
      </c>
      <c r="AU116" s="25" t="s">
        <v>85</v>
      </c>
      <c r="AY116" s="25" t="s">
        <v>169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82</v>
      </c>
      <c r="BK116" s="245">
        <f>ROUND(I116*H116,2)</f>
        <v>0</v>
      </c>
      <c r="BL116" s="25" t="s">
        <v>176</v>
      </c>
      <c r="BM116" s="25" t="s">
        <v>226</v>
      </c>
    </row>
    <row r="117" spans="2:65" s="1" customFormat="1" ht="25.5" customHeight="1">
      <c r="B117" s="47"/>
      <c r="C117" s="234" t="s">
        <v>227</v>
      </c>
      <c r="D117" s="234" t="s">
        <v>171</v>
      </c>
      <c r="E117" s="235" t="s">
        <v>228</v>
      </c>
      <c r="F117" s="236" t="s">
        <v>229</v>
      </c>
      <c r="G117" s="237" t="s">
        <v>205</v>
      </c>
      <c r="H117" s="238">
        <v>220</v>
      </c>
      <c r="I117" s="239"/>
      <c r="J117" s="240">
        <f>ROUND(I117*H117,2)</f>
        <v>0</v>
      </c>
      <c r="K117" s="236" t="s">
        <v>175</v>
      </c>
      <c r="L117" s="73"/>
      <c r="M117" s="241" t="s">
        <v>21</v>
      </c>
      <c r="N117" s="242" t="s">
        <v>45</v>
      </c>
      <c r="O117" s="48"/>
      <c r="P117" s="243">
        <f>O117*H117</f>
        <v>0</v>
      </c>
      <c r="Q117" s="243">
        <v>0.00030074</v>
      </c>
      <c r="R117" s="243">
        <f>Q117*H117</f>
        <v>0.06616280000000001</v>
      </c>
      <c r="S117" s="243">
        <v>0</v>
      </c>
      <c r="T117" s="244">
        <f>S117*H117</f>
        <v>0</v>
      </c>
      <c r="AR117" s="25" t="s">
        <v>176</v>
      </c>
      <c r="AT117" s="25" t="s">
        <v>171</v>
      </c>
      <c r="AU117" s="25" t="s">
        <v>85</v>
      </c>
      <c r="AY117" s="25" t="s">
        <v>169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176</v>
      </c>
      <c r="BM117" s="25" t="s">
        <v>230</v>
      </c>
    </row>
    <row r="118" spans="2:65" s="1" customFormat="1" ht="25.5" customHeight="1">
      <c r="B118" s="47"/>
      <c r="C118" s="234" t="s">
        <v>231</v>
      </c>
      <c r="D118" s="234" t="s">
        <v>171</v>
      </c>
      <c r="E118" s="235" t="s">
        <v>232</v>
      </c>
      <c r="F118" s="236" t="s">
        <v>233</v>
      </c>
      <c r="G118" s="237" t="s">
        <v>205</v>
      </c>
      <c r="H118" s="238">
        <v>220</v>
      </c>
      <c r="I118" s="239"/>
      <c r="J118" s="240">
        <f>ROUND(I118*H118,2)</f>
        <v>0</v>
      </c>
      <c r="K118" s="236" t="s">
        <v>175</v>
      </c>
      <c r="L118" s="73"/>
      <c r="M118" s="241" t="s">
        <v>21</v>
      </c>
      <c r="N118" s="242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176</v>
      </c>
      <c r="AT118" s="25" t="s">
        <v>171</v>
      </c>
      <c r="AU118" s="25" t="s">
        <v>85</v>
      </c>
      <c r="AY118" s="25" t="s">
        <v>169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176</v>
      </c>
      <c r="BM118" s="25" t="s">
        <v>234</v>
      </c>
    </row>
    <row r="119" spans="2:65" s="1" customFormat="1" ht="38.25" customHeight="1">
      <c r="B119" s="47"/>
      <c r="C119" s="234" t="s">
        <v>235</v>
      </c>
      <c r="D119" s="234" t="s">
        <v>171</v>
      </c>
      <c r="E119" s="235" t="s">
        <v>236</v>
      </c>
      <c r="F119" s="236" t="s">
        <v>237</v>
      </c>
      <c r="G119" s="237" t="s">
        <v>174</v>
      </c>
      <c r="H119" s="238">
        <v>3</v>
      </c>
      <c r="I119" s="239"/>
      <c r="J119" s="240">
        <f>ROUND(I119*H119,2)</f>
        <v>0</v>
      </c>
      <c r="K119" s="236" t="s">
        <v>175</v>
      </c>
      <c r="L119" s="73"/>
      <c r="M119" s="241" t="s">
        <v>21</v>
      </c>
      <c r="N119" s="242" t="s">
        <v>45</v>
      </c>
      <c r="O119" s="48"/>
      <c r="P119" s="243">
        <f>O119*H119</f>
        <v>0</v>
      </c>
      <c r="Q119" s="243">
        <v>0</v>
      </c>
      <c r="R119" s="243">
        <f>Q119*H119</f>
        <v>0</v>
      </c>
      <c r="S119" s="243">
        <v>0</v>
      </c>
      <c r="T119" s="244">
        <f>S119*H119</f>
        <v>0</v>
      </c>
      <c r="AR119" s="25" t="s">
        <v>176</v>
      </c>
      <c r="AT119" s="25" t="s">
        <v>171</v>
      </c>
      <c r="AU119" s="25" t="s">
        <v>85</v>
      </c>
      <c r="AY119" s="25" t="s">
        <v>169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82</v>
      </c>
      <c r="BK119" s="245">
        <f>ROUND(I119*H119,2)</f>
        <v>0</v>
      </c>
      <c r="BL119" s="25" t="s">
        <v>176</v>
      </c>
      <c r="BM119" s="25" t="s">
        <v>238</v>
      </c>
    </row>
    <row r="120" spans="2:65" s="1" customFormat="1" ht="38.25" customHeight="1">
      <c r="B120" s="47"/>
      <c r="C120" s="234" t="s">
        <v>239</v>
      </c>
      <c r="D120" s="234" t="s">
        <v>171</v>
      </c>
      <c r="E120" s="235" t="s">
        <v>240</v>
      </c>
      <c r="F120" s="236" t="s">
        <v>241</v>
      </c>
      <c r="G120" s="237" t="s">
        <v>174</v>
      </c>
      <c r="H120" s="238">
        <v>3</v>
      </c>
      <c r="I120" s="239"/>
      <c r="J120" s="240">
        <f>ROUND(I120*H120,2)</f>
        <v>0</v>
      </c>
      <c r="K120" s="236" t="s">
        <v>175</v>
      </c>
      <c r="L120" s="73"/>
      <c r="M120" s="241" t="s">
        <v>21</v>
      </c>
      <c r="N120" s="242" t="s">
        <v>45</v>
      </c>
      <c r="O120" s="48"/>
      <c r="P120" s="243">
        <f>O120*H120</f>
        <v>0</v>
      </c>
      <c r="Q120" s="243">
        <v>0</v>
      </c>
      <c r="R120" s="243">
        <f>Q120*H120</f>
        <v>0</v>
      </c>
      <c r="S120" s="243">
        <v>0</v>
      </c>
      <c r="T120" s="244">
        <f>S120*H120</f>
        <v>0</v>
      </c>
      <c r="AR120" s="25" t="s">
        <v>176</v>
      </c>
      <c r="AT120" s="25" t="s">
        <v>171</v>
      </c>
      <c r="AU120" s="25" t="s">
        <v>85</v>
      </c>
      <c r="AY120" s="25" t="s">
        <v>169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176</v>
      </c>
      <c r="BM120" s="25" t="s">
        <v>242</v>
      </c>
    </row>
    <row r="121" spans="2:65" s="1" customFormat="1" ht="25.5" customHeight="1">
      <c r="B121" s="47"/>
      <c r="C121" s="234" t="s">
        <v>10</v>
      </c>
      <c r="D121" s="234" t="s">
        <v>171</v>
      </c>
      <c r="E121" s="235" t="s">
        <v>243</v>
      </c>
      <c r="F121" s="236" t="s">
        <v>244</v>
      </c>
      <c r="G121" s="237" t="s">
        <v>174</v>
      </c>
      <c r="H121" s="238">
        <v>3</v>
      </c>
      <c r="I121" s="239"/>
      <c r="J121" s="240">
        <f>ROUND(I121*H121,2)</f>
        <v>0</v>
      </c>
      <c r="K121" s="236" t="s">
        <v>175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AR121" s="25" t="s">
        <v>176</v>
      </c>
      <c r="AT121" s="25" t="s">
        <v>171</v>
      </c>
      <c r="AU121" s="25" t="s">
        <v>85</v>
      </c>
      <c r="AY121" s="25" t="s">
        <v>169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176</v>
      </c>
      <c r="BM121" s="25" t="s">
        <v>245</v>
      </c>
    </row>
    <row r="122" spans="2:65" s="1" customFormat="1" ht="38.25" customHeight="1">
      <c r="B122" s="47"/>
      <c r="C122" s="234" t="s">
        <v>246</v>
      </c>
      <c r="D122" s="234" t="s">
        <v>171</v>
      </c>
      <c r="E122" s="235" t="s">
        <v>247</v>
      </c>
      <c r="F122" s="236" t="s">
        <v>248</v>
      </c>
      <c r="G122" s="237" t="s">
        <v>174</v>
      </c>
      <c r="H122" s="238">
        <v>3</v>
      </c>
      <c r="I122" s="239"/>
      <c r="J122" s="240">
        <f>ROUND(I122*H122,2)</f>
        <v>0</v>
      </c>
      <c r="K122" s="236" t="s">
        <v>175</v>
      </c>
      <c r="L122" s="73"/>
      <c r="M122" s="241" t="s">
        <v>21</v>
      </c>
      <c r="N122" s="242" t="s">
        <v>45</v>
      </c>
      <c r="O122" s="48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AR122" s="25" t="s">
        <v>176</v>
      </c>
      <c r="AT122" s="25" t="s">
        <v>171</v>
      </c>
      <c r="AU122" s="25" t="s">
        <v>85</v>
      </c>
      <c r="AY122" s="25" t="s">
        <v>169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176</v>
      </c>
      <c r="BM122" s="25" t="s">
        <v>249</v>
      </c>
    </row>
    <row r="123" spans="2:65" s="1" customFormat="1" ht="38.25" customHeight="1">
      <c r="B123" s="47"/>
      <c r="C123" s="234" t="s">
        <v>250</v>
      </c>
      <c r="D123" s="234" t="s">
        <v>171</v>
      </c>
      <c r="E123" s="235" t="s">
        <v>251</v>
      </c>
      <c r="F123" s="236" t="s">
        <v>252</v>
      </c>
      <c r="G123" s="237" t="s">
        <v>174</v>
      </c>
      <c r="H123" s="238">
        <v>3</v>
      </c>
      <c r="I123" s="239"/>
      <c r="J123" s="240">
        <f>ROUND(I123*H123,2)</f>
        <v>0</v>
      </c>
      <c r="K123" s="236" t="s">
        <v>175</v>
      </c>
      <c r="L123" s="73"/>
      <c r="M123" s="241" t="s">
        <v>21</v>
      </c>
      <c r="N123" s="242" t="s">
        <v>45</v>
      </c>
      <c r="O123" s="4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AR123" s="25" t="s">
        <v>176</v>
      </c>
      <c r="AT123" s="25" t="s">
        <v>171</v>
      </c>
      <c r="AU123" s="25" t="s">
        <v>85</v>
      </c>
      <c r="AY123" s="25" t="s">
        <v>169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176</v>
      </c>
      <c r="BM123" s="25" t="s">
        <v>253</v>
      </c>
    </row>
    <row r="124" spans="2:65" s="1" customFormat="1" ht="38.25" customHeight="1">
      <c r="B124" s="47"/>
      <c r="C124" s="234" t="s">
        <v>254</v>
      </c>
      <c r="D124" s="234" t="s">
        <v>171</v>
      </c>
      <c r="E124" s="235" t="s">
        <v>255</v>
      </c>
      <c r="F124" s="236" t="s">
        <v>256</v>
      </c>
      <c r="G124" s="237" t="s">
        <v>174</v>
      </c>
      <c r="H124" s="238">
        <v>3</v>
      </c>
      <c r="I124" s="239"/>
      <c r="J124" s="240">
        <f>ROUND(I124*H124,2)</f>
        <v>0</v>
      </c>
      <c r="K124" s="236" t="s">
        <v>175</v>
      </c>
      <c r="L124" s="73"/>
      <c r="M124" s="241" t="s">
        <v>21</v>
      </c>
      <c r="N124" s="242" t="s">
        <v>45</v>
      </c>
      <c r="O124" s="4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AR124" s="25" t="s">
        <v>176</v>
      </c>
      <c r="AT124" s="25" t="s">
        <v>171</v>
      </c>
      <c r="AU124" s="25" t="s">
        <v>85</v>
      </c>
      <c r="AY124" s="25" t="s">
        <v>169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176</v>
      </c>
      <c r="BM124" s="25" t="s">
        <v>257</v>
      </c>
    </row>
    <row r="125" spans="2:65" s="1" customFormat="1" ht="38.25" customHeight="1">
      <c r="B125" s="47"/>
      <c r="C125" s="234" t="s">
        <v>258</v>
      </c>
      <c r="D125" s="234" t="s">
        <v>171</v>
      </c>
      <c r="E125" s="235" t="s">
        <v>259</v>
      </c>
      <c r="F125" s="236" t="s">
        <v>260</v>
      </c>
      <c r="G125" s="237" t="s">
        <v>174</v>
      </c>
      <c r="H125" s="238">
        <v>4</v>
      </c>
      <c r="I125" s="239"/>
      <c r="J125" s="240">
        <f>ROUND(I125*H125,2)</f>
        <v>0</v>
      </c>
      <c r="K125" s="236" t="s">
        <v>175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0.021352</v>
      </c>
      <c r="R125" s="243">
        <f>Q125*H125</f>
        <v>0.085408</v>
      </c>
      <c r="S125" s="243">
        <v>0</v>
      </c>
      <c r="T125" s="244">
        <f>S125*H125</f>
        <v>0</v>
      </c>
      <c r="AR125" s="25" t="s">
        <v>176</v>
      </c>
      <c r="AT125" s="25" t="s">
        <v>171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261</v>
      </c>
    </row>
    <row r="126" spans="2:63" s="11" customFormat="1" ht="29.85" customHeight="1">
      <c r="B126" s="218"/>
      <c r="C126" s="219"/>
      <c r="D126" s="220" t="s">
        <v>73</v>
      </c>
      <c r="E126" s="232" t="s">
        <v>219</v>
      </c>
      <c r="F126" s="232" t="s">
        <v>262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SUM(P127:P134)</f>
        <v>0</v>
      </c>
      <c r="Q126" s="226"/>
      <c r="R126" s="227">
        <f>SUM(R127:R134)</f>
        <v>0</v>
      </c>
      <c r="S126" s="226"/>
      <c r="T126" s="228">
        <f>SUM(T127:T134)</f>
        <v>6.41</v>
      </c>
      <c r="AR126" s="229" t="s">
        <v>82</v>
      </c>
      <c r="AT126" s="230" t="s">
        <v>73</v>
      </c>
      <c r="AU126" s="230" t="s">
        <v>82</v>
      </c>
      <c r="AY126" s="229" t="s">
        <v>169</v>
      </c>
      <c r="BK126" s="231">
        <f>SUM(BK127:BK134)</f>
        <v>0</v>
      </c>
    </row>
    <row r="127" spans="2:65" s="1" customFormat="1" ht="25.5" customHeight="1">
      <c r="B127" s="47"/>
      <c r="C127" s="234" t="s">
        <v>263</v>
      </c>
      <c r="D127" s="234" t="s">
        <v>171</v>
      </c>
      <c r="E127" s="235" t="s">
        <v>264</v>
      </c>
      <c r="F127" s="236" t="s">
        <v>265</v>
      </c>
      <c r="G127" s="237" t="s">
        <v>205</v>
      </c>
      <c r="H127" s="238">
        <v>2</v>
      </c>
      <c r="I127" s="239"/>
      <c r="J127" s="240">
        <f>ROUND(I127*H127,2)</f>
        <v>0</v>
      </c>
      <c r="K127" s="236" t="s">
        <v>21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</v>
      </c>
      <c r="R127" s="243">
        <f>Q127*H127</f>
        <v>0</v>
      </c>
      <c r="S127" s="243">
        <v>0.035</v>
      </c>
      <c r="T127" s="244">
        <f>S127*H127</f>
        <v>0.07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266</v>
      </c>
    </row>
    <row r="128" spans="2:65" s="1" customFormat="1" ht="16.5" customHeight="1">
      <c r="B128" s="47"/>
      <c r="C128" s="234" t="s">
        <v>9</v>
      </c>
      <c r="D128" s="234" t="s">
        <v>171</v>
      </c>
      <c r="E128" s="235" t="s">
        <v>267</v>
      </c>
      <c r="F128" s="236" t="s">
        <v>268</v>
      </c>
      <c r="G128" s="237" t="s">
        <v>174</v>
      </c>
      <c r="H128" s="238">
        <v>4</v>
      </c>
      <c r="I128" s="239"/>
      <c r="J128" s="240">
        <f>ROUND(I128*H128,2)</f>
        <v>0</v>
      </c>
      <c r="K128" s="236" t="s">
        <v>21</v>
      </c>
      <c r="L128" s="73"/>
      <c r="M128" s="241" t="s">
        <v>21</v>
      </c>
      <c r="N128" s="242" t="s">
        <v>45</v>
      </c>
      <c r="O128" s="48"/>
      <c r="P128" s="243">
        <f>O128*H128</f>
        <v>0</v>
      </c>
      <c r="Q128" s="243">
        <v>0</v>
      </c>
      <c r="R128" s="243">
        <f>Q128*H128</f>
        <v>0</v>
      </c>
      <c r="S128" s="243">
        <v>0.45</v>
      </c>
      <c r="T128" s="244">
        <f>S128*H128</f>
        <v>1.8</v>
      </c>
      <c r="AR128" s="25" t="s">
        <v>176</v>
      </c>
      <c r="AT128" s="25" t="s">
        <v>171</v>
      </c>
      <c r="AU128" s="25" t="s">
        <v>85</v>
      </c>
      <c r="AY128" s="25" t="s">
        <v>169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176</v>
      </c>
      <c r="BM128" s="25" t="s">
        <v>269</v>
      </c>
    </row>
    <row r="129" spans="2:65" s="1" customFormat="1" ht="25.5" customHeight="1">
      <c r="B129" s="47"/>
      <c r="C129" s="234" t="s">
        <v>270</v>
      </c>
      <c r="D129" s="234" t="s">
        <v>171</v>
      </c>
      <c r="E129" s="235" t="s">
        <v>271</v>
      </c>
      <c r="F129" s="236" t="s">
        <v>272</v>
      </c>
      <c r="G129" s="237" t="s">
        <v>174</v>
      </c>
      <c r="H129" s="238">
        <v>5</v>
      </c>
      <c r="I129" s="239"/>
      <c r="J129" s="240">
        <f>ROUND(I129*H129,2)</f>
        <v>0</v>
      </c>
      <c r="K129" s="236" t="s">
        <v>175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</v>
      </c>
      <c r="R129" s="243">
        <f>Q129*H129</f>
        <v>0</v>
      </c>
      <c r="S129" s="243">
        <v>0.108</v>
      </c>
      <c r="T129" s="244">
        <f>S129*H129</f>
        <v>0.54</v>
      </c>
      <c r="AR129" s="25" t="s">
        <v>176</v>
      </c>
      <c r="AT129" s="25" t="s">
        <v>171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273</v>
      </c>
    </row>
    <row r="130" spans="2:65" s="1" customFormat="1" ht="16.5" customHeight="1">
      <c r="B130" s="47"/>
      <c r="C130" s="234" t="s">
        <v>274</v>
      </c>
      <c r="D130" s="234" t="s">
        <v>171</v>
      </c>
      <c r="E130" s="235" t="s">
        <v>275</v>
      </c>
      <c r="F130" s="236" t="s">
        <v>276</v>
      </c>
      <c r="G130" s="237" t="s">
        <v>174</v>
      </c>
      <c r="H130" s="238">
        <v>5</v>
      </c>
      <c r="I130" s="239"/>
      <c r="J130" s="240">
        <f>ROUND(I130*H130,2)</f>
        <v>0</v>
      </c>
      <c r="K130" s="236" t="s">
        <v>21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0.5</v>
      </c>
      <c r="T130" s="244">
        <f>S130*H130</f>
        <v>2.5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277</v>
      </c>
    </row>
    <row r="131" spans="2:51" s="14" customFormat="1" ht="13.5">
      <c r="B131" s="269"/>
      <c r="C131" s="270"/>
      <c r="D131" s="248" t="s">
        <v>185</v>
      </c>
      <c r="E131" s="271" t="s">
        <v>21</v>
      </c>
      <c r="F131" s="272" t="s">
        <v>278</v>
      </c>
      <c r="G131" s="270"/>
      <c r="H131" s="271" t="s">
        <v>21</v>
      </c>
      <c r="I131" s="273"/>
      <c r="J131" s="270"/>
      <c r="K131" s="270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185</v>
      </c>
      <c r="AU131" s="278" t="s">
        <v>85</v>
      </c>
      <c r="AV131" s="14" t="s">
        <v>82</v>
      </c>
      <c r="AW131" s="14" t="s">
        <v>37</v>
      </c>
      <c r="AX131" s="14" t="s">
        <v>74</v>
      </c>
      <c r="AY131" s="278" t="s">
        <v>169</v>
      </c>
    </row>
    <row r="132" spans="2:51" s="12" customFormat="1" ht="13.5">
      <c r="B132" s="246"/>
      <c r="C132" s="247"/>
      <c r="D132" s="248" t="s">
        <v>185</v>
      </c>
      <c r="E132" s="249" t="s">
        <v>21</v>
      </c>
      <c r="F132" s="250" t="s">
        <v>191</v>
      </c>
      <c r="G132" s="247"/>
      <c r="H132" s="251">
        <v>5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pans="2:51" s="13" customFormat="1" ht="13.5">
      <c r="B133" s="258"/>
      <c r="C133" s="259"/>
      <c r="D133" s="248" t="s">
        <v>185</v>
      </c>
      <c r="E133" s="260" t="s">
        <v>21</v>
      </c>
      <c r="F133" s="261" t="s">
        <v>187</v>
      </c>
      <c r="G133" s="259"/>
      <c r="H133" s="262">
        <v>5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185</v>
      </c>
      <c r="AU133" s="268" t="s">
        <v>85</v>
      </c>
      <c r="AV133" s="13" t="s">
        <v>176</v>
      </c>
      <c r="AW133" s="13" t="s">
        <v>37</v>
      </c>
      <c r="AX133" s="13" t="s">
        <v>82</v>
      </c>
      <c r="AY133" s="268" t="s">
        <v>169</v>
      </c>
    </row>
    <row r="134" spans="2:65" s="1" customFormat="1" ht="16.5" customHeight="1">
      <c r="B134" s="47"/>
      <c r="C134" s="234" t="s">
        <v>279</v>
      </c>
      <c r="D134" s="234" t="s">
        <v>171</v>
      </c>
      <c r="E134" s="235" t="s">
        <v>280</v>
      </c>
      <c r="F134" s="236" t="s">
        <v>281</v>
      </c>
      <c r="G134" s="237" t="s">
        <v>174</v>
      </c>
      <c r="H134" s="238">
        <v>6</v>
      </c>
      <c r="I134" s="239"/>
      <c r="J134" s="240">
        <f>ROUND(I134*H134,2)</f>
        <v>0</v>
      </c>
      <c r="K134" s="236" t="s">
        <v>21</v>
      </c>
      <c r="L134" s="73"/>
      <c r="M134" s="241" t="s">
        <v>21</v>
      </c>
      <c r="N134" s="242" t="s">
        <v>45</v>
      </c>
      <c r="O134" s="48"/>
      <c r="P134" s="243">
        <f>O134*H134</f>
        <v>0</v>
      </c>
      <c r="Q134" s="243">
        <v>0</v>
      </c>
      <c r="R134" s="243">
        <f>Q134*H134</f>
        <v>0</v>
      </c>
      <c r="S134" s="243">
        <v>0.25</v>
      </c>
      <c r="T134" s="244">
        <f>S134*H134</f>
        <v>1.5</v>
      </c>
      <c r="AR134" s="25" t="s">
        <v>176</v>
      </c>
      <c r="AT134" s="25" t="s">
        <v>171</v>
      </c>
      <c r="AU134" s="25" t="s">
        <v>85</v>
      </c>
      <c r="AY134" s="25" t="s">
        <v>169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82</v>
      </c>
      <c r="BK134" s="245">
        <f>ROUND(I134*H134,2)</f>
        <v>0</v>
      </c>
      <c r="BL134" s="25" t="s">
        <v>176</v>
      </c>
      <c r="BM134" s="25" t="s">
        <v>282</v>
      </c>
    </row>
    <row r="135" spans="2:63" s="11" customFormat="1" ht="29.85" customHeight="1">
      <c r="B135" s="218"/>
      <c r="C135" s="219"/>
      <c r="D135" s="220" t="s">
        <v>73</v>
      </c>
      <c r="E135" s="232" t="s">
        <v>283</v>
      </c>
      <c r="F135" s="232" t="s">
        <v>284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SUM(P136:P154)</f>
        <v>0</v>
      </c>
      <c r="Q135" s="226"/>
      <c r="R135" s="227">
        <f>SUM(R136:R154)</f>
        <v>0</v>
      </c>
      <c r="S135" s="226"/>
      <c r="T135" s="228">
        <f>SUM(T136:T154)</f>
        <v>0</v>
      </c>
      <c r="AR135" s="229" t="s">
        <v>82</v>
      </c>
      <c r="AT135" s="230" t="s">
        <v>73</v>
      </c>
      <c r="AU135" s="230" t="s">
        <v>82</v>
      </c>
      <c r="AY135" s="229" t="s">
        <v>169</v>
      </c>
      <c r="BK135" s="231">
        <f>SUM(BK136:BK154)</f>
        <v>0</v>
      </c>
    </row>
    <row r="136" spans="2:65" s="1" customFormat="1" ht="25.5" customHeight="1">
      <c r="B136" s="47"/>
      <c r="C136" s="234" t="s">
        <v>285</v>
      </c>
      <c r="D136" s="234" t="s">
        <v>171</v>
      </c>
      <c r="E136" s="235" t="s">
        <v>286</v>
      </c>
      <c r="F136" s="236" t="s">
        <v>287</v>
      </c>
      <c r="G136" s="237" t="s">
        <v>288</v>
      </c>
      <c r="H136" s="238">
        <v>3.91</v>
      </c>
      <c r="I136" s="239"/>
      <c r="J136" s="240">
        <f>ROUND(I136*H136,2)</f>
        <v>0</v>
      </c>
      <c r="K136" s="236" t="s">
        <v>175</v>
      </c>
      <c r="L136" s="73"/>
      <c r="M136" s="241" t="s">
        <v>21</v>
      </c>
      <c r="N136" s="242" t="s">
        <v>45</v>
      </c>
      <c r="O136" s="4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AR136" s="25" t="s">
        <v>176</v>
      </c>
      <c r="AT136" s="25" t="s">
        <v>171</v>
      </c>
      <c r="AU136" s="25" t="s">
        <v>85</v>
      </c>
      <c r="AY136" s="25" t="s">
        <v>169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176</v>
      </c>
      <c r="BM136" s="25" t="s">
        <v>289</v>
      </c>
    </row>
    <row r="137" spans="2:51" s="12" customFormat="1" ht="13.5">
      <c r="B137" s="246"/>
      <c r="C137" s="247"/>
      <c r="D137" s="248" t="s">
        <v>185</v>
      </c>
      <c r="E137" s="249" t="s">
        <v>21</v>
      </c>
      <c r="F137" s="250" t="s">
        <v>290</v>
      </c>
      <c r="G137" s="247"/>
      <c r="H137" s="251">
        <v>3.91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pans="2:51" s="13" customFormat="1" ht="13.5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3.91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pans="2:65" s="1" customFormat="1" ht="25.5" customHeight="1">
      <c r="B139" s="47"/>
      <c r="C139" s="234" t="s">
        <v>291</v>
      </c>
      <c r="D139" s="234" t="s">
        <v>171</v>
      </c>
      <c r="E139" s="235" t="s">
        <v>292</v>
      </c>
      <c r="F139" s="236" t="s">
        <v>293</v>
      </c>
      <c r="G139" s="237" t="s">
        <v>288</v>
      </c>
      <c r="H139" s="238">
        <v>43.01</v>
      </c>
      <c r="I139" s="239"/>
      <c r="J139" s="240">
        <f>ROUND(I139*H139,2)</f>
        <v>0</v>
      </c>
      <c r="K139" s="236" t="s">
        <v>175</v>
      </c>
      <c r="L139" s="73"/>
      <c r="M139" s="241" t="s">
        <v>21</v>
      </c>
      <c r="N139" s="242" t="s">
        <v>45</v>
      </c>
      <c r="O139" s="4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AR139" s="25" t="s">
        <v>176</v>
      </c>
      <c r="AT139" s="25" t="s">
        <v>171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294</v>
      </c>
    </row>
    <row r="140" spans="2:51" s="12" customFormat="1" ht="13.5">
      <c r="B140" s="246"/>
      <c r="C140" s="247"/>
      <c r="D140" s="248" t="s">
        <v>185</v>
      </c>
      <c r="E140" s="249" t="s">
        <v>21</v>
      </c>
      <c r="F140" s="250" t="s">
        <v>295</v>
      </c>
      <c r="G140" s="247"/>
      <c r="H140" s="251">
        <v>43.01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pans="2:51" s="13" customFormat="1" ht="13.5">
      <c r="B141" s="258"/>
      <c r="C141" s="259"/>
      <c r="D141" s="248" t="s">
        <v>185</v>
      </c>
      <c r="E141" s="260" t="s">
        <v>21</v>
      </c>
      <c r="F141" s="261" t="s">
        <v>187</v>
      </c>
      <c r="G141" s="259"/>
      <c r="H141" s="262">
        <v>43.01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185</v>
      </c>
      <c r="AU141" s="268" t="s">
        <v>85</v>
      </c>
      <c r="AV141" s="13" t="s">
        <v>176</v>
      </c>
      <c r="AW141" s="13" t="s">
        <v>37</v>
      </c>
      <c r="AX141" s="13" t="s">
        <v>82</v>
      </c>
      <c r="AY141" s="268" t="s">
        <v>169</v>
      </c>
    </row>
    <row r="142" spans="2:65" s="1" customFormat="1" ht="25.5" customHeight="1">
      <c r="B142" s="47"/>
      <c r="C142" s="234" t="s">
        <v>296</v>
      </c>
      <c r="D142" s="234" t="s">
        <v>171</v>
      </c>
      <c r="E142" s="235" t="s">
        <v>297</v>
      </c>
      <c r="F142" s="236" t="s">
        <v>298</v>
      </c>
      <c r="G142" s="237" t="s">
        <v>288</v>
      </c>
      <c r="H142" s="238">
        <v>2.5</v>
      </c>
      <c r="I142" s="239"/>
      <c r="J142" s="240">
        <f>ROUND(I142*H142,2)</f>
        <v>0</v>
      </c>
      <c r="K142" s="236" t="s">
        <v>175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AR142" s="25" t="s">
        <v>176</v>
      </c>
      <c r="AT142" s="25" t="s">
        <v>171</v>
      </c>
      <c r="AU142" s="25" t="s">
        <v>85</v>
      </c>
      <c r="AY142" s="25" t="s">
        <v>169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176</v>
      </c>
      <c r="BM142" s="25" t="s">
        <v>299</v>
      </c>
    </row>
    <row r="143" spans="2:51" s="12" customFormat="1" ht="13.5">
      <c r="B143" s="246"/>
      <c r="C143" s="247"/>
      <c r="D143" s="248" t="s">
        <v>185</v>
      </c>
      <c r="E143" s="249" t="s">
        <v>21</v>
      </c>
      <c r="F143" s="250" t="s">
        <v>300</v>
      </c>
      <c r="G143" s="247"/>
      <c r="H143" s="251">
        <v>2.5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pans="2:51" s="13" customFormat="1" ht="13.5">
      <c r="B144" s="258"/>
      <c r="C144" s="259"/>
      <c r="D144" s="248" t="s">
        <v>185</v>
      </c>
      <c r="E144" s="260" t="s">
        <v>21</v>
      </c>
      <c r="F144" s="261" t="s">
        <v>187</v>
      </c>
      <c r="G144" s="259"/>
      <c r="H144" s="262">
        <v>2.5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185</v>
      </c>
      <c r="AU144" s="268" t="s">
        <v>85</v>
      </c>
      <c r="AV144" s="13" t="s">
        <v>176</v>
      </c>
      <c r="AW144" s="13" t="s">
        <v>37</v>
      </c>
      <c r="AX144" s="13" t="s">
        <v>82</v>
      </c>
      <c r="AY144" s="268" t="s">
        <v>169</v>
      </c>
    </row>
    <row r="145" spans="2:65" s="1" customFormat="1" ht="38.25" customHeight="1">
      <c r="B145" s="47"/>
      <c r="C145" s="234" t="s">
        <v>301</v>
      </c>
      <c r="D145" s="234" t="s">
        <v>171</v>
      </c>
      <c r="E145" s="235" t="s">
        <v>302</v>
      </c>
      <c r="F145" s="236" t="s">
        <v>303</v>
      </c>
      <c r="G145" s="237" t="s">
        <v>288</v>
      </c>
      <c r="H145" s="238">
        <v>12.5</v>
      </c>
      <c r="I145" s="239"/>
      <c r="J145" s="240">
        <f>ROUND(I145*H145,2)</f>
        <v>0</v>
      </c>
      <c r="K145" s="236" t="s">
        <v>175</v>
      </c>
      <c r="L145" s="73"/>
      <c r="M145" s="241" t="s">
        <v>21</v>
      </c>
      <c r="N145" s="242" t="s">
        <v>45</v>
      </c>
      <c r="O145" s="4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AR145" s="25" t="s">
        <v>176</v>
      </c>
      <c r="AT145" s="25" t="s">
        <v>171</v>
      </c>
      <c r="AU145" s="25" t="s">
        <v>85</v>
      </c>
      <c r="AY145" s="25" t="s">
        <v>169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25" t="s">
        <v>82</v>
      </c>
      <c r="BK145" s="245">
        <f>ROUND(I145*H145,2)</f>
        <v>0</v>
      </c>
      <c r="BL145" s="25" t="s">
        <v>176</v>
      </c>
      <c r="BM145" s="25" t="s">
        <v>304</v>
      </c>
    </row>
    <row r="146" spans="2:51" s="12" customFormat="1" ht="13.5">
      <c r="B146" s="246"/>
      <c r="C146" s="247"/>
      <c r="D146" s="248" t="s">
        <v>185</v>
      </c>
      <c r="E146" s="249" t="s">
        <v>21</v>
      </c>
      <c r="F146" s="250" t="s">
        <v>305</v>
      </c>
      <c r="G146" s="247"/>
      <c r="H146" s="251">
        <v>12.5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pans="2:51" s="13" customFormat="1" ht="13.5">
      <c r="B147" s="258"/>
      <c r="C147" s="259"/>
      <c r="D147" s="248" t="s">
        <v>185</v>
      </c>
      <c r="E147" s="260" t="s">
        <v>21</v>
      </c>
      <c r="F147" s="261" t="s">
        <v>187</v>
      </c>
      <c r="G147" s="259"/>
      <c r="H147" s="262">
        <v>12.5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185</v>
      </c>
      <c r="AU147" s="268" t="s">
        <v>85</v>
      </c>
      <c r="AV147" s="13" t="s">
        <v>176</v>
      </c>
      <c r="AW147" s="13" t="s">
        <v>37</v>
      </c>
      <c r="AX147" s="13" t="s">
        <v>82</v>
      </c>
      <c r="AY147" s="268" t="s">
        <v>169</v>
      </c>
    </row>
    <row r="148" spans="2:65" s="1" customFormat="1" ht="16.5" customHeight="1">
      <c r="B148" s="47"/>
      <c r="C148" s="234" t="s">
        <v>306</v>
      </c>
      <c r="D148" s="234" t="s">
        <v>171</v>
      </c>
      <c r="E148" s="235" t="s">
        <v>307</v>
      </c>
      <c r="F148" s="236" t="s">
        <v>308</v>
      </c>
      <c r="G148" s="237" t="s">
        <v>288</v>
      </c>
      <c r="H148" s="238">
        <v>2.5</v>
      </c>
      <c r="I148" s="239"/>
      <c r="J148" s="240">
        <f>ROUND(I148*H148,2)</f>
        <v>0</v>
      </c>
      <c r="K148" s="236" t="s">
        <v>175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176</v>
      </c>
      <c r="AT148" s="25" t="s">
        <v>171</v>
      </c>
      <c r="AU148" s="25" t="s">
        <v>85</v>
      </c>
      <c r="AY148" s="25" t="s">
        <v>169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176</v>
      </c>
      <c r="BM148" s="25" t="s">
        <v>309</v>
      </c>
    </row>
    <row r="149" spans="2:51" s="12" customFormat="1" ht="13.5">
      <c r="B149" s="246"/>
      <c r="C149" s="247"/>
      <c r="D149" s="248" t="s">
        <v>185</v>
      </c>
      <c r="E149" s="249" t="s">
        <v>21</v>
      </c>
      <c r="F149" s="250" t="s">
        <v>300</v>
      </c>
      <c r="G149" s="247"/>
      <c r="H149" s="251">
        <v>2.5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pans="2:51" s="13" customFormat="1" ht="13.5">
      <c r="B150" s="258"/>
      <c r="C150" s="259"/>
      <c r="D150" s="248" t="s">
        <v>185</v>
      </c>
      <c r="E150" s="260" t="s">
        <v>21</v>
      </c>
      <c r="F150" s="261" t="s">
        <v>187</v>
      </c>
      <c r="G150" s="259"/>
      <c r="H150" s="262">
        <v>2.5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185</v>
      </c>
      <c r="AU150" s="268" t="s">
        <v>85</v>
      </c>
      <c r="AV150" s="13" t="s">
        <v>176</v>
      </c>
      <c r="AW150" s="13" t="s">
        <v>37</v>
      </c>
      <c r="AX150" s="13" t="s">
        <v>82</v>
      </c>
      <c r="AY150" s="268" t="s">
        <v>169</v>
      </c>
    </row>
    <row r="151" spans="2:65" s="1" customFormat="1" ht="25.5" customHeight="1">
      <c r="B151" s="47"/>
      <c r="C151" s="234" t="s">
        <v>310</v>
      </c>
      <c r="D151" s="234" t="s">
        <v>171</v>
      </c>
      <c r="E151" s="235" t="s">
        <v>311</v>
      </c>
      <c r="F151" s="236" t="s">
        <v>312</v>
      </c>
      <c r="G151" s="237" t="s">
        <v>288</v>
      </c>
      <c r="H151" s="238">
        <v>2.41</v>
      </c>
      <c r="I151" s="239"/>
      <c r="J151" s="240">
        <f>ROUND(I151*H151,2)</f>
        <v>0</v>
      </c>
      <c r="K151" s="236" t="s">
        <v>175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AR151" s="25" t="s">
        <v>176</v>
      </c>
      <c r="AT151" s="25" t="s">
        <v>171</v>
      </c>
      <c r="AU151" s="25" t="s">
        <v>85</v>
      </c>
      <c r="AY151" s="25" t="s">
        <v>169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176</v>
      </c>
      <c r="BM151" s="25" t="s">
        <v>313</v>
      </c>
    </row>
    <row r="152" spans="2:51" s="12" customFormat="1" ht="13.5">
      <c r="B152" s="246"/>
      <c r="C152" s="247"/>
      <c r="D152" s="248" t="s">
        <v>185</v>
      </c>
      <c r="E152" s="249" t="s">
        <v>21</v>
      </c>
      <c r="F152" s="250" t="s">
        <v>314</v>
      </c>
      <c r="G152" s="247"/>
      <c r="H152" s="251">
        <v>2.41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pans="2:51" s="13" customFormat="1" ht="13.5">
      <c r="B153" s="258"/>
      <c r="C153" s="259"/>
      <c r="D153" s="248" t="s">
        <v>185</v>
      </c>
      <c r="E153" s="260" t="s">
        <v>21</v>
      </c>
      <c r="F153" s="261" t="s">
        <v>187</v>
      </c>
      <c r="G153" s="259"/>
      <c r="H153" s="262">
        <v>2.41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185</v>
      </c>
      <c r="AU153" s="268" t="s">
        <v>85</v>
      </c>
      <c r="AV153" s="13" t="s">
        <v>176</v>
      </c>
      <c r="AW153" s="13" t="s">
        <v>37</v>
      </c>
      <c r="AX153" s="13" t="s">
        <v>82</v>
      </c>
      <c r="AY153" s="268" t="s">
        <v>169</v>
      </c>
    </row>
    <row r="154" spans="2:65" s="1" customFormat="1" ht="16.5" customHeight="1">
      <c r="B154" s="47"/>
      <c r="C154" s="234" t="s">
        <v>315</v>
      </c>
      <c r="D154" s="234" t="s">
        <v>171</v>
      </c>
      <c r="E154" s="235" t="s">
        <v>316</v>
      </c>
      <c r="F154" s="236" t="s">
        <v>317</v>
      </c>
      <c r="G154" s="237" t="s">
        <v>288</v>
      </c>
      <c r="H154" s="238">
        <v>1.5</v>
      </c>
      <c r="I154" s="239"/>
      <c r="J154" s="240">
        <f>ROUND(I154*H154,2)</f>
        <v>0</v>
      </c>
      <c r="K154" s="236" t="s">
        <v>21</v>
      </c>
      <c r="L154" s="73"/>
      <c r="M154" s="241" t="s">
        <v>21</v>
      </c>
      <c r="N154" s="242" t="s">
        <v>45</v>
      </c>
      <c r="O154" s="4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AR154" s="25" t="s">
        <v>176</v>
      </c>
      <c r="AT154" s="25" t="s">
        <v>171</v>
      </c>
      <c r="AU154" s="25" t="s">
        <v>85</v>
      </c>
      <c r="AY154" s="25" t="s">
        <v>169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25" t="s">
        <v>82</v>
      </c>
      <c r="BK154" s="245">
        <f>ROUND(I154*H154,2)</f>
        <v>0</v>
      </c>
      <c r="BL154" s="25" t="s">
        <v>176</v>
      </c>
      <c r="BM154" s="25" t="s">
        <v>318</v>
      </c>
    </row>
    <row r="155" spans="2:63" s="11" customFormat="1" ht="29.85" customHeight="1">
      <c r="B155" s="218"/>
      <c r="C155" s="219"/>
      <c r="D155" s="220" t="s">
        <v>73</v>
      </c>
      <c r="E155" s="232" t="s">
        <v>319</v>
      </c>
      <c r="F155" s="232" t="s">
        <v>320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AR155" s="229" t="s">
        <v>82</v>
      </c>
      <c r="AT155" s="230" t="s">
        <v>73</v>
      </c>
      <c r="AU155" s="230" t="s">
        <v>82</v>
      </c>
      <c r="AY155" s="229" t="s">
        <v>169</v>
      </c>
      <c r="BK155" s="231">
        <f>BK156</f>
        <v>0</v>
      </c>
    </row>
    <row r="156" spans="2:65" s="1" customFormat="1" ht="25.5" customHeight="1">
      <c r="B156" s="47"/>
      <c r="C156" s="234" t="s">
        <v>321</v>
      </c>
      <c r="D156" s="234" t="s">
        <v>171</v>
      </c>
      <c r="E156" s="235" t="s">
        <v>322</v>
      </c>
      <c r="F156" s="236" t="s">
        <v>323</v>
      </c>
      <c r="G156" s="237" t="s">
        <v>288</v>
      </c>
      <c r="H156" s="238">
        <v>1.411</v>
      </c>
      <c r="I156" s="239"/>
      <c r="J156" s="240">
        <f>ROUND(I156*H156,2)</f>
        <v>0</v>
      </c>
      <c r="K156" s="236" t="s">
        <v>175</v>
      </c>
      <c r="L156" s="73"/>
      <c r="M156" s="241" t="s">
        <v>21</v>
      </c>
      <c r="N156" s="279" t="s">
        <v>45</v>
      </c>
      <c r="O156" s="280"/>
      <c r="P156" s="281">
        <f>O156*H156</f>
        <v>0</v>
      </c>
      <c r="Q156" s="281">
        <v>0</v>
      </c>
      <c r="R156" s="281">
        <f>Q156*H156</f>
        <v>0</v>
      </c>
      <c r="S156" s="281">
        <v>0</v>
      </c>
      <c r="T156" s="282">
        <f>S156*H156</f>
        <v>0</v>
      </c>
      <c r="AR156" s="25" t="s">
        <v>176</v>
      </c>
      <c r="AT156" s="25" t="s">
        <v>171</v>
      </c>
      <c r="AU156" s="25" t="s">
        <v>85</v>
      </c>
      <c r="AY156" s="25" t="s">
        <v>169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176</v>
      </c>
      <c r="BM156" s="25" t="s">
        <v>324</v>
      </c>
    </row>
    <row r="157" spans="2:12" s="1" customFormat="1" ht="6.95" customHeight="1">
      <c r="B157" s="68"/>
      <c r="C157" s="69"/>
      <c r="D157" s="69"/>
      <c r="E157" s="69"/>
      <c r="F157" s="69"/>
      <c r="G157" s="69"/>
      <c r="H157" s="69"/>
      <c r="I157" s="179"/>
      <c r="J157" s="69"/>
      <c r="K157" s="69"/>
      <c r="L157" s="73"/>
    </row>
  </sheetData>
  <sheetProtection password="CC35" sheet="1" objects="1" scenarios="1" formatColumns="0" formatRows="0" autoFilter="0"/>
  <autoFilter ref="C80:K156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325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84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ROUND(J85,2)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ROUND(SUM(BE85:BE868),2)</f>
        <v>0</v>
      </c>
      <c r="G30" s="48"/>
      <c r="H30" s="48"/>
      <c r="I30" s="171">
        <v>0.21</v>
      </c>
      <c r="J30" s="170">
        <f>ROUND(ROUND((SUM(BE85:BE868)),2)*I30,2)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ROUND(SUM(BF85:BF868),2)</f>
        <v>0</v>
      </c>
      <c r="G31" s="48"/>
      <c r="H31" s="48"/>
      <c r="I31" s="171">
        <v>0.15</v>
      </c>
      <c r="J31" s="170">
        <f>ROUND(ROUND((SUM(BF85:BF868)),2)*I31,2)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ROUND(SUM(BG85:BG868),2)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ROUND(SUM(BH85:BH868),2)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ROUND(SUM(BI85:BI868),2)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CITY067-02 - SO 101 - Komunikace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J85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J86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J87</f>
        <v>0</v>
      </c>
      <c r="K58" s="203"/>
    </row>
    <row r="59" spans="2:11" s="9" customFormat="1" ht="19.9" customHeight="1">
      <c r="B59" s="197"/>
      <c r="C59" s="198"/>
      <c r="D59" s="199" t="s">
        <v>326</v>
      </c>
      <c r="E59" s="200"/>
      <c r="F59" s="200"/>
      <c r="G59" s="200"/>
      <c r="H59" s="200"/>
      <c r="I59" s="201"/>
      <c r="J59" s="202">
        <f>J323</f>
        <v>0</v>
      </c>
      <c r="K59" s="203"/>
    </row>
    <row r="60" spans="2:11" s="9" customFormat="1" ht="19.9" customHeight="1">
      <c r="B60" s="197"/>
      <c r="C60" s="198"/>
      <c r="D60" s="199" t="s">
        <v>327</v>
      </c>
      <c r="E60" s="200"/>
      <c r="F60" s="200"/>
      <c r="G60" s="200"/>
      <c r="H60" s="200"/>
      <c r="I60" s="201"/>
      <c r="J60" s="202">
        <f>J347</f>
        <v>0</v>
      </c>
      <c r="K60" s="203"/>
    </row>
    <row r="61" spans="2:11" s="9" customFormat="1" ht="19.9" customHeight="1">
      <c r="B61" s="197"/>
      <c r="C61" s="198"/>
      <c r="D61" s="199" t="s">
        <v>328</v>
      </c>
      <c r="E61" s="200"/>
      <c r="F61" s="200"/>
      <c r="G61" s="200"/>
      <c r="H61" s="200"/>
      <c r="I61" s="201"/>
      <c r="J61" s="202">
        <f>J368</f>
        <v>0</v>
      </c>
      <c r="K61" s="203"/>
    </row>
    <row r="62" spans="2:11" s="9" customFormat="1" ht="19.9" customHeight="1">
      <c r="B62" s="197"/>
      <c r="C62" s="198"/>
      <c r="D62" s="199" t="s">
        <v>329</v>
      </c>
      <c r="E62" s="200"/>
      <c r="F62" s="200"/>
      <c r="G62" s="200"/>
      <c r="H62" s="200"/>
      <c r="I62" s="201"/>
      <c r="J62" s="202">
        <f>J500</f>
        <v>0</v>
      </c>
      <c r="K62" s="203"/>
    </row>
    <row r="63" spans="2:11" s="9" customFormat="1" ht="19.9" customHeight="1">
      <c r="B63" s="197"/>
      <c r="C63" s="198"/>
      <c r="D63" s="199" t="s">
        <v>330</v>
      </c>
      <c r="E63" s="200"/>
      <c r="F63" s="200"/>
      <c r="G63" s="200"/>
      <c r="H63" s="200"/>
      <c r="I63" s="201"/>
      <c r="J63" s="202">
        <f>J606</f>
        <v>0</v>
      </c>
      <c r="K63" s="203"/>
    </row>
    <row r="64" spans="2:11" s="9" customFormat="1" ht="19.9" customHeight="1">
      <c r="B64" s="197"/>
      <c r="C64" s="198"/>
      <c r="D64" s="199" t="s">
        <v>151</v>
      </c>
      <c r="E64" s="200"/>
      <c r="F64" s="200"/>
      <c r="G64" s="200"/>
      <c r="H64" s="200"/>
      <c r="I64" s="201"/>
      <c r="J64" s="202">
        <f>J813</f>
        <v>0</v>
      </c>
      <c r="K64" s="203"/>
    </row>
    <row r="65" spans="2:11" s="9" customFormat="1" ht="19.9" customHeight="1">
      <c r="B65" s="197"/>
      <c r="C65" s="198"/>
      <c r="D65" s="199" t="s">
        <v>152</v>
      </c>
      <c r="E65" s="200"/>
      <c r="F65" s="200"/>
      <c r="G65" s="200"/>
      <c r="H65" s="200"/>
      <c r="I65" s="201"/>
      <c r="J65" s="202">
        <f>J867</f>
        <v>0</v>
      </c>
      <c r="K65" s="203"/>
    </row>
    <row r="66" spans="2:11" s="1" customFormat="1" ht="21.8" customHeight="1">
      <c r="B66" s="47"/>
      <c r="C66" s="48"/>
      <c r="D66" s="48"/>
      <c r="E66" s="48"/>
      <c r="F66" s="48"/>
      <c r="G66" s="48"/>
      <c r="H66" s="48"/>
      <c r="I66" s="157"/>
      <c r="J66" s="48"/>
      <c r="K66" s="52"/>
    </row>
    <row r="67" spans="2:11" s="1" customFormat="1" ht="6.95" customHeight="1">
      <c r="B67" s="68"/>
      <c r="C67" s="69"/>
      <c r="D67" s="69"/>
      <c r="E67" s="69"/>
      <c r="F67" s="69"/>
      <c r="G67" s="69"/>
      <c r="H67" s="69"/>
      <c r="I67" s="179"/>
      <c r="J67" s="69"/>
      <c r="K67" s="70"/>
    </row>
    <row r="71" spans="2:12" s="1" customFormat="1" ht="6.95" customHeight="1">
      <c r="B71" s="71"/>
      <c r="C71" s="72"/>
      <c r="D71" s="72"/>
      <c r="E71" s="72"/>
      <c r="F71" s="72"/>
      <c r="G71" s="72"/>
      <c r="H71" s="72"/>
      <c r="I71" s="182"/>
      <c r="J71" s="72"/>
      <c r="K71" s="72"/>
      <c r="L71" s="73"/>
    </row>
    <row r="72" spans="2:12" s="1" customFormat="1" ht="36.95" customHeight="1">
      <c r="B72" s="47"/>
      <c r="C72" s="74" t="s">
        <v>153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6.95" customHeight="1">
      <c r="B73" s="47"/>
      <c r="C73" s="75"/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4.4" customHeight="1">
      <c r="B74" s="47"/>
      <c r="C74" s="77" t="s">
        <v>18</v>
      </c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6.5" customHeight="1">
      <c r="B75" s="47"/>
      <c r="C75" s="75"/>
      <c r="D75" s="75"/>
      <c r="E75" s="205" t="str">
        <f>E7</f>
        <v>Rekonstrukce ulic Moravská, Hynaisova a náměstí Svobody, Karlovy Vary</v>
      </c>
      <c r="F75" s="77"/>
      <c r="G75" s="77"/>
      <c r="H75" s="77"/>
      <c r="I75" s="204"/>
      <c r="J75" s="75"/>
      <c r="K75" s="75"/>
      <c r="L75" s="73"/>
    </row>
    <row r="76" spans="2:12" s="1" customFormat="1" ht="14.4" customHeight="1">
      <c r="B76" s="47"/>
      <c r="C76" s="77" t="s">
        <v>141</v>
      </c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7.25" customHeight="1">
      <c r="B77" s="47"/>
      <c r="C77" s="75"/>
      <c r="D77" s="75"/>
      <c r="E77" s="83" t="str">
        <f>E9</f>
        <v>CITY067-02 - SO 101 - Komunikace</v>
      </c>
      <c r="F77" s="75"/>
      <c r="G77" s="75"/>
      <c r="H77" s="75"/>
      <c r="I77" s="204"/>
      <c r="J77" s="75"/>
      <c r="K77" s="75"/>
      <c r="L77" s="73"/>
    </row>
    <row r="78" spans="2:12" s="1" customFormat="1" ht="6.95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18" customHeight="1">
      <c r="B79" s="47"/>
      <c r="C79" s="77" t="s">
        <v>23</v>
      </c>
      <c r="D79" s="75"/>
      <c r="E79" s="75"/>
      <c r="F79" s="206" t="str">
        <f>F12</f>
        <v>Karlovy Vary</v>
      </c>
      <c r="G79" s="75"/>
      <c r="H79" s="75"/>
      <c r="I79" s="207" t="s">
        <v>25</v>
      </c>
      <c r="J79" s="86" t="str">
        <f>IF(J12="","",J12)</f>
        <v>11. 6. 2018</v>
      </c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pans="2:12" s="1" customFormat="1" ht="13.5">
      <c r="B81" s="47"/>
      <c r="C81" s="77" t="s">
        <v>27</v>
      </c>
      <c r="D81" s="75"/>
      <c r="E81" s="75"/>
      <c r="F81" s="206" t="str">
        <f>E15</f>
        <v>Statutární město Karlovy Vary,Moskevská 21, K.Vary</v>
      </c>
      <c r="G81" s="75"/>
      <c r="H81" s="75"/>
      <c r="I81" s="207" t="s">
        <v>34</v>
      </c>
      <c r="J81" s="206" t="str">
        <f>E21</f>
        <v xml:space="preserve">AF-CITYPLAN sro.,Magistrů 1275/13,140 00 Praha 4 </v>
      </c>
      <c r="K81" s="75"/>
      <c r="L81" s="73"/>
    </row>
    <row r="82" spans="2:12" s="1" customFormat="1" ht="14.4" customHeight="1">
      <c r="B82" s="47"/>
      <c r="C82" s="77" t="s">
        <v>32</v>
      </c>
      <c r="D82" s="75"/>
      <c r="E82" s="75"/>
      <c r="F82" s="206" t="str">
        <f>IF(E18="","",E18)</f>
        <v/>
      </c>
      <c r="G82" s="75"/>
      <c r="H82" s="75"/>
      <c r="I82" s="204"/>
      <c r="J82" s="75"/>
      <c r="K82" s="75"/>
      <c r="L82" s="73"/>
    </row>
    <row r="83" spans="2:12" s="1" customFormat="1" ht="10.3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pans="2:20" s="10" customFormat="1" ht="29.25" customHeight="1">
      <c r="B84" s="208"/>
      <c r="C84" s="209" t="s">
        <v>154</v>
      </c>
      <c r="D84" s="210" t="s">
        <v>59</v>
      </c>
      <c r="E84" s="210" t="s">
        <v>55</v>
      </c>
      <c r="F84" s="210" t="s">
        <v>155</v>
      </c>
      <c r="G84" s="210" t="s">
        <v>156</v>
      </c>
      <c r="H84" s="210" t="s">
        <v>157</v>
      </c>
      <c r="I84" s="211" t="s">
        <v>158</v>
      </c>
      <c r="J84" s="210" t="s">
        <v>145</v>
      </c>
      <c r="K84" s="212" t="s">
        <v>159</v>
      </c>
      <c r="L84" s="213"/>
      <c r="M84" s="103" t="s">
        <v>160</v>
      </c>
      <c r="N84" s="104" t="s">
        <v>44</v>
      </c>
      <c r="O84" s="104" t="s">
        <v>161</v>
      </c>
      <c r="P84" s="104" t="s">
        <v>162</v>
      </c>
      <c r="Q84" s="104" t="s">
        <v>163</v>
      </c>
      <c r="R84" s="104" t="s">
        <v>164</v>
      </c>
      <c r="S84" s="104" t="s">
        <v>165</v>
      </c>
      <c r="T84" s="105" t="s">
        <v>166</v>
      </c>
    </row>
    <row r="85" spans="2:63" s="1" customFormat="1" ht="29.25" customHeight="1">
      <c r="B85" s="47"/>
      <c r="C85" s="109" t="s">
        <v>146</v>
      </c>
      <c r="D85" s="75"/>
      <c r="E85" s="75"/>
      <c r="F85" s="75"/>
      <c r="G85" s="75"/>
      <c r="H85" s="75"/>
      <c r="I85" s="204"/>
      <c r="J85" s="214">
        <f>BK85</f>
        <v>0</v>
      </c>
      <c r="K85" s="75"/>
      <c r="L85" s="73"/>
      <c r="M85" s="106"/>
      <c r="N85" s="107"/>
      <c r="O85" s="107"/>
      <c r="P85" s="215">
        <f>P86</f>
        <v>0</v>
      </c>
      <c r="Q85" s="107"/>
      <c r="R85" s="215">
        <f>R86</f>
        <v>2089.518661153</v>
      </c>
      <c r="S85" s="107"/>
      <c r="T85" s="216">
        <f>T86</f>
        <v>4140.3394</v>
      </c>
      <c r="AT85" s="25" t="s">
        <v>73</v>
      </c>
      <c r="AU85" s="25" t="s">
        <v>147</v>
      </c>
      <c r="BK85" s="217">
        <f>BK86</f>
        <v>0</v>
      </c>
    </row>
    <row r="86" spans="2:63" s="11" customFormat="1" ht="37.4" customHeight="1">
      <c r="B86" s="218"/>
      <c r="C86" s="219"/>
      <c r="D86" s="220" t="s">
        <v>73</v>
      </c>
      <c r="E86" s="221" t="s">
        <v>167</v>
      </c>
      <c r="F86" s="221" t="s">
        <v>168</v>
      </c>
      <c r="G86" s="219"/>
      <c r="H86" s="219"/>
      <c r="I86" s="222"/>
      <c r="J86" s="223">
        <f>BK86</f>
        <v>0</v>
      </c>
      <c r="K86" s="219"/>
      <c r="L86" s="224"/>
      <c r="M86" s="225"/>
      <c r="N86" s="226"/>
      <c r="O86" s="226"/>
      <c r="P86" s="227">
        <f>P87+P323+P347+P368+P500+P606+P813+P867</f>
        <v>0</v>
      </c>
      <c r="Q86" s="226"/>
      <c r="R86" s="227">
        <f>R87+R323+R347+R368+R500+R606+R813+R867</f>
        <v>2089.518661153</v>
      </c>
      <c r="S86" s="226"/>
      <c r="T86" s="228">
        <f>T87+T323+T347+T368+T500+T606+T813+T867</f>
        <v>4140.3394</v>
      </c>
      <c r="AR86" s="229" t="s">
        <v>82</v>
      </c>
      <c r="AT86" s="230" t="s">
        <v>73</v>
      </c>
      <c r="AU86" s="230" t="s">
        <v>74</v>
      </c>
      <c r="AY86" s="229" t="s">
        <v>169</v>
      </c>
      <c r="BK86" s="231">
        <f>BK87+BK323+BK347+BK368+BK500+BK606+BK813+BK867</f>
        <v>0</v>
      </c>
    </row>
    <row r="87" spans="2:63" s="11" customFormat="1" ht="19.9" customHeight="1">
      <c r="B87" s="218"/>
      <c r="C87" s="219"/>
      <c r="D87" s="220" t="s">
        <v>73</v>
      </c>
      <c r="E87" s="232" t="s">
        <v>82</v>
      </c>
      <c r="F87" s="232" t="s">
        <v>170</v>
      </c>
      <c r="G87" s="219"/>
      <c r="H87" s="219"/>
      <c r="I87" s="222"/>
      <c r="J87" s="233">
        <f>BK87</f>
        <v>0</v>
      </c>
      <c r="K87" s="219"/>
      <c r="L87" s="224"/>
      <c r="M87" s="225"/>
      <c r="N87" s="226"/>
      <c r="O87" s="226"/>
      <c r="P87" s="227">
        <f>SUM(P88:P322)</f>
        <v>0</v>
      </c>
      <c r="Q87" s="226"/>
      <c r="R87" s="227">
        <f>SUM(R88:R322)</f>
        <v>109.7662594318</v>
      </c>
      <c r="S87" s="226"/>
      <c r="T87" s="228">
        <f>SUM(T88:T322)</f>
        <v>4127.1134</v>
      </c>
      <c r="AR87" s="229" t="s">
        <v>82</v>
      </c>
      <c r="AT87" s="230" t="s">
        <v>73</v>
      </c>
      <c r="AU87" s="230" t="s">
        <v>82</v>
      </c>
      <c r="AY87" s="229" t="s">
        <v>169</v>
      </c>
      <c r="BK87" s="231">
        <f>SUM(BK88:BK322)</f>
        <v>0</v>
      </c>
    </row>
    <row r="88" spans="2:65" s="1" customFormat="1" ht="38.25" customHeight="1">
      <c r="B88" s="47"/>
      <c r="C88" s="234" t="s">
        <v>82</v>
      </c>
      <c r="D88" s="234" t="s">
        <v>171</v>
      </c>
      <c r="E88" s="235" t="s">
        <v>331</v>
      </c>
      <c r="F88" s="236" t="s">
        <v>332</v>
      </c>
      <c r="G88" s="237" t="s">
        <v>194</v>
      </c>
      <c r="H88" s="238">
        <v>153.3</v>
      </c>
      <c r="I88" s="239"/>
      <c r="J88" s="240">
        <f>ROUND(I88*H88,2)</f>
        <v>0</v>
      </c>
      <c r="K88" s="236" t="s">
        <v>175</v>
      </c>
      <c r="L88" s="73"/>
      <c r="M88" s="241" t="s">
        <v>21</v>
      </c>
      <c r="N88" s="242" t="s">
        <v>45</v>
      </c>
      <c r="O88" s="48"/>
      <c r="P88" s="243">
        <f>O88*H88</f>
        <v>0</v>
      </c>
      <c r="Q88" s="243">
        <v>0</v>
      </c>
      <c r="R88" s="243">
        <f>Q88*H88</f>
        <v>0</v>
      </c>
      <c r="S88" s="243">
        <v>0.26</v>
      </c>
      <c r="T88" s="244">
        <f>S88*H88</f>
        <v>39.858000000000004</v>
      </c>
      <c r="AR88" s="25" t="s">
        <v>176</v>
      </c>
      <c r="AT88" s="25" t="s">
        <v>171</v>
      </c>
      <c r="AU88" s="25" t="s">
        <v>85</v>
      </c>
      <c r="AY88" s="25" t="s">
        <v>169</v>
      </c>
      <c r="BE88" s="245">
        <f>IF(N88="základní",J88,0)</f>
        <v>0</v>
      </c>
      <c r="BF88" s="245">
        <f>IF(N88="snížená",J88,0)</f>
        <v>0</v>
      </c>
      <c r="BG88" s="245">
        <f>IF(N88="zákl. přenesená",J88,0)</f>
        <v>0</v>
      </c>
      <c r="BH88" s="245">
        <f>IF(N88="sníž. přenesená",J88,0)</f>
        <v>0</v>
      </c>
      <c r="BI88" s="245">
        <f>IF(N88="nulová",J88,0)</f>
        <v>0</v>
      </c>
      <c r="BJ88" s="25" t="s">
        <v>82</v>
      </c>
      <c r="BK88" s="245">
        <f>ROUND(I88*H88,2)</f>
        <v>0</v>
      </c>
      <c r="BL88" s="25" t="s">
        <v>176</v>
      </c>
      <c r="BM88" s="25" t="s">
        <v>333</v>
      </c>
    </row>
    <row r="89" spans="2:51" s="14" customFormat="1" ht="13.5">
      <c r="B89" s="269"/>
      <c r="C89" s="270"/>
      <c r="D89" s="248" t="s">
        <v>185</v>
      </c>
      <c r="E89" s="271" t="s">
        <v>21</v>
      </c>
      <c r="F89" s="272" t="s">
        <v>334</v>
      </c>
      <c r="G89" s="270"/>
      <c r="H89" s="271" t="s">
        <v>21</v>
      </c>
      <c r="I89" s="273"/>
      <c r="J89" s="270"/>
      <c r="K89" s="270"/>
      <c r="L89" s="274"/>
      <c r="M89" s="275"/>
      <c r="N89" s="276"/>
      <c r="O89" s="276"/>
      <c r="P89" s="276"/>
      <c r="Q89" s="276"/>
      <c r="R89" s="276"/>
      <c r="S89" s="276"/>
      <c r="T89" s="277"/>
      <c r="AT89" s="278" t="s">
        <v>185</v>
      </c>
      <c r="AU89" s="278" t="s">
        <v>85</v>
      </c>
      <c r="AV89" s="14" t="s">
        <v>82</v>
      </c>
      <c r="AW89" s="14" t="s">
        <v>37</v>
      </c>
      <c r="AX89" s="14" t="s">
        <v>74</v>
      </c>
      <c r="AY89" s="278" t="s">
        <v>169</v>
      </c>
    </row>
    <row r="90" spans="2:51" s="12" customFormat="1" ht="13.5">
      <c r="B90" s="246"/>
      <c r="C90" s="247"/>
      <c r="D90" s="248" t="s">
        <v>185</v>
      </c>
      <c r="E90" s="249" t="s">
        <v>21</v>
      </c>
      <c r="F90" s="250" t="s">
        <v>335</v>
      </c>
      <c r="G90" s="247"/>
      <c r="H90" s="251">
        <v>153.3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pans="2:51" s="13" customFormat="1" ht="13.5">
      <c r="B91" s="258"/>
      <c r="C91" s="259"/>
      <c r="D91" s="248" t="s">
        <v>185</v>
      </c>
      <c r="E91" s="260" t="s">
        <v>21</v>
      </c>
      <c r="F91" s="261" t="s">
        <v>187</v>
      </c>
      <c r="G91" s="259"/>
      <c r="H91" s="262">
        <v>153.3</v>
      </c>
      <c r="I91" s="263"/>
      <c r="J91" s="259"/>
      <c r="K91" s="259"/>
      <c r="L91" s="264"/>
      <c r="M91" s="265"/>
      <c r="N91" s="266"/>
      <c r="O91" s="266"/>
      <c r="P91" s="266"/>
      <c r="Q91" s="266"/>
      <c r="R91" s="266"/>
      <c r="S91" s="266"/>
      <c r="T91" s="267"/>
      <c r="AT91" s="268" t="s">
        <v>185</v>
      </c>
      <c r="AU91" s="268" t="s">
        <v>85</v>
      </c>
      <c r="AV91" s="13" t="s">
        <v>176</v>
      </c>
      <c r="AW91" s="13" t="s">
        <v>37</v>
      </c>
      <c r="AX91" s="13" t="s">
        <v>82</v>
      </c>
      <c r="AY91" s="268" t="s">
        <v>169</v>
      </c>
    </row>
    <row r="92" spans="2:65" s="1" customFormat="1" ht="38.25" customHeight="1">
      <c r="B92" s="47"/>
      <c r="C92" s="234" t="s">
        <v>85</v>
      </c>
      <c r="D92" s="234" t="s">
        <v>171</v>
      </c>
      <c r="E92" s="235" t="s">
        <v>336</v>
      </c>
      <c r="F92" s="236" t="s">
        <v>337</v>
      </c>
      <c r="G92" s="237" t="s">
        <v>194</v>
      </c>
      <c r="H92" s="238">
        <v>20.05</v>
      </c>
      <c r="I92" s="239"/>
      <c r="J92" s="240">
        <f>ROUND(I92*H92,2)</f>
        <v>0</v>
      </c>
      <c r="K92" s="236" t="s">
        <v>175</v>
      </c>
      <c r="L92" s="73"/>
      <c r="M92" s="241" t="s">
        <v>21</v>
      </c>
      <c r="N92" s="242" t="s">
        <v>45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0.295</v>
      </c>
      <c r="T92" s="244">
        <f>S92*H92</f>
        <v>5.91475</v>
      </c>
      <c r="AR92" s="25" t="s">
        <v>176</v>
      </c>
      <c r="AT92" s="25" t="s">
        <v>171</v>
      </c>
      <c r="AU92" s="25" t="s">
        <v>85</v>
      </c>
      <c r="AY92" s="25" t="s">
        <v>169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176</v>
      </c>
      <c r="BM92" s="25" t="s">
        <v>338</v>
      </c>
    </row>
    <row r="93" spans="2:51" s="14" customFormat="1" ht="13.5">
      <c r="B93" s="269"/>
      <c r="C93" s="270"/>
      <c r="D93" s="248" t="s">
        <v>185</v>
      </c>
      <c r="E93" s="271" t="s">
        <v>21</v>
      </c>
      <c r="F93" s="272" t="s">
        <v>334</v>
      </c>
      <c r="G93" s="270"/>
      <c r="H93" s="271" t="s">
        <v>21</v>
      </c>
      <c r="I93" s="273"/>
      <c r="J93" s="270"/>
      <c r="K93" s="270"/>
      <c r="L93" s="274"/>
      <c r="M93" s="275"/>
      <c r="N93" s="276"/>
      <c r="O93" s="276"/>
      <c r="P93" s="276"/>
      <c r="Q93" s="276"/>
      <c r="R93" s="276"/>
      <c r="S93" s="276"/>
      <c r="T93" s="277"/>
      <c r="AT93" s="278" t="s">
        <v>185</v>
      </c>
      <c r="AU93" s="278" t="s">
        <v>85</v>
      </c>
      <c r="AV93" s="14" t="s">
        <v>82</v>
      </c>
      <c r="AW93" s="14" t="s">
        <v>37</v>
      </c>
      <c r="AX93" s="14" t="s">
        <v>74</v>
      </c>
      <c r="AY93" s="278" t="s">
        <v>169</v>
      </c>
    </row>
    <row r="94" spans="2:51" s="12" customFormat="1" ht="13.5">
      <c r="B94" s="246"/>
      <c r="C94" s="247"/>
      <c r="D94" s="248" t="s">
        <v>185</v>
      </c>
      <c r="E94" s="249" t="s">
        <v>21</v>
      </c>
      <c r="F94" s="250" t="s">
        <v>339</v>
      </c>
      <c r="G94" s="247"/>
      <c r="H94" s="251">
        <v>20.05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pans="2:51" s="13" customFormat="1" ht="13.5">
      <c r="B95" s="258"/>
      <c r="C95" s="259"/>
      <c r="D95" s="248" t="s">
        <v>185</v>
      </c>
      <c r="E95" s="260" t="s">
        <v>21</v>
      </c>
      <c r="F95" s="261" t="s">
        <v>187</v>
      </c>
      <c r="G95" s="259"/>
      <c r="H95" s="262">
        <v>20.05</v>
      </c>
      <c r="I95" s="263"/>
      <c r="J95" s="259"/>
      <c r="K95" s="259"/>
      <c r="L95" s="264"/>
      <c r="M95" s="265"/>
      <c r="N95" s="266"/>
      <c r="O95" s="266"/>
      <c r="P95" s="266"/>
      <c r="Q95" s="266"/>
      <c r="R95" s="266"/>
      <c r="S95" s="266"/>
      <c r="T95" s="267"/>
      <c r="AT95" s="268" t="s">
        <v>185</v>
      </c>
      <c r="AU95" s="268" t="s">
        <v>85</v>
      </c>
      <c r="AV95" s="13" t="s">
        <v>176</v>
      </c>
      <c r="AW95" s="13" t="s">
        <v>37</v>
      </c>
      <c r="AX95" s="13" t="s">
        <v>82</v>
      </c>
      <c r="AY95" s="268" t="s">
        <v>169</v>
      </c>
    </row>
    <row r="96" spans="2:65" s="1" customFormat="1" ht="51" customHeight="1">
      <c r="B96" s="47"/>
      <c r="C96" s="234" t="s">
        <v>181</v>
      </c>
      <c r="D96" s="234" t="s">
        <v>171</v>
      </c>
      <c r="E96" s="235" t="s">
        <v>340</v>
      </c>
      <c r="F96" s="236" t="s">
        <v>341</v>
      </c>
      <c r="G96" s="237" t="s">
        <v>194</v>
      </c>
      <c r="H96" s="238">
        <v>1709.45</v>
      </c>
      <c r="I96" s="239"/>
      <c r="J96" s="240">
        <f>ROUND(I96*H96,2)</f>
        <v>0</v>
      </c>
      <c r="K96" s="236" t="s">
        <v>175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0.417</v>
      </c>
      <c r="T96" s="244">
        <f>S96*H96</f>
        <v>712.84065</v>
      </c>
      <c r="AR96" s="25" t="s">
        <v>176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176</v>
      </c>
      <c r="BM96" s="25" t="s">
        <v>342</v>
      </c>
    </row>
    <row r="97" spans="2:51" s="14" customFormat="1" ht="13.5">
      <c r="B97" s="269"/>
      <c r="C97" s="270"/>
      <c r="D97" s="248" t="s">
        <v>185</v>
      </c>
      <c r="E97" s="271" t="s">
        <v>21</v>
      </c>
      <c r="F97" s="272" t="s">
        <v>343</v>
      </c>
      <c r="G97" s="270"/>
      <c r="H97" s="271" t="s">
        <v>21</v>
      </c>
      <c r="I97" s="273"/>
      <c r="J97" s="270"/>
      <c r="K97" s="270"/>
      <c r="L97" s="274"/>
      <c r="M97" s="275"/>
      <c r="N97" s="276"/>
      <c r="O97" s="276"/>
      <c r="P97" s="276"/>
      <c r="Q97" s="276"/>
      <c r="R97" s="276"/>
      <c r="S97" s="276"/>
      <c r="T97" s="277"/>
      <c r="AT97" s="278" t="s">
        <v>185</v>
      </c>
      <c r="AU97" s="278" t="s">
        <v>85</v>
      </c>
      <c r="AV97" s="14" t="s">
        <v>82</v>
      </c>
      <c r="AW97" s="14" t="s">
        <v>37</v>
      </c>
      <c r="AX97" s="14" t="s">
        <v>74</v>
      </c>
      <c r="AY97" s="278" t="s">
        <v>169</v>
      </c>
    </row>
    <row r="98" spans="2:51" s="12" customFormat="1" ht="13.5">
      <c r="B98" s="246"/>
      <c r="C98" s="247"/>
      <c r="D98" s="248" t="s">
        <v>185</v>
      </c>
      <c r="E98" s="249" t="s">
        <v>21</v>
      </c>
      <c r="F98" s="250" t="s">
        <v>344</v>
      </c>
      <c r="G98" s="247"/>
      <c r="H98" s="251">
        <v>1251.5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pans="2:51" s="15" customFormat="1" ht="13.5">
      <c r="B99" s="283"/>
      <c r="C99" s="284"/>
      <c r="D99" s="248" t="s">
        <v>185</v>
      </c>
      <c r="E99" s="285" t="s">
        <v>21</v>
      </c>
      <c r="F99" s="286" t="s">
        <v>345</v>
      </c>
      <c r="G99" s="284"/>
      <c r="H99" s="287">
        <v>1251.5</v>
      </c>
      <c r="I99" s="288"/>
      <c r="J99" s="284"/>
      <c r="K99" s="284"/>
      <c r="L99" s="289"/>
      <c r="M99" s="290"/>
      <c r="N99" s="291"/>
      <c r="O99" s="291"/>
      <c r="P99" s="291"/>
      <c r="Q99" s="291"/>
      <c r="R99" s="291"/>
      <c r="S99" s="291"/>
      <c r="T99" s="292"/>
      <c r="AT99" s="293" t="s">
        <v>185</v>
      </c>
      <c r="AU99" s="293" t="s">
        <v>85</v>
      </c>
      <c r="AV99" s="15" t="s">
        <v>181</v>
      </c>
      <c r="AW99" s="15" t="s">
        <v>37</v>
      </c>
      <c r="AX99" s="15" t="s">
        <v>74</v>
      </c>
      <c r="AY99" s="293" t="s">
        <v>169</v>
      </c>
    </row>
    <row r="100" spans="2:51" s="14" customFormat="1" ht="13.5">
      <c r="B100" s="269"/>
      <c r="C100" s="270"/>
      <c r="D100" s="248" t="s">
        <v>185</v>
      </c>
      <c r="E100" s="271" t="s">
        <v>21</v>
      </c>
      <c r="F100" s="272" t="s">
        <v>346</v>
      </c>
      <c r="G100" s="270"/>
      <c r="H100" s="271" t="s">
        <v>21</v>
      </c>
      <c r="I100" s="273"/>
      <c r="J100" s="270"/>
      <c r="K100" s="270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185</v>
      </c>
      <c r="AU100" s="278" t="s">
        <v>85</v>
      </c>
      <c r="AV100" s="14" t="s">
        <v>82</v>
      </c>
      <c r="AW100" s="14" t="s">
        <v>37</v>
      </c>
      <c r="AX100" s="14" t="s">
        <v>74</v>
      </c>
      <c r="AY100" s="278" t="s">
        <v>169</v>
      </c>
    </row>
    <row r="101" spans="2:51" s="12" customFormat="1" ht="13.5">
      <c r="B101" s="246"/>
      <c r="C101" s="247"/>
      <c r="D101" s="248" t="s">
        <v>185</v>
      </c>
      <c r="E101" s="249" t="s">
        <v>21</v>
      </c>
      <c r="F101" s="250" t="s">
        <v>347</v>
      </c>
      <c r="G101" s="247"/>
      <c r="H101" s="251">
        <v>215.75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pans="2:51" s="12" customFormat="1" ht="13.5">
      <c r="B102" s="246"/>
      <c r="C102" s="247"/>
      <c r="D102" s="248" t="s">
        <v>185</v>
      </c>
      <c r="E102" s="249" t="s">
        <v>21</v>
      </c>
      <c r="F102" s="250" t="s">
        <v>348</v>
      </c>
      <c r="G102" s="247"/>
      <c r="H102" s="251">
        <v>202</v>
      </c>
      <c r="I102" s="252"/>
      <c r="J102" s="247"/>
      <c r="K102" s="247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185</v>
      </c>
      <c r="AU102" s="257" t="s">
        <v>85</v>
      </c>
      <c r="AV102" s="12" t="s">
        <v>85</v>
      </c>
      <c r="AW102" s="12" t="s">
        <v>37</v>
      </c>
      <c r="AX102" s="12" t="s">
        <v>74</v>
      </c>
      <c r="AY102" s="257" t="s">
        <v>169</v>
      </c>
    </row>
    <row r="103" spans="2:51" s="15" customFormat="1" ht="13.5">
      <c r="B103" s="283"/>
      <c r="C103" s="284"/>
      <c r="D103" s="248" t="s">
        <v>185</v>
      </c>
      <c r="E103" s="285" t="s">
        <v>21</v>
      </c>
      <c r="F103" s="286" t="s">
        <v>345</v>
      </c>
      <c r="G103" s="284"/>
      <c r="H103" s="287">
        <v>417.75</v>
      </c>
      <c r="I103" s="288"/>
      <c r="J103" s="284"/>
      <c r="K103" s="284"/>
      <c r="L103" s="289"/>
      <c r="M103" s="290"/>
      <c r="N103" s="291"/>
      <c r="O103" s="291"/>
      <c r="P103" s="291"/>
      <c r="Q103" s="291"/>
      <c r="R103" s="291"/>
      <c r="S103" s="291"/>
      <c r="T103" s="292"/>
      <c r="AT103" s="293" t="s">
        <v>185</v>
      </c>
      <c r="AU103" s="293" t="s">
        <v>85</v>
      </c>
      <c r="AV103" s="15" t="s">
        <v>181</v>
      </c>
      <c r="AW103" s="15" t="s">
        <v>37</v>
      </c>
      <c r="AX103" s="15" t="s">
        <v>74</v>
      </c>
      <c r="AY103" s="293" t="s">
        <v>169</v>
      </c>
    </row>
    <row r="104" spans="2:51" s="14" customFormat="1" ht="13.5">
      <c r="B104" s="269"/>
      <c r="C104" s="270"/>
      <c r="D104" s="248" t="s">
        <v>185</v>
      </c>
      <c r="E104" s="271" t="s">
        <v>21</v>
      </c>
      <c r="F104" s="272" t="s">
        <v>349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pans="2:51" s="12" customFormat="1" ht="13.5">
      <c r="B105" s="246"/>
      <c r="C105" s="247"/>
      <c r="D105" s="248" t="s">
        <v>185</v>
      </c>
      <c r="E105" s="249" t="s">
        <v>21</v>
      </c>
      <c r="F105" s="250" t="s">
        <v>350</v>
      </c>
      <c r="G105" s="247"/>
      <c r="H105" s="251">
        <v>40.2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pans="2:51" s="15" customFormat="1" ht="13.5">
      <c r="B106" s="283"/>
      <c r="C106" s="284"/>
      <c r="D106" s="248" t="s">
        <v>185</v>
      </c>
      <c r="E106" s="285" t="s">
        <v>21</v>
      </c>
      <c r="F106" s="286" t="s">
        <v>345</v>
      </c>
      <c r="G106" s="284"/>
      <c r="H106" s="287">
        <v>40.2</v>
      </c>
      <c r="I106" s="288"/>
      <c r="J106" s="284"/>
      <c r="K106" s="284"/>
      <c r="L106" s="289"/>
      <c r="M106" s="290"/>
      <c r="N106" s="291"/>
      <c r="O106" s="291"/>
      <c r="P106" s="291"/>
      <c r="Q106" s="291"/>
      <c r="R106" s="291"/>
      <c r="S106" s="291"/>
      <c r="T106" s="292"/>
      <c r="AT106" s="293" t="s">
        <v>185</v>
      </c>
      <c r="AU106" s="293" t="s">
        <v>85</v>
      </c>
      <c r="AV106" s="15" t="s">
        <v>181</v>
      </c>
      <c r="AW106" s="15" t="s">
        <v>37</v>
      </c>
      <c r="AX106" s="15" t="s">
        <v>74</v>
      </c>
      <c r="AY106" s="293" t="s">
        <v>169</v>
      </c>
    </row>
    <row r="107" spans="2:51" s="13" customFormat="1" ht="13.5">
      <c r="B107" s="258"/>
      <c r="C107" s="259"/>
      <c r="D107" s="248" t="s">
        <v>185</v>
      </c>
      <c r="E107" s="260" t="s">
        <v>21</v>
      </c>
      <c r="F107" s="261" t="s">
        <v>187</v>
      </c>
      <c r="G107" s="259"/>
      <c r="H107" s="262">
        <v>1709.45</v>
      </c>
      <c r="I107" s="263"/>
      <c r="J107" s="259"/>
      <c r="K107" s="259"/>
      <c r="L107" s="264"/>
      <c r="M107" s="265"/>
      <c r="N107" s="266"/>
      <c r="O107" s="266"/>
      <c r="P107" s="266"/>
      <c r="Q107" s="266"/>
      <c r="R107" s="266"/>
      <c r="S107" s="266"/>
      <c r="T107" s="267"/>
      <c r="AT107" s="268" t="s">
        <v>185</v>
      </c>
      <c r="AU107" s="268" t="s">
        <v>85</v>
      </c>
      <c r="AV107" s="13" t="s">
        <v>176</v>
      </c>
      <c r="AW107" s="13" t="s">
        <v>37</v>
      </c>
      <c r="AX107" s="13" t="s">
        <v>82</v>
      </c>
      <c r="AY107" s="268" t="s">
        <v>169</v>
      </c>
    </row>
    <row r="108" spans="2:65" s="1" customFormat="1" ht="51" customHeight="1">
      <c r="B108" s="47"/>
      <c r="C108" s="234" t="s">
        <v>176</v>
      </c>
      <c r="D108" s="234" t="s">
        <v>171</v>
      </c>
      <c r="E108" s="235" t="s">
        <v>351</v>
      </c>
      <c r="F108" s="236" t="s">
        <v>352</v>
      </c>
      <c r="G108" s="237" t="s">
        <v>194</v>
      </c>
      <c r="H108" s="238">
        <v>1789.31</v>
      </c>
      <c r="I108" s="239"/>
      <c r="J108" s="240">
        <f>ROUND(I108*H108,2)</f>
        <v>0</v>
      </c>
      <c r="K108" s="236" t="s">
        <v>175</v>
      </c>
      <c r="L108" s="73"/>
      <c r="M108" s="241" t="s">
        <v>21</v>
      </c>
      <c r="N108" s="242" t="s">
        <v>45</v>
      </c>
      <c r="O108" s="48"/>
      <c r="P108" s="243">
        <f>O108*H108</f>
        <v>0</v>
      </c>
      <c r="Q108" s="243">
        <v>0</v>
      </c>
      <c r="R108" s="243">
        <f>Q108*H108</f>
        <v>0</v>
      </c>
      <c r="S108" s="243">
        <v>0.32</v>
      </c>
      <c r="T108" s="244">
        <f>S108*H108</f>
        <v>572.5792</v>
      </c>
      <c r="AR108" s="25" t="s">
        <v>176</v>
      </c>
      <c r="AT108" s="25" t="s">
        <v>171</v>
      </c>
      <c r="AU108" s="25" t="s">
        <v>85</v>
      </c>
      <c r="AY108" s="25" t="s">
        <v>169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176</v>
      </c>
      <c r="BM108" s="25" t="s">
        <v>353</v>
      </c>
    </row>
    <row r="109" spans="2:51" s="14" customFormat="1" ht="13.5">
      <c r="B109" s="269"/>
      <c r="C109" s="270"/>
      <c r="D109" s="248" t="s">
        <v>185</v>
      </c>
      <c r="E109" s="271" t="s">
        <v>21</v>
      </c>
      <c r="F109" s="272" t="s">
        <v>343</v>
      </c>
      <c r="G109" s="270"/>
      <c r="H109" s="271" t="s">
        <v>21</v>
      </c>
      <c r="I109" s="273"/>
      <c r="J109" s="270"/>
      <c r="K109" s="270"/>
      <c r="L109" s="274"/>
      <c r="M109" s="275"/>
      <c r="N109" s="276"/>
      <c r="O109" s="276"/>
      <c r="P109" s="276"/>
      <c r="Q109" s="276"/>
      <c r="R109" s="276"/>
      <c r="S109" s="276"/>
      <c r="T109" s="277"/>
      <c r="AT109" s="278" t="s">
        <v>185</v>
      </c>
      <c r="AU109" s="278" t="s">
        <v>85</v>
      </c>
      <c r="AV109" s="14" t="s">
        <v>82</v>
      </c>
      <c r="AW109" s="14" t="s">
        <v>37</v>
      </c>
      <c r="AX109" s="14" t="s">
        <v>74</v>
      </c>
      <c r="AY109" s="278" t="s">
        <v>169</v>
      </c>
    </row>
    <row r="110" spans="2:51" s="12" customFormat="1" ht="13.5">
      <c r="B110" s="246"/>
      <c r="C110" s="247"/>
      <c r="D110" s="248" t="s">
        <v>185</v>
      </c>
      <c r="E110" s="249" t="s">
        <v>21</v>
      </c>
      <c r="F110" s="250" t="s">
        <v>354</v>
      </c>
      <c r="G110" s="247"/>
      <c r="H110" s="251">
        <v>2425.7</v>
      </c>
      <c r="I110" s="252"/>
      <c r="J110" s="247"/>
      <c r="K110" s="247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185</v>
      </c>
      <c r="AU110" s="257" t="s">
        <v>85</v>
      </c>
      <c r="AV110" s="12" t="s">
        <v>85</v>
      </c>
      <c r="AW110" s="12" t="s">
        <v>37</v>
      </c>
      <c r="AX110" s="12" t="s">
        <v>74</v>
      </c>
      <c r="AY110" s="257" t="s">
        <v>169</v>
      </c>
    </row>
    <row r="111" spans="2:51" s="12" customFormat="1" ht="13.5">
      <c r="B111" s="246"/>
      <c r="C111" s="247"/>
      <c r="D111" s="248" t="s">
        <v>185</v>
      </c>
      <c r="E111" s="249" t="s">
        <v>21</v>
      </c>
      <c r="F111" s="250" t="s">
        <v>355</v>
      </c>
      <c r="G111" s="247"/>
      <c r="H111" s="251">
        <v>-1251.5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pans="2:51" s="15" customFormat="1" ht="13.5">
      <c r="B112" s="283"/>
      <c r="C112" s="284"/>
      <c r="D112" s="248" t="s">
        <v>185</v>
      </c>
      <c r="E112" s="285" t="s">
        <v>21</v>
      </c>
      <c r="F112" s="286" t="s">
        <v>345</v>
      </c>
      <c r="G112" s="284"/>
      <c r="H112" s="287">
        <v>1174.2</v>
      </c>
      <c r="I112" s="288"/>
      <c r="J112" s="284"/>
      <c r="K112" s="284"/>
      <c r="L112" s="289"/>
      <c r="M112" s="290"/>
      <c r="N112" s="291"/>
      <c r="O112" s="291"/>
      <c r="P112" s="291"/>
      <c r="Q112" s="291"/>
      <c r="R112" s="291"/>
      <c r="S112" s="291"/>
      <c r="T112" s="292"/>
      <c r="AT112" s="293" t="s">
        <v>185</v>
      </c>
      <c r="AU112" s="293" t="s">
        <v>85</v>
      </c>
      <c r="AV112" s="15" t="s">
        <v>181</v>
      </c>
      <c r="AW112" s="15" t="s">
        <v>37</v>
      </c>
      <c r="AX112" s="15" t="s">
        <v>74</v>
      </c>
      <c r="AY112" s="293" t="s">
        <v>169</v>
      </c>
    </row>
    <row r="113" spans="2:51" s="14" customFormat="1" ht="13.5">
      <c r="B113" s="269"/>
      <c r="C113" s="270"/>
      <c r="D113" s="248" t="s">
        <v>185</v>
      </c>
      <c r="E113" s="271" t="s">
        <v>21</v>
      </c>
      <c r="F113" s="272" t="s">
        <v>346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pans="2:51" s="12" customFormat="1" ht="13.5">
      <c r="B114" s="246"/>
      <c r="C114" s="247"/>
      <c r="D114" s="248" t="s">
        <v>185</v>
      </c>
      <c r="E114" s="249" t="s">
        <v>21</v>
      </c>
      <c r="F114" s="250" t="s">
        <v>356</v>
      </c>
      <c r="G114" s="247"/>
      <c r="H114" s="251">
        <v>581.94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pans="2:51" s="12" customFormat="1" ht="13.5">
      <c r="B115" s="246"/>
      <c r="C115" s="247"/>
      <c r="D115" s="248" t="s">
        <v>185</v>
      </c>
      <c r="E115" s="249" t="s">
        <v>21</v>
      </c>
      <c r="F115" s="250" t="s">
        <v>357</v>
      </c>
      <c r="G115" s="247"/>
      <c r="H115" s="251">
        <v>-215.75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pans="2:51" s="12" customFormat="1" ht="13.5">
      <c r="B116" s="246"/>
      <c r="C116" s="247"/>
      <c r="D116" s="248" t="s">
        <v>185</v>
      </c>
      <c r="E116" s="249" t="s">
        <v>21</v>
      </c>
      <c r="F116" s="250" t="s">
        <v>358</v>
      </c>
      <c r="G116" s="247"/>
      <c r="H116" s="251">
        <v>248.92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pans="2:51" s="15" customFormat="1" ht="13.5">
      <c r="B117" s="283"/>
      <c r="C117" s="284"/>
      <c r="D117" s="248" t="s">
        <v>185</v>
      </c>
      <c r="E117" s="285" t="s">
        <v>21</v>
      </c>
      <c r="F117" s="286" t="s">
        <v>345</v>
      </c>
      <c r="G117" s="284"/>
      <c r="H117" s="287">
        <v>615.11</v>
      </c>
      <c r="I117" s="288"/>
      <c r="J117" s="284"/>
      <c r="K117" s="284"/>
      <c r="L117" s="289"/>
      <c r="M117" s="290"/>
      <c r="N117" s="291"/>
      <c r="O117" s="291"/>
      <c r="P117" s="291"/>
      <c r="Q117" s="291"/>
      <c r="R117" s="291"/>
      <c r="S117" s="291"/>
      <c r="T117" s="292"/>
      <c r="AT117" s="293" t="s">
        <v>185</v>
      </c>
      <c r="AU117" s="293" t="s">
        <v>85</v>
      </c>
      <c r="AV117" s="15" t="s">
        <v>181</v>
      </c>
      <c r="AW117" s="15" t="s">
        <v>37</v>
      </c>
      <c r="AX117" s="15" t="s">
        <v>74</v>
      </c>
      <c r="AY117" s="293" t="s">
        <v>169</v>
      </c>
    </row>
    <row r="118" spans="2:51" s="13" customFormat="1" ht="13.5">
      <c r="B118" s="258"/>
      <c r="C118" s="259"/>
      <c r="D118" s="248" t="s">
        <v>185</v>
      </c>
      <c r="E118" s="260" t="s">
        <v>21</v>
      </c>
      <c r="F118" s="261" t="s">
        <v>187</v>
      </c>
      <c r="G118" s="259"/>
      <c r="H118" s="262">
        <v>1789.31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AT118" s="268" t="s">
        <v>185</v>
      </c>
      <c r="AU118" s="268" t="s">
        <v>85</v>
      </c>
      <c r="AV118" s="13" t="s">
        <v>176</v>
      </c>
      <c r="AW118" s="13" t="s">
        <v>37</v>
      </c>
      <c r="AX118" s="13" t="s">
        <v>82</v>
      </c>
      <c r="AY118" s="268" t="s">
        <v>169</v>
      </c>
    </row>
    <row r="119" spans="2:65" s="1" customFormat="1" ht="38.25" customHeight="1">
      <c r="B119" s="47"/>
      <c r="C119" s="234" t="s">
        <v>191</v>
      </c>
      <c r="D119" s="234" t="s">
        <v>171</v>
      </c>
      <c r="E119" s="235" t="s">
        <v>359</v>
      </c>
      <c r="F119" s="236" t="s">
        <v>360</v>
      </c>
      <c r="G119" s="237" t="s">
        <v>194</v>
      </c>
      <c r="H119" s="238">
        <v>8.9</v>
      </c>
      <c r="I119" s="239"/>
      <c r="J119" s="240">
        <f>ROUND(I119*H119,2)</f>
        <v>0</v>
      </c>
      <c r="K119" s="236" t="s">
        <v>175</v>
      </c>
      <c r="L119" s="73"/>
      <c r="M119" s="241" t="s">
        <v>21</v>
      </c>
      <c r="N119" s="242" t="s">
        <v>45</v>
      </c>
      <c r="O119" s="48"/>
      <c r="P119" s="243">
        <f>O119*H119</f>
        <v>0</v>
      </c>
      <c r="Q119" s="243">
        <v>0</v>
      </c>
      <c r="R119" s="243">
        <f>Q119*H119</f>
        <v>0</v>
      </c>
      <c r="S119" s="243">
        <v>0.325</v>
      </c>
      <c r="T119" s="244">
        <f>S119*H119</f>
        <v>2.8925</v>
      </c>
      <c r="AR119" s="25" t="s">
        <v>176</v>
      </c>
      <c r="AT119" s="25" t="s">
        <v>171</v>
      </c>
      <c r="AU119" s="25" t="s">
        <v>85</v>
      </c>
      <c r="AY119" s="25" t="s">
        <v>169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82</v>
      </c>
      <c r="BK119" s="245">
        <f>ROUND(I119*H119,2)</f>
        <v>0</v>
      </c>
      <c r="BL119" s="25" t="s">
        <v>176</v>
      </c>
      <c r="BM119" s="25" t="s">
        <v>361</v>
      </c>
    </row>
    <row r="120" spans="2:51" s="14" customFormat="1" ht="13.5">
      <c r="B120" s="269"/>
      <c r="C120" s="270"/>
      <c r="D120" s="248" t="s">
        <v>185</v>
      </c>
      <c r="E120" s="271" t="s">
        <v>21</v>
      </c>
      <c r="F120" s="272" t="s">
        <v>343</v>
      </c>
      <c r="G120" s="270"/>
      <c r="H120" s="271" t="s">
        <v>21</v>
      </c>
      <c r="I120" s="273"/>
      <c r="J120" s="270"/>
      <c r="K120" s="270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185</v>
      </c>
      <c r="AU120" s="278" t="s">
        <v>85</v>
      </c>
      <c r="AV120" s="14" t="s">
        <v>82</v>
      </c>
      <c r="AW120" s="14" t="s">
        <v>37</v>
      </c>
      <c r="AX120" s="14" t="s">
        <v>74</v>
      </c>
      <c r="AY120" s="278" t="s">
        <v>169</v>
      </c>
    </row>
    <row r="121" spans="2:51" s="12" customFormat="1" ht="13.5">
      <c r="B121" s="246"/>
      <c r="C121" s="247"/>
      <c r="D121" s="248" t="s">
        <v>185</v>
      </c>
      <c r="E121" s="249" t="s">
        <v>21</v>
      </c>
      <c r="F121" s="250" t="s">
        <v>362</v>
      </c>
      <c r="G121" s="247"/>
      <c r="H121" s="251">
        <v>8.9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pans="2:51" s="13" customFormat="1" ht="13.5">
      <c r="B122" s="258"/>
      <c r="C122" s="259"/>
      <c r="D122" s="248" t="s">
        <v>185</v>
      </c>
      <c r="E122" s="260" t="s">
        <v>21</v>
      </c>
      <c r="F122" s="261" t="s">
        <v>187</v>
      </c>
      <c r="G122" s="259"/>
      <c r="H122" s="262">
        <v>8.9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AT122" s="268" t="s">
        <v>185</v>
      </c>
      <c r="AU122" s="268" t="s">
        <v>85</v>
      </c>
      <c r="AV122" s="13" t="s">
        <v>176</v>
      </c>
      <c r="AW122" s="13" t="s">
        <v>37</v>
      </c>
      <c r="AX122" s="13" t="s">
        <v>82</v>
      </c>
      <c r="AY122" s="268" t="s">
        <v>169</v>
      </c>
    </row>
    <row r="123" spans="2:65" s="1" customFormat="1" ht="51" customHeight="1">
      <c r="B123" s="47"/>
      <c r="C123" s="234" t="s">
        <v>198</v>
      </c>
      <c r="D123" s="234" t="s">
        <v>171</v>
      </c>
      <c r="E123" s="235" t="s">
        <v>363</v>
      </c>
      <c r="F123" s="236" t="s">
        <v>364</v>
      </c>
      <c r="G123" s="237" t="s">
        <v>194</v>
      </c>
      <c r="H123" s="238">
        <v>6395.36</v>
      </c>
      <c r="I123" s="239"/>
      <c r="J123" s="240">
        <f>ROUND(I123*H123,2)</f>
        <v>0</v>
      </c>
      <c r="K123" s="236" t="s">
        <v>175</v>
      </c>
      <c r="L123" s="73"/>
      <c r="M123" s="241" t="s">
        <v>21</v>
      </c>
      <c r="N123" s="242" t="s">
        <v>45</v>
      </c>
      <c r="O123" s="48"/>
      <c r="P123" s="243">
        <f>O123*H123</f>
        <v>0</v>
      </c>
      <c r="Q123" s="243">
        <v>0</v>
      </c>
      <c r="R123" s="243">
        <f>Q123*H123</f>
        <v>0</v>
      </c>
      <c r="S123" s="243">
        <v>0.29</v>
      </c>
      <c r="T123" s="244">
        <f>S123*H123</f>
        <v>1854.6543999999997</v>
      </c>
      <c r="AR123" s="25" t="s">
        <v>176</v>
      </c>
      <c r="AT123" s="25" t="s">
        <v>171</v>
      </c>
      <c r="AU123" s="25" t="s">
        <v>85</v>
      </c>
      <c r="AY123" s="25" t="s">
        <v>169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176</v>
      </c>
      <c r="BM123" s="25" t="s">
        <v>365</v>
      </c>
    </row>
    <row r="124" spans="2:51" s="14" customFormat="1" ht="13.5">
      <c r="B124" s="269"/>
      <c r="C124" s="270"/>
      <c r="D124" s="248" t="s">
        <v>185</v>
      </c>
      <c r="E124" s="271" t="s">
        <v>21</v>
      </c>
      <c r="F124" s="272" t="s">
        <v>366</v>
      </c>
      <c r="G124" s="270"/>
      <c r="H124" s="271" t="s">
        <v>21</v>
      </c>
      <c r="I124" s="273"/>
      <c r="J124" s="270"/>
      <c r="K124" s="270"/>
      <c r="L124" s="274"/>
      <c r="M124" s="275"/>
      <c r="N124" s="276"/>
      <c r="O124" s="276"/>
      <c r="P124" s="276"/>
      <c r="Q124" s="276"/>
      <c r="R124" s="276"/>
      <c r="S124" s="276"/>
      <c r="T124" s="277"/>
      <c r="AT124" s="278" t="s">
        <v>185</v>
      </c>
      <c r="AU124" s="278" t="s">
        <v>85</v>
      </c>
      <c r="AV124" s="14" t="s">
        <v>82</v>
      </c>
      <c r="AW124" s="14" t="s">
        <v>37</v>
      </c>
      <c r="AX124" s="14" t="s">
        <v>74</v>
      </c>
      <c r="AY124" s="278" t="s">
        <v>169</v>
      </c>
    </row>
    <row r="125" spans="2:51" s="12" customFormat="1" ht="13.5">
      <c r="B125" s="246"/>
      <c r="C125" s="247"/>
      <c r="D125" s="248" t="s">
        <v>185</v>
      </c>
      <c r="E125" s="249" t="s">
        <v>21</v>
      </c>
      <c r="F125" s="250" t="s">
        <v>367</v>
      </c>
      <c r="G125" s="247"/>
      <c r="H125" s="251">
        <v>153.3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pans="2:51" s="14" customFormat="1" ht="13.5">
      <c r="B126" s="269"/>
      <c r="C126" s="270"/>
      <c r="D126" s="248" t="s">
        <v>185</v>
      </c>
      <c r="E126" s="271" t="s">
        <v>21</v>
      </c>
      <c r="F126" s="272" t="s">
        <v>368</v>
      </c>
      <c r="G126" s="270"/>
      <c r="H126" s="271" t="s">
        <v>21</v>
      </c>
      <c r="I126" s="273"/>
      <c r="J126" s="270"/>
      <c r="K126" s="270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185</v>
      </c>
      <c r="AU126" s="278" t="s">
        <v>85</v>
      </c>
      <c r="AV126" s="14" t="s">
        <v>82</v>
      </c>
      <c r="AW126" s="14" t="s">
        <v>37</v>
      </c>
      <c r="AX126" s="14" t="s">
        <v>74</v>
      </c>
      <c r="AY126" s="278" t="s">
        <v>169</v>
      </c>
    </row>
    <row r="127" spans="2:51" s="12" customFormat="1" ht="13.5">
      <c r="B127" s="246"/>
      <c r="C127" s="247"/>
      <c r="D127" s="248" t="s">
        <v>185</v>
      </c>
      <c r="E127" s="249" t="s">
        <v>21</v>
      </c>
      <c r="F127" s="250" t="s">
        <v>339</v>
      </c>
      <c r="G127" s="247"/>
      <c r="H127" s="251">
        <v>20.05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pans="2:51" s="14" customFormat="1" ht="13.5">
      <c r="B128" s="269"/>
      <c r="C128" s="270"/>
      <c r="D128" s="248" t="s">
        <v>185</v>
      </c>
      <c r="E128" s="271" t="s">
        <v>21</v>
      </c>
      <c r="F128" s="272" t="s">
        <v>369</v>
      </c>
      <c r="G128" s="270"/>
      <c r="H128" s="271" t="s">
        <v>21</v>
      </c>
      <c r="I128" s="273"/>
      <c r="J128" s="270"/>
      <c r="K128" s="270"/>
      <c r="L128" s="274"/>
      <c r="M128" s="275"/>
      <c r="N128" s="276"/>
      <c r="O128" s="276"/>
      <c r="P128" s="276"/>
      <c r="Q128" s="276"/>
      <c r="R128" s="276"/>
      <c r="S128" s="276"/>
      <c r="T128" s="277"/>
      <c r="AT128" s="278" t="s">
        <v>185</v>
      </c>
      <c r="AU128" s="278" t="s">
        <v>85</v>
      </c>
      <c r="AV128" s="14" t="s">
        <v>82</v>
      </c>
      <c r="AW128" s="14" t="s">
        <v>37</v>
      </c>
      <c r="AX128" s="14" t="s">
        <v>74</v>
      </c>
      <c r="AY128" s="278" t="s">
        <v>169</v>
      </c>
    </row>
    <row r="129" spans="2:51" s="12" customFormat="1" ht="13.5">
      <c r="B129" s="246"/>
      <c r="C129" s="247"/>
      <c r="D129" s="248" t="s">
        <v>185</v>
      </c>
      <c r="E129" s="249" t="s">
        <v>21</v>
      </c>
      <c r="F129" s="250" t="s">
        <v>370</v>
      </c>
      <c r="G129" s="247"/>
      <c r="H129" s="251">
        <v>1709.45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pans="2:51" s="14" customFormat="1" ht="13.5">
      <c r="B130" s="269"/>
      <c r="C130" s="270"/>
      <c r="D130" s="248" t="s">
        <v>185</v>
      </c>
      <c r="E130" s="271" t="s">
        <v>21</v>
      </c>
      <c r="F130" s="272" t="s">
        <v>371</v>
      </c>
      <c r="G130" s="270"/>
      <c r="H130" s="271" t="s">
        <v>21</v>
      </c>
      <c r="I130" s="273"/>
      <c r="J130" s="270"/>
      <c r="K130" s="270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185</v>
      </c>
      <c r="AU130" s="278" t="s">
        <v>85</v>
      </c>
      <c r="AV130" s="14" t="s">
        <v>82</v>
      </c>
      <c r="AW130" s="14" t="s">
        <v>37</v>
      </c>
      <c r="AX130" s="14" t="s">
        <v>74</v>
      </c>
      <c r="AY130" s="278" t="s">
        <v>169</v>
      </c>
    </row>
    <row r="131" spans="2:51" s="12" customFormat="1" ht="13.5">
      <c r="B131" s="246"/>
      <c r="C131" s="247"/>
      <c r="D131" s="248" t="s">
        <v>185</v>
      </c>
      <c r="E131" s="249" t="s">
        <v>21</v>
      </c>
      <c r="F131" s="250" t="s">
        <v>372</v>
      </c>
      <c r="G131" s="247"/>
      <c r="H131" s="251">
        <v>1789.31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pans="2:51" s="14" customFormat="1" ht="13.5">
      <c r="B132" s="269"/>
      <c r="C132" s="270"/>
      <c r="D132" s="248" t="s">
        <v>185</v>
      </c>
      <c r="E132" s="271" t="s">
        <v>21</v>
      </c>
      <c r="F132" s="272" t="s">
        <v>373</v>
      </c>
      <c r="G132" s="270"/>
      <c r="H132" s="271" t="s">
        <v>21</v>
      </c>
      <c r="I132" s="273"/>
      <c r="J132" s="270"/>
      <c r="K132" s="270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185</v>
      </c>
      <c r="AU132" s="278" t="s">
        <v>85</v>
      </c>
      <c r="AV132" s="14" t="s">
        <v>82</v>
      </c>
      <c r="AW132" s="14" t="s">
        <v>37</v>
      </c>
      <c r="AX132" s="14" t="s">
        <v>74</v>
      </c>
      <c r="AY132" s="278" t="s">
        <v>169</v>
      </c>
    </row>
    <row r="133" spans="2:51" s="12" customFormat="1" ht="13.5">
      <c r="B133" s="246"/>
      <c r="C133" s="247"/>
      <c r="D133" s="248" t="s">
        <v>185</v>
      </c>
      <c r="E133" s="249" t="s">
        <v>21</v>
      </c>
      <c r="F133" s="250" t="s">
        <v>362</v>
      </c>
      <c r="G133" s="247"/>
      <c r="H133" s="251">
        <v>8.9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pans="2:51" s="14" customFormat="1" ht="13.5">
      <c r="B134" s="269"/>
      <c r="C134" s="270"/>
      <c r="D134" s="248" t="s">
        <v>185</v>
      </c>
      <c r="E134" s="271" t="s">
        <v>21</v>
      </c>
      <c r="F134" s="272" t="s">
        <v>374</v>
      </c>
      <c r="G134" s="270"/>
      <c r="H134" s="271" t="s">
        <v>21</v>
      </c>
      <c r="I134" s="273"/>
      <c r="J134" s="270"/>
      <c r="K134" s="270"/>
      <c r="L134" s="274"/>
      <c r="M134" s="275"/>
      <c r="N134" s="276"/>
      <c r="O134" s="276"/>
      <c r="P134" s="276"/>
      <c r="Q134" s="276"/>
      <c r="R134" s="276"/>
      <c r="S134" s="276"/>
      <c r="T134" s="277"/>
      <c r="AT134" s="278" t="s">
        <v>185</v>
      </c>
      <c r="AU134" s="278" t="s">
        <v>85</v>
      </c>
      <c r="AV134" s="14" t="s">
        <v>82</v>
      </c>
      <c r="AW134" s="14" t="s">
        <v>37</v>
      </c>
      <c r="AX134" s="14" t="s">
        <v>74</v>
      </c>
      <c r="AY134" s="278" t="s">
        <v>169</v>
      </c>
    </row>
    <row r="135" spans="2:51" s="12" customFormat="1" ht="13.5">
      <c r="B135" s="246"/>
      <c r="C135" s="247"/>
      <c r="D135" s="248" t="s">
        <v>185</v>
      </c>
      <c r="E135" s="249" t="s">
        <v>21</v>
      </c>
      <c r="F135" s="250" t="s">
        <v>375</v>
      </c>
      <c r="G135" s="247"/>
      <c r="H135" s="251">
        <v>180.7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pans="2:51" s="14" customFormat="1" ht="13.5">
      <c r="B136" s="269"/>
      <c r="C136" s="270"/>
      <c r="D136" s="248" t="s">
        <v>185</v>
      </c>
      <c r="E136" s="271" t="s">
        <v>21</v>
      </c>
      <c r="F136" s="272" t="s">
        <v>376</v>
      </c>
      <c r="G136" s="270"/>
      <c r="H136" s="271" t="s">
        <v>21</v>
      </c>
      <c r="I136" s="273"/>
      <c r="J136" s="270"/>
      <c r="K136" s="270"/>
      <c r="L136" s="274"/>
      <c r="M136" s="275"/>
      <c r="N136" s="276"/>
      <c r="O136" s="276"/>
      <c r="P136" s="276"/>
      <c r="Q136" s="276"/>
      <c r="R136" s="276"/>
      <c r="S136" s="276"/>
      <c r="T136" s="277"/>
      <c r="AT136" s="278" t="s">
        <v>185</v>
      </c>
      <c r="AU136" s="278" t="s">
        <v>85</v>
      </c>
      <c r="AV136" s="14" t="s">
        <v>82</v>
      </c>
      <c r="AW136" s="14" t="s">
        <v>37</v>
      </c>
      <c r="AX136" s="14" t="s">
        <v>74</v>
      </c>
      <c r="AY136" s="278" t="s">
        <v>169</v>
      </c>
    </row>
    <row r="137" spans="2:51" s="12" customFormat="1" ht="13.5">
      <c r="B137" s="246"/>
      <c r="C137" s="247"/>
      <c r="D137" s="248" t="s">
        <v>185</v>
      </c>
      <c r="E137" s="249" t="s">
        <v>21</v>
      </c>
      <c r="F137" s="250" t="s">
        <v>377</v>
      </c>
      <c r="G137" s="247"/>
      <c r="H137" s="251">
        <v>2533.65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pans="2:51" s="13" customFormat="1" ht="13.5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6395.36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pans="2:65" s="1" customFormat="1" ht="38.25" customHeight="1">
      <c r="B139" s="47"/>
      <c r="C139" s="234" t="s">
        <v>202</v>
      </c>
      <c r="D139" s="234" t="s">
        <v>171</v>
      </c>
      <c r="E139" s="235" t="s">
        <v>378</v>
      </c>
      <c r="F139" s="236" t="s">
        <v>379</v>
      </c>
      <c r="G139" s="237" t="s">
        <v>194</v>
      </c>
      <c r="H139" s="238">
        <v>202</v>
      </c>
      <c r="I139" s="239"/>
      <c r="J139" s="240">
        <f>ROUND(I139*H139,2)</f>
        <v>0</v>
      </c>
      <c r="K139" s="236" t="s">
        <v>175</v>
      </c>
      <c r="L139" s="73"/>
      <c r="M139" s="241" t="s">
        <v>21</v>
      </c>
      <c r="N139" s="242" t="s">
        <v>45</v>
      </c>
      <c r="O139" s="48"/>
      <c r="P139" s="243">
        <f>O139*H139</f>
        <v>0</v>
      </c>
      <c r="Q139" s="243">
        <v>0</v>
      </c>
      <c r="R139" s="243">
        <f>Q139*H139</f>
        <v>0</v>
      </c>
      <c r="S139" s="243">
        <v>0.098</v>
      </c>
      <c r="T139" s="244">
        <f>S139*H139</f>
        <v>19.796</v>
      </c>
      <c r="AR139" s="25" t="s">
        <v>176</v>
      </c>
      <c r="AT139" s="25" t="s">
        <v>171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380</v>
      </c>
    </row>
    <row r="140" spans="2:51" s="14" customFormat="1" ht="13.5">
      <c r="B140" s="269"/>
      <c r="C140" s="270"/>
      <c r="D140" s="248" t="s">
        <v>185</v>
      </c>
      <c r="E140" s="271" t="s">
        <v>21</v>
      </c>
      <c r="F140" s="272" t="s">
        <v>346</v>
      </c>
      <c r="G140" s="270"/>
      <c r="H140" s="271" t="s">
        <v>21</v>
      </c>
      <c r="I140" s="273"/>
      <c r="J140" s="270"/>
      <c r="K140" s="270"/>
      <c r="L140" s="274"/>
      <c r="M140" s="275"/>
      <c r="N140" s="276"/>
      <c r="O140" s="276"/>
      <c r="P140" s="276"/>
      <c r="Q140" s="276"/>
      <c r="R140" s="276"/>
      <c r="S140" s="276"/>
      <c r="T140" s="277"/>
      <c r="AT140" s="278" t="s">
        <v>185</v>
      </c>
      <c r="AU140" s="278" t="s">
        <v>85</v>
      </c>
      <c r="AV140" s="14" t="s">
        <v>82</v>
      </c>
      <c r="AW140" s="14" t="s">
        <v>37</v>
      </c>
      <c r="AX140" s="14" t="s">
        <v>74</v>
      </c>
      <c r="AY140" s="278" t="s">
        <v>169</v>
      </c>
    </row>
    <row r="141" spans="2:51" s="12" customFormat="1" ht="13.5">
      <c r="B141" s="246"/>
      <c r="C141" s="247"/>
      <c r="D141" s="248" t="s">
        <v>185</v>
      </c>
      <c r="E141" s="249" t="s">
        <v>21</v>
      </c>
      <c r="F141" s="250" t="s">
        <v>348</v>
      </c>
      <c r="G141" s="247"/>
      <c r="H141" s="251">
        <v>202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pans="2:51" s="13" customFormat="1" ht="13.5">
      <c r="B142" s="258"/>
      <c r="C142" s="259"/>
      <c r="D142" s="248" t="s">
        <v>185</v>
      </c>
      <c r="E142" s="260" t="s">
        <v>21</v>
      </c>
      <c r="F142" s="261" t="s">
        <v>187</v>
      </c>
      <c r="G142" s="259"/>
      <c r="H142" s="262">
        <v>202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AT142" s="268" t="s">
        <v>185</v>
      </c>
      <c r="AU142" s="268" t="s">
        <v>85</v>
      </c>
      <c r="AV142" s="13" t="s">
        <v>176</v>
      </c>
      <c r="AW142" s="13" t="s">
        <v>37</v>
      </c>
      <c r="AX142" s="13" t="s">
        <v>82</v>
      </c>
      <c r="AY142" s="268" t="s">
        <v>169</v>
      </c>
    </row>
    <row r="143" spans="2:65" s="1" customFormat="1" ht="38.25" customHeight="1">
      <c r="B143" s="47"/>
      <c r="C143" s="234" t="s">
        <v>215</v>
      </c>
      <c r="D143" s="234" t="s">
        <v>171</v>
      </c>
      <c r="E143" s="235" t="s">
        <v>381</v>
      </c>
      <c r="F143" s="236" t="s">
        <v>382</v>
      </c>
      <c r="G143" s="237" t="s">
        <v>194</v>
      </c>
      <c r="H143" s="238">
        <v>180.7</v>
      </c>
      <c r="I143" s="239"/>
      <c r="J143" s="240">
        <f>ROUND(I143*H143,2)</f>
        <v>0</v>
      </c>
      <c r="K143" s="236" t="s">
        <v>175</v>
      </c>
      <c r="L143" s="73"/>
      <c r="M143" s="241" t="s">
        <v>21</v>
      </c>
      <c r="N143" s="242" t="s">
        <v>45</v>
      </c>
      <c r="O143" s="48"/>
      <c r="P143" s="243">
        <f>O143*H143</f>
        <v>0</v>
      </c>
      <c r="Q143" s="243">
        <v>0</v>
      </c>
      <c r="R143" s="243">
        <f>Q143*H143</f>
        <v>0</v>
      </c>
      <c r="S143" s="243">
        <v>0.22</v>
      </c>
      <c r="T143" s="244">
        <f>S143*H143</f>
        <v>39.754</v>
      </c>
      <c r="AR143" s="25" t="s">
        <v>176</v>
      </c>
      <c r="AT143" s="25" t="s">
        <v>171</v>
      </c>
      <c r="AU143" s="25" t="s">
        <v>85</v>
      </c>
      <c r="AY143" s="25" t="s">
        <v>169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176</v>
      </c>
      <c r="BM143" s="25" t="s">
        <v>383</v>
      </c>
    </row>
    <row r="144" spans="2:51" s="14" customFormat="1" ht="13.5">
      <c r="B144" s="269"/>
      <c r="C144" s="270"/>
      <c r="D144" s="248" t="s">
        <v>185</v>
      </c>
      <c r="E144" s="271" t="s">
        <v>21</v>
      </c>
      <c r="F144" s="272" t="s">
        <v>346</v>
      </c>
      <c r="G144" s="270"/>
      <c r="H144" s="271" t="s">
        <v>21</v>
      </c>
      <c r="I144" s="273"/>
      <c r="J144" s="270"/>
      <c r="K144" s="270"/>
      <c r="L144" s="274"/>
      <c r="M144" s="275"/>
      <c r="N144" s="276"/>
      <c r="O144" s="276"/>
      <c r="P144" s="276"/>
      <c r="Q144" s="276"/>
      <c r="R144" s="276"/>
      <c r="S144" s="276"/>
      <c r="T144" s="277"/>
      <c r="AT144" s="278" t="s">
        <v>185</v>
      </c>
      <c r="AU144" s="278" t="s">
        <v>85</v>
      </c>
      <c r="AV144" s="14" t="s">
        <v>82</v>
      </c>
      <c r="AW144" s="14" t="s">
        <v>37</v>
      </c>
      <c r="AX144" s="14" t="s">
        <v>74</v>
      </c>
      <c r="AY144" s="278" t="s">
        <v>169</v>
      </c>
    </row>
    <row r="145" spans="2:51" s="12" customFormat="1" ht="13.5">
      <c r="B145" s="246"/>
      <c r="C145" s="247"/>
      <c r="D145" s="248" t="s">
        <v>185</v>
      </c>
      <c r="E145" s="249" t="s">
        <v>21</v>
      </c>
      <c r="F145" s="250" t="s">
        <v>384</v>
      </c>
      <c r="G145" s="247"/>
      <c r="H145" s="251">
        <v>17.3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185</v>
      </c>
      <c r="AU145" s="257" t="s">
        <v>85</v>
      </c>
      <c r="AV145" s="12" t="s">
        <v>85</v>
      </c>
      <c r="AW145" s="12" t="s">
        <v>37</v>
      </c>
      <c r="AX145" s="12" t="s">
        <v>74</v>
      </c>
      <c r="AY145" s="257" t="s">
        <v>169</v>
      </c>
    </row>
    <row r="146" spans="2:51" s="15" customFormat="1" ht="13.5">
      <c r="B146" s="283"/>
      <c r="C146" s="284"/>
      <c r="D146" s="248" t="s">
        <v>185</v>
      </c>
      <c r="E146" s="285" t="s">
        <v>21</v>
      </c>
      <c r="F146" s="286" t="s">
        <v>345</v>
      </c>
      <c r="G146" s="284"/>
      <c r="H146" s="287">
        <v>17.3</v>
      </c>
      <c r="I146" s="288"/>
      <c r="J146" s="284"/>
      <c r="K146" s="284"/>
      <c r="L146" s="289"/>
      <c r="M146" s="290"/>
      <c r="N146" s="291"/>
      <c r="O146" s="291"/>
      <c r="P146" s="291"/>
      <c r="Q146" s="291"/>
      <c r="R146" s="291"/>
      <c r="S146" s="291"/>
      <c r="T146" s="292"/>
      <c r="AT146" s="293" t="s">
        <v>185</v>
      </c>
      <c r="AU146" s="293" t="s">
        <v>85</v>
      </c>
      <c r="AV146" s="15" t="s">
        <v>181</v>
      </c>
      <c r="AW146" s="15" t="s">
        <v>37</v>
      </c>
      <c r="AX146" s="15" t="s">
        <v>74</v>
      </c>
      <c r="AY146" s="293" t="s">
        <v>169</v>
      </c>
    </row>
    <row r="147" spans="2:51" s="14" customFormat="1" ht="13.5">
      <c r="B147" s="269"/>
      <c r="C147" s="270"/>
      <c r="D147" s="248" t="s">
        <v>185</v>
      </c>
      <c r="E147" s="271" t="s">
        <v>21</v>
      </c>
      <c r="F147" s="272" t="s">
        <v>349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pans="2:51" s="12" customFormat="1" ht="13.5">
      <c r="B148" s="246"/>
      <c r="C148" s="247"/>
      <c r="D148" s="248" t="s">
        <v>185</v>
      </c>
      <c r="E148" s="249" t="s">
        <v>21</v>
      </c>
      <c r="F148" s="250" t="s">
        <v>385</v>
      </c>
      <c r="G148" s="247"/>
      <c r="H148" s="251">
        <v>163.4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pans="2:51" s="15" customFormat="1" ht="13.5">
      <c r="B149" s="283"/>
      <c r="C149" s="284"/>
      <c r="D149" s="248" t="s">
        <v>185</v>
      </c>
      <c r="E149" s="285" t="s">
        <v>21</v>
      </c>
      <c r="F149" s="286" t="s">
        <v>345</v>
      </c>
      <c r="G149" s="284"/>
      <c r="H149" s="287">
        <v>163.4</v>
      </c>
      <c r="I149" s="288"/>
      <c r="J149" s="284"/>
      <c r="K149" s="284"/>
      <c r="L149" s="289"/>
      <c r="M149" s="290"/>
      <c r="N149" s="291"/>
      <c r="O149" s="291"/>
      <c r="P149" s="291"/>
      <c r="Q149" s="291"/>
      <c r="R149" s="291"/>
      <c r="S149" s="291"/>
      <c r="T149" s="292"/>
      <c r="AT149" s="293" t="s">
        <v>185</v>
      </c>
      <c r="AU149" s="293" t="s">
        <v>85</v>
      </c>
      <c r="AV149" s="15" t="s">
        <v>181</v>
      </c>
      <c r="AW149" s="15" t="s">
        <v>37</v>
      </c>
      <c r="AX149" s="15" t="s">
        <v>74</v>
      </c>
      <c r="AY149" s="293" t="s">
        <v>169</v>
      </c>
    </row>
    <row r="150" spans="2:51" s="13" customFormat="1" ht="13.5">
      <c r="B150" s="258"/>
      <c r="C150" s="259"/>
      <c r="D150" s="248" t="s">
        <v>185</v>
      </c>
      <c r="E150" s="260" t="s">
        <v>21</v>
      </c>
      <c r="F150" s="261" t="s">
        <v>187</v>
      </c>
      <c r="G150" s="259"/>
      <c r="H150" s="262">
        <v>180.7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185</v>
      </c>
      <c r="AU150" s="268" t="s">
        <v>85</v>
      </c>
      <c r="AV150" s="13" t="s">
        <v>176</v>
      </c>
      <c r="AW150" s="13" t="s">
        <v>37</v>
      </c>
      <c r="AX150" s="13" t="s">
        <v>82</v>
      </c>
      <c r="AY150" s="268" t="s">
        <v>169</v>
      </c>
    </row>
    <row r="151" spans="2:65" s="1" customFormat="1" ht="38.25" customHeight="1">
      <c r="B151" s="47"/>
      <c r="C151" s="234" t="s">
        <v>219</v>
      </c>
      <c r="D151" s="234" t="s">
        <v>171</v>
      </c>
      <c r="E151" s="235" t="s">
        <v>386</v>
      </c>
      <c r="F151" s="236" t="s">
        <v>387</v>
      </c>
      <c r="G151" s="237" t="s">
        <v>194</v>
      </c>
      <c r="H151" s="238">
        <v>2533.65</v>
      </c>
      <c r="I151" s="239"/>
      <c r="J151" s="240">
        <f>ROUND(I151*H151,2)</f>
        <v>0</v>
      </c>
      <c r="K151" s="236" t="s">
        <v>175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</v>
      </c>
      <c r="R151" s="243">
        <f>Q151*H151</f>
        <v>0</v>
      </c>
      <c r="S151" s="243">
        <v>0.316</v>
      </c>
      <c r="T151" s="244">
        <f>S151*H151</f>
        <v>800.6334</v>
      </c>
      <c r="AR151" s="25" t="s">
        <v>176</v>
      </c>
      <c r="AT151" s="25" t="s">
        <v>171</v>
      </c>
      <c r="AU151" s="25" t="s">
        <v>85</v>
      </c>
      <c r="AY151" s="25" t="s">
        <v>169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176</v>
      </c>
      <c r="BM151" s="25" t="s">
        <v>388</v>
      </c>
    </row>
    <row r="152" spans="2:51" s="14" customFormat="1" ht="13.5">
      <c r="B152" s="269"/>
      <c r="C152" s="270"/>
      <c r="D152" s="248" t="s">
        <v>185</v>
      </c>
      <c r="E152" s="271" t="s">
        <v>21</v>
      </c>
      <c r="F152" s="272" t="s">
        <v>334</v>
      </c>
      <c r="G152" s="270"/>
      <c r="H152" s="271" t="s">
        <v>21</v>
      </c>
      <c r="I152" s="273"/>
      <c r="J152" s="270"/>
      <c r="K152" s="270"/>
      <c r="L152" s="274"/>
      <c r="M152" s="275"/>
      <c r="N152" s="276"/>
      <c r="O152" s="276"/>
      <c r="P152" s="276"/>
      <c r="Q152" s="276"/>
      <c r="R152" s="276"/>
      <c r="S152" s="276"/>
      <c r="T152" s="277"/>
      <c r="AT152" s="278" t="s">
        <v>185</v>
      </c>
      <c r="AU152" s="278" t="s">
        <v>85</v>
      </c>
      <c r="AV152" s="14" t="s">
        <v>82</v>
      </c>
      <c r="AW152" s="14" t="s">
        <v>37</v>
      </c>
      <c r="AX152" s="14" t="s">
        <v>74</v>
      </c>
      <c r="AY152" s="278" t="s">
        <v>169</v>
      </c>
    </row>
    <row r="153" spans="2:51" s="12" customFormat="1" ht="13.5">
      <c r="B153" s="246"/>
      <c r="C153" s="247"/>
      <c r="D153" s="248" t="s">
        <v>185</v>
      </c>
      <c r="E153" s="249" t="s">
        <v>21</v>
      </c>
      <c r="F153" s="250" t="s">
        <v>389</v>
      </c>
      <c r="G153" s="247"/>
      <c r="H153" s="251">
        <v>1159.8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185</v>
      </c>
      <c r="AU153" s="257" t="s">
        <v>85</v>
      </c>
      <c r="AV153" s="12" t="s">
        <v>85</v>
      </c>
      <c r="AW153" s="12" t="s">
        <v>37</v>
      </c>
      <c r="AX153" s="12" t="s">
        <v>74</v>
      </c>
      <c r="AY153" s="257" t="s">
        <v>169</v>
      </c>
    </row>
    <row r="154" spans="2:51" s="15" customFormat="1" ht="13.5">
      <c r="B154" s="283"/>
      <c r="C154" s="284"/>
      <c r="D154" s="248" t="s">
        <v>185</v>
      </c>
      <c r="E154" s="285" t="s">
        <v>21</v>
      </c>
      <c r="F154" s="286" t="s">
        <v>345</v>
      </c>
      <c r="G154" s="284"/>
      <c r="H154" s="287">
        <v>1159.8</v>
      </c>
      <c r="I154" s="288"/>
      <c r="J154" s="284"/>
      <c r="K154" s="284"/>
      <c r="L154" s="289"/>
      <c r="M154" s="290"/>
      <c r="N154" s="291"/>
      <c r="O154" s="291"/>
      <c r="P154" s="291"/>
      <c r="Q154" s="291"/>
      <c r="R154" s="291"/>
      <c r="S154" s="291"/>
      <c r="T154" s="292"/>
      <c r="AT154" s="293" t="s">
        <v>185</v>
      </c>
      <c r="AU154" s="293" t="s">
        <v>85</v>
      </c>
      <c r="AV154" s="15" t="s">
        <v>181</v>
      </c>
      <c r="AW154" s="15" t="s">
        <v>37</v>
      </c>
      <c r="AX154" s="15" t="s">
        <v>74</v>
      </c>
      <c r="AY154" s="293" t="s">
        <v>169</v>
      </c>
    </row>
    <row r="155" spans="2:51" s="14" customFormat="1" ht="13.5">
      <c r="B155" s="269"/>
      <c r="C155" s="270"/>
      <c r="D155" s="248" t="s">
        <v>185</v>
      </c>
      <c r="E155" s="271" t="s">
        <v>21</v>
      </c>
      <c r="F155" s="272" t="s">
        <v>346</v>
      </c>
      <c r="G155" s="270"/>
      <c r="H155" s="271" t="s">
        <v>21</v>
      </c>
      <c r="I155" s="273"/>
      <c r="J155" s="270"/>
      <c r="K155" s="270"/>
      <c r="L155" s="274"/>
      <c r="M155" s="275"/>
      <c r="N155" s="276"/>
      <c r="O155" s="276"/>
      <c r="P155" s="276"/>
      <c r="Q155" s="276"/>
      <c r="R155" s="276"/>
      <c r="S155" s="276"/>
      <c r="T155" s="277"/>
      <c r="AT155" s="278" t="s">
        <v>185</v>
      </c>
      <c r="AU155" s="278" t="s">
        <v>85</v>
      </c>
      <c r="AV155" s="14" t="s">
        <v>82</v>
      </c>
      <c r="AW155" s="14" t="s">
        <v>37</v>
      </c>
      <c r="AX155" s="14" t="s">
        <v>74</v>
      </c>
      <c r="AY155" s="278" t="s">
        <v>169</v>
      </c>
    </row>
    <row r="156" spans="2:51" s="12" customFormat="1" ht="13.5">
      <c r="B156" s="246"/>
      <c r="C156" s="247"/>
      <c r="D156" s="248" t="s">
        <v>185</v>
      </c>
      <c r="E156" s="249" t="s">
        <v>21</v>
      </c>
      <c r="F156" s="250" t="s">
        <v>390</v>
      </c>
      <c r="G156" s="247"/>
      <c r="H156" s="251">
        <v>578.05</v>
      </c>
      <c r="I156" s="252"/>
      <c r="J156" s="247"/>
      <c r="K156" s="247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185</v>
      </c>
      <c r="AU156" s="257" t="s">
        <v>85</v>
      </c>
      <c r="AV156" s="12" t="s">
        <v>85</v>
      </c>
      <c r="AW156" s="12" t="s">
        <v>37</v>
      </c>
      <c r="AX156" s="12" t="s">
        <v>74</v>
      </c>
      <c r="AY156" s="257" t="s">
        <v>169</v>
      </c>
    </row>
    <row r="157" spans="2:51" s="12" customFormat="1" ht="13.5">
      <c r="B157" s="246"/>
      <c r="C157" s="247"/>
      <c r="D157" s="248" t="s">
        <v>185</v>
      </c>
      <c r="E157" s="249" t="s">
        <v>21</v>
      </c>
      <c r="F157" s="250" t="s">
        <v>391</v>
      </c>
      <c r="G157" s="247"/>
      <c r="H157" s="251">
        <v>-202</v>
      </c>
      <c r="I157" s="252"/>
      <c r="J157" s="247"/>
      <c r="K157" s="247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185</v>
      </c>
      <c r="AU157" s="257" t="s">
        <v>85</v>
      </c>
      <c r="AV157" s="12" t="s">
        <v>85</v>
      </c>
      <c r="AW157" s="12" t="s">
        <v>37</v>
      </c>
      <c r="AX157" s="12" t="s">
        <v>74</v>
      </c>
      <c r="AY157" s="257" t="s">
        <v>169</v>
      </c>
    </row>
    <row r="158" spans="2:51" s="15" customFormat="1" ht="13.5">
      <c r="B158" s="283"/>
      <c r="C158" s="284"/>
      <c r="D158" s="248" t="s">
        <v>185</v>
      </c>
      <c r="E158" s="285" t="s">
        <v>21</v>
      </c>
      <c r="F158" s="286" t="s">
        <v>345</v>
      </c>
      <c r="G158" s="284"/>
      <c r="H158" s="287">
        <v>376.05</v>
      </c>
      <c r="I158" s="288"/>
      <c r="J158" s="284"/>
      <c r="K158" s="284"/>
      <c r="L158" s="289"/>
      <c r="M158" s="290"/>
      <c r="N158" s="291"/>
      <c r="O158" s="291"/>
      <c r="P158" s="291"/>
      <c r="Q158" s="291"/>
      <c r="R158" s="291"/>
      <c r="S158" s="291"/>
      <c r="T158" s="292"/>
      <c r="AT158" s="293" t="s">
        <v>185</v>
      </c>
      <c r="AU158" s="293" t="s">
        <v>85</v>
      </c>
      <c r="AV158" s="15" t="s">
        <v>181</v>
      </c>
      <c r="AW158" s="15" t="s">
        <v>37</v>
      </c>
      <c r="AX158" s="15" t="s">
        <v>74</v>
      </c>
      <c r="AY158" s="293" t="s">
        <v>169</v>
      </c>
    </row>
    <row r="159" spans="2:51" s="14" customFormat="1" ht="13.5">
      <c r="B159" s="269"/>
      <c r="C159" s="270"/>
      <c r="D159" s="248" t="s">
        <v>185</v>
      </c>
      <c r="E159" s="271" t="s">
        <v>21</v>
      </c>
      <c r="F159" s="272" t="s">
        <v>349</v>
      </c>
      <c r="G159" s="270"/>
      <c r="H159" s="271" t="s">
        <v>21</v>
      </c>
      <c r="I159" s="273"/>
      <c r="J159" s="270"/>
      <c r="K159" s="270"/>
      <c r="L159" s="274"/>
      <c r="M159" s="275"/>
      <c r="N159" s="276"/>
      <c r="O159" s="276"/>
      <c r="P159" s="276"/>
      <c r="Q159" s="276"/>
      <c r="R159" s="276"/>
      <c r="S159" s="276"/>
      <c r="T159" s="277"/>
      <c r="AT159" s="278" t="s">
        <v>185</v>
      </c>
      <c r="AU159" s="278" t="s">
        <v>85</v>
      </c>
      <c r="AV159" s="14" t="s">
        <v>82</v>
      </c>
      <c r="AW159" s="14" t="s">
        <v>37</v>
      </c>
      <c r="AX159" s="14" t="s">
        <v>74</v>
      </c>
      <c r="AY159" s="278" t="s">
        <v>169</v>
      </c>
    </row>
    <row r="160" spans="2:51" s="12" customFormat="1" ht="13.5">
      <c r="B160" s="246"/>
      <c r="C160" s="247"/>
      <c r="D160" s="248" t="s">
        <v>185</v>
      </c>
      <c r="E160" s="249" t="s">
        <v>21</v>
      </c>
      <c r="F160" s="250" t="s">
        <v>392</v>
      </c>
      <c r="G160" s="247"/>
      <c r="H160" s="251">
        <v>997.8</v>
      </c>
      <c r="I160" s="252"/>
      <c r="J160" s="247"/>
      <c r="K160" s="247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185</v>
      </c>
      <c r="AU160" s="257" t="s">
        <v>85</v>
      </c>
      <c r="AV160" s="12" t="s">
        <v>85</v>
      </c>
      <c r="AW160" s="12" t="s">
        <v>37</v>
      </c>
      <c r="AX160" s="12" t="s">
        <v>74</v>
      </c>
      <c r="AY160" s="257" t="s">
        <v>169</v>
      </c>
    </row>
    <row r="161" spans="2:51" s="15" customFormat="1" ht="13.5">
      <c r="B161" s="283"/>
      <c r="C161" s="284"/>
      <c r="D161" s="248" t="s">
        <v>185</v>
      </c>
      <c r="E161" s="285" t="s">
        <v>21</v>
      </c>
      <c r="F161" s="286" t="s">
        <v>345</v>
      </c>
      <c r="G161" s="284"/>
      <c r="H161" s="287">
        <v>997.8</v>
      </c>
      <c r="I161" s="288"/>
      <c r="J161" s="284"/>
      <c r="K161" s="284"/>
      <c r="L161" s="289"/>
      <c r="M161" s="290"/>
      <c r="N161" s="291"/>
      <c r="O161" s="291"/>
      <c r="P161" s="291"/>
      <c r="Q161" s="291"/>
      <c r="R161" s="291"/>
      <c r="S161" s="291"/>
      <c r="T161" s="292"/>
      <c r="AT161" s="293" t="s">
        <v>185</v>
      </c>
      <c r="AU161" s="293" t="s">
        <v>85</v>
      </c>
      <c r="AV161" s="15" t="s">
        <v>181</v>
      </c>
      <c r="AW161" s="15" t="s">
        <v>37</v>
      </c>
      <c r="AX161" s="15" t="s">
        <v>74</v>
      </c>
      <c r="AY161" s="293" t="s">
        <v>169</v>
      </c>
    </row>
    <row r="162" spans="2:51" s="13" customFormat="1" ht="13.5">
      <c r="B162" s="258"/>
      <c r="C162" s="259"/>
      <c r="D162" s="248" t="s">
        <v>185</v>
      </c>
      <c r="E162" s="260" t="s">
        <v>21</v>
      </c>
      <c r="F162" s="261" t="s">
        <v>187</v>
      </c>
      <c r="G162" s="259"/>
      <c r="H162" s="262">
        <v>2533.65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185</v>
      </c>
      <c r="AU162" s="268" t="s">
        <v>85</v>
      </c>
      <c r="AV162" s="13" t="s">
        <v>176</v>
      </c>
      <c r="AW162" s="13" t="s">
        <v>37</v>
      </c>
      <c r="AX162" s="13" t="s">
        <v>82</v>
      </c>
      <c r="AY162" s="268" t="s">
        <v>169</v>
      </c>
    </row>
    <row r="163" spans="2:65" s="1" customFormat="1" ht="38.25" customHeight="1">
      <c r="B163" s="47"/>
      <c r="C163" s="234" t="s">
        <v>223</v>
      </c>
      <c r="D163" s="234" t="s">
        <v>171</v>
      </c>
      <c r="E163" s="235" t="s">
        <v>393</v>
      </c>
      <c r="F163" s="236" t="s">
        <v>394</v>
      </c>
      <c r="G163" s="237" t="s">
        <v>205</v>
      </c>
      <c r="H163" s="238">
        <v>256.15</v>
      </c>
      <c r="I163" s="239"/>
      <c r="J163" s="240">
        <f>ROUND(I163*H163,2)</f>
        <v>0</v>
      </c>
      <c r="K163" s="236" t="s">
        <v>175</v>
      </c>
      <c r="L163" s="73"/>
      <c r="M163" s="241" t="s">
        <v>21</v>
      </c>
      <c r="N163" s="242" t="s">
        <v>45</v>
      </c>
      <c r="O163" s="48"/>
      <c r="P163" s="243">
        <f>O163*H163</f>
        <v>0</v>
      </c>
      <c r="Q163" s="243">
        <v>0</v>
      </c>
      <c r="R163" s="243">
        <f>Q163*H163</f>
        <v>0</v>
      </c>
      <c r="S163" s="243">
        <v>0.23</v>
      </c>
      <c r="T163" s="244">
        <f>S163*H163</f>
        <v>58.9145</v>
      </c>
      <c r="AR163" s="25" t="s">
        <v>176</v>
      </c>
      <c r="AT163" s="25" t="s">
        <v>171</v>
      </c>
      <c r="AU163" s="25" t="s">
        <v>85</v>
      </c>
      <c r="AY163" s="25" t="s">
        <v>169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176</v>
      </c>
      <c r="BM163" s="25" t="s">
        <v>395</v>
      </c>
    </row>
    <row r="164" spans="2:51" s="14" customFormat="1" ht="13.5">
      <c r="B164" s="269"/>
      <c r="C164" s="270"/>
      <c r="D164" s="248" t="s">
        <v>185</v>
      </c>
      <c r="E164" s="271" t="s">
        <v>21</v>
      </c>
      <c r="F164" s="272" t="s">
        <v>334</v>
      </c>
      <c r="G164" s="270"/>
      <c r="H164" s="271" t="s">
        <v>21</v>
      </c>
      <c r="I164" s="273"/>
      <c r="J164" s="270"/>
      <c r="K164" s="270"/>
      <c r="L164" s="274"/>
      <c r="M164" s="275"/>
      <c r="N164" s="276"/>
      <c r="O164" s="276"/>
      <c r="P164" s="276"/>
      <c r="Q164" s="276"/>
      <c r="R164" s="276"/>
      <c r="S164" s="276"/>
      <c r="T164" s="277"/>
      <c r="AT164" s="278" t="s">
        <v>185</v>
      </c>
      <c r="AU164" s="278" t="s">
        <v>85</v>
      </c>
      <c r="AV164" s="14" t="s">
        <v>82</v>
      </c>
      <c r="AW164" s="14" t="s">
        <v>37</v>
      </c>
      <c r="AX164" s="14" t="s">
        <v>74</v>
      </c>
      <c r="AY164" s="278" t="s">
        <v>169</v>
      </c>
    </row>
    <row r="165" spans="2:51" s="12" customFormat="1" ht="13.5">
      <c r="B165" s="246"/>
      <c r="C165" s="247"/>
      <c r="D165" s="248" t="s">
        <v>185</v>
      </c>
      <c r="E165" s="249" t="s">
        <v>21</v>
      </c>
      <c r="F165" s="250" t="s">
        <v>396</v>
      </c>
      <c r="G165" s="247"/>
      <c r="H165" s="251">
        <v>79.7</v>
      </c>
      <c r="I165" s="252"/>
      <c r="J165" s="247"/>
      <c r="K165" s="247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185</v>
      </c>
      <c r="AU165" s="257" t="s">
        <v>85</v>
      </c>
      <c r="AV165" s="12" t="s">
        <v>85</v>
      </c>
      <c r="AW165" s="12" t="s">
        <v>37</v>
      </c>
      <c r="AX165" s="12" t="s">
        <v>74</v>
      </c>
      <c r="AY165" s="257" t="s">
        <v>169</v>
      </c>
    </row>
    <row r="166" spans="2:51" s="14" customFormat="1" ht="13.5">
      <c r="B166" s="269"/>
      <c r="C166" s="270"/>
      <c r="D166" s="248" t="s">
        <v>185</v>
      </c>
      <c r="E166" s="271" t="s">
        <v>21</v>
      </c>
      <c r="F166" s="272" t="s">
        <v>346</v>
      </c>
      <c r="G166" s="270"/>
      <c r="H166" s="271" t="s">
        <v>21</v>
      </c>
      <c r="I166" s="273"/>
      <c r="J166" s="270"/>
      <c r="K166" s="270"/>
      <c r="L166" s="274"/>
      <c r="M166" s="275"/>
      <c r="N166" s="276"/>
      <c r="O166" s="276"/>
      <c r="P166" s="276"/>
      <c r="Q166" s="276"/>
      <c r="R166" s="276"/>
      <c r="S166" s="276"/>
      <c r="T166" s="277"/>
      <c r="AT166" s="278" t="s">
        <v>185</v>
      </c>
      <c r="AU166" s="278" t="s">
        <v>85</v>
      </c>
      <c r="AV166" s="14" t="s">
        <v>82</v>
      </c>
      <c r="AW166" s="14" t="s">
        <v>37</v>
      </c>
      <c r="AX166" s="14" t="s">
        <v>74</v>
      </c>
      <c r="AY166" s="278" t="s">
        <v>169</v>
      </c>
    </row>
    <row r="167" spans="2:51" s="12" customFormat="1" ht="13.5">
      <c r="B167" s="246"/>
      <c r="C167" s="247"/>
      <c r="D167" s="248" t="s">
        <v>185</v>
      </c>
      <c r="E167" s="249" t="s">
        <v>21</v>
      </c>
      <c r="F167" s="250" t="s">
        <v>397</v>
      </c>
      <c r="G167" s="247"/>
      <c r="H167" s="251">
        <v>58.65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pans="2:51" s="14" customFormat="1" ht="13.5">
      <c r="B168" s="269"/>
      <c r="C168" s="270"/>
      <c r="D168" s="248" t="s">
        <v>185</v>
      </c>
      <c r="E168" s="271" t="s">
        <v>21</v>
      </c>
      <c r="F168" s="272" t="s">
        <v>349</v>
      </c>
      <c r="G168" s="270"/>
      <c r="H168" s="271" t="s">
        <v>21</v>
      </c>
      <c r="I168" s="273"/>
      <c r="J168" s="270"/>
      <c r="K168" s="270"/>
      <c r="L168" s="274"/>
      <c r="M168" s="275"/>
      <c r="N168" s="276"/>
      <c r="O168" s="276"/>
      <c r="P168" s="276"/>
      <c r="Q168" s="276"/>
      <c r="R168" s="276"/>
      <c r="S168" s="276"/>
      <c r="T168" s="277"/>
      <c r="AT168" s="278" t="s">
        <v>185</v>
      </c>
      <c r="AU168" s="278" t="s">
        <v>85</v>
      </c>
      <c r="AV168" s="14" t="s">
        <v>82</v>
      </c>
      <c r="AW168" s="14" t="s">
        <v>37</v>
      </c>
      <c r="AX168" s="14" t="s">
        <v>74</v>
      </c>
      <c r="AY168" s="278" t="s">
        <v>169</v>
      </c>
    </row>
    <row r="169" spans="2:51" s="12" customFormat="1" ht="13.5">
      <c r="B169" s="246"/>
      <c r="C169" s="247"/>
      <c r="D169" s="248" t="s">
        <v>185</v>
      </c>
      <c r="E169" s="249" t="s">
        <v>21</v>
      </c>
      <c r="F169" s="250" t="s">
        <v>398</v>
      </c>
      <c r="G169" s="247"/>
      <c r="H169" s="251">
        <v>117.8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pans="2:51" s="13" customFormat="1" ht="13.5">
      <c r="B170" s="258"/>
      <c r="C170" s="259"/>
      <c r="D170" s="248" t="s">
        <v>185</v>
      </c>
      <c r="E170" s="260" t="s">
        <v>21</v>
      </c>
      <c r="F170" s="261" t="s">
        <v>187</v>
      </c>
      <c r="G170" s="259"/>
      <c r="H170" s="262">
        <v>256.15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185</v>
      </c>
      <c r="AU170" s="268" t="s">
        <v>85</v>
      </c>
      <c r="AV170" s="13" t="s">
        <v>176</v>
      </c>
      <c r="AW170" s="13" t="s">
        <v>37</v>
      </c>
      <c r="AX170" s="13" t="s">
        <v>82</v>
      </c>
      <c r="AY170" s="268" t="s">
        <v>169</v>
      </c>
    </row>
    <row r="171" spans="2:65" s="1" customFormat="1" ht="38.25" customHeight="1">
      <c r="B171" s="47"/>
      <c r="C171" s="234" t="s">
        <v>227</v>
      </c>
      <c r="D171" s="234" t="s">
        <v>171</v>
      </c>
      <c r="E171" s="235" t="s">
        <v>399</v>
      </c>
      <c r="F171" s="236" t="s">
        <v>400</v>
      </c>
      <c r="G171" s="237" t="s">
        <v>205</v>
      </c>
      <c r="H171" s="238">
        <v>63.4</v>
      </c>
      <c r="I171" s="239"/>
      <c r="J171" s="240">
        <f>ROUND(I171*H171,2)</f>
        <v>0</v>
      </c>
      <c r="K171" s="236" t="s">
        <v>175</v>
      </c>
      <c r="L171" s="73"/>
      <c r="M171" s="241" t="s">
        <v>21</v>
      </c>
      <c r="N171" s="242" t="s">
        <v>45</v>
      </c>
      <c r="O171" s="48"/>
      <c r="P171" s="243">
        <f>O171*H171</f>
        <v>0</v>
      </c>
      <c r="Q171" s="243">
        <v>0</v>
      </c>
      <c r="R171" s="243">
        <f>Q171*H171</f>
        <v>0</v>
      </c>
      <c r="S171" s="243">
        <v>0.205</v>
      </c>
      <c r="T171" s="244">
        <f>S171*H171</f>
        <v>12.996999999999998</v>
      </c>
      <c r="AR171" s="25" t="s">
        <v>176</v>
      </c>
      <c r="AT171" s="25" t="s">
        <v>171</v>
      </c>
      <c r="AU171" s="25" t="s">
        <v>85</v>
      </c>
      <c r="AY171" s="25" t="s">
        <v>169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25" t="s">
        <v>82</v>
      </c>
      <c r="BK171" s="245">
        <f>ROUND(I171*H171,2)</f>
        <v>0</v>
      </c>
      <c r="BL171" s="25" t="s">
        <v>176</v>
      </c>
      <c r="BM171" s="25" t="s">
        <v>401</v>
      </c>
    </row>
    <row r="172" spans="2:51" s="14" customFormat="1" ht="13.5">
      <c r="B172" s="269"/>
      <c r="C172" s="270"/>
      <c r="D172" s="248" t="s">
        <v>185</v>
      </c>
      <c r="E172" s="271" t="s">
        <v>21</v>
      </c>
      <c r="F172" s="272" t="s">
        <v>334</v>
      </c>
      <c r="G172" s="270"/>
      <c r="H172" s="271" t="s">
        <v>21</v>
      </c>
      <c r="I172" s="273"/>
      <c r="J172" s="270"/>
      <c r="K172" s="270"/>
      <c r="L172" s="274"/>
      <c r="M172" s="275"/>
      <c r="N172" s="276"/>
      <c r="O172" s="276"/>
      <c r="P172" s="276"/>
      <c r="Q172" s="276"/>
      <c r="R172" s="276"/>
      <c r="S172" s="276"/>
      <c r="T172" s="277"/>
      <c r="AT172" s="278" t="s">
        <v>185</v>
      </c>
      <c r="AU172" s="278" t="s">
        <v>85</v>
      </c>
      <c r="AV172" s="14" t="s">
        <v>82</v>
      </c>
      <c r="AW172" s="14" t="s">
        <v>37</v>
      </c>
      <c r="AX172" s="14" t="s">
        <v>74</v>
      </c>
      <c r="AY172" s="278" t="s">
        <v>169</v>
      </c>
    </row>
    <row r="173" spans="2:51" s="12" customFormat="1" ht="13.5">
      <c r="B173" s="246"/>
      <c r="C173" s="247"/>
      <c r="D173" s="248" t="s">
        <v>185</v>
      </c>
      <c r="E173" s="249" t="s">
        <v>21</v>
      </c>
      <c r="F173" s="250" t="s">
        <v>402</v>
      </c>
      <c r="G173" s="247"/>
      <c r="H173" s="251">
        <v>63.4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pans="2:51" s="13" customFormat="1" ht="13.5">
      <c r="B174" s="258"/>
      <c r="C174" s="259"/>
      <c r="D174" s="248" t="s">
        <v>185</v>
      </c>
      <c r="E174" s="260" t="s">
        <v>21</v>
      </c>
      <c r="F174" s="261" t="s">
        <v>187</v>
      </c>
      <c r="G174" s="259"/>
      <c r="H174" s="262">
        <v>63.4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AT174" s="268" t="s">
        <v>185</v>
      </c>
      <c r="AU174" s="268" t="s">
        <v>85</v>
      </c>
      <c r="AV174" s="13" t="s">
        <v>176</v>
      </c>
      <c r="AW174" s="13" t="s">
        <v>37</v>
      </c>
      <c r="AX174" s="13" t="s">
        <v>82</v>
      </c>
      <c r="AY174" s="268" t="s">
        <v>169</v>
      </c>
    </row>
    <row r="175" spans="2:65" s="1" customFormat="1" ht="38.25" customHeight="1">
      <c r="B175" s="47"/>
      <c r="C175" s="234" t="s">
        <v>231</v>
      </c>
      <c r="D175" s="234" t="s">
        <v>171</v>
      </c>
      <c r="E175" s="235" t="s">
        <v>403</v>
      </c>
      <c r="F175" s="236" t="s">
        <v>404</v>
      </c>
      <c r="G175" s="237" t="s">
        <v>205</v>
      </c>
      <c r="H175" s="238">
        <v>54.6</v>
      </c>
      <c r="I175" s="239"/>
      <c r="J175" s="240">
        <f>ROUND(I175*H175,2)</f>
        <v>0</v>
      </c>
      <c r="K175" s="236" t="s">
        <v>175</v>
      </c>
      <c r="L175" s="73"/>
      <c r="M175" s="241" t="s">
        <v>21</v>
      </c>
      <c r="N175" s="242" t="s">
        <v>45</v>
      </c>
      <c r="O175" s="48"/>
      <c r="P175" s="243">
        <f>O175*H175</f>
        <v>0</v>
      </c>
      <c r="Q175" s="243">
        <v>0</v>
      </c>
      <c r="R175" s="243">
        <f>Q175*H175</f>
        <v>0</v>
      </c>
      <c r="S175" s="243">
        <v>0.115</v>
      </c>
      <c r="T175" s="244">
        <f>S175*H175</f>
        <v>6.279000000000001</v>
      </c>
      <c r="AR175" s="25" t="s">
        <v>176</v>
      </c>
      <c r="AT175" s="25" t="s">
        <v>171</v>
      </c>
      <c r="AU175" s="25" t="s">
        <v>85</v>
      </c>
      <c r="AY175" s="25" t="s">
        <v>169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25" t="s">
        <v>82</v>
      </c>
      <c r="BK175" s="245">
        <f>ROUND(I175*H175,2)</f>
        <v>0</v>
      </c>
      <c r="BL175" s="25" t="s">
        <v>176</v>
      </c>
      <c r="BM175" s="25" t="s">
        <v>405</v>
      </c>
    </row>
    <row r="176" spans="2:51" s="14" customFormat="1" ht="13.5">
      <c r="B176" s="269"/>
      <c r="C176" s="270"/>
      <c r="D176" s="248" t="s">
        <v>185</v>
      </c>
      <c r="E176" s="271" t="s">
        <v>21</v>
      </c>
      <c r="F176" s="272" t="s">
        <v>346</v>
      </c>
      <c r="G176" s="270"/>
      <c r="H176" s="271" t="s">
        <v>21</v>
      </c>
      <c r="I176" s="273"/>
      <c r="J176" s="270"/>
      <c r="K176" s="270"/>
      <c r="L176" s="274"/>
      <c r="M176" s="275"/>
      <c r="N176" s="276"/>
      <c r="O176" s="276"/>
      <c r="P176" s="276"/>
      <c r="Q176" s="276"/>
      <c r="R176" s="276"/>
      <c r="S176" s="276"/>
      <c r="T176" s="277"/>
      <c r="AT176" s="278" t="s">
        <v>185</v>
      </c>
      <c r="AU176" s="278" t="s">
        <v>85</v>
      </c>
      <c r="AV176" s="14" t="s">
        <v>82</v>
      </c>
      <c r="AW176" s="14" t="s">
        <v>37</v>
      </c>
      <c r="AX176" s="14" t="s">
        <v>74</v>
      </c>
      <c r="AY176" s="278" t="s">
        <v>169</v>
      </c>
    </row>
    <row r="177" spans="2:51" s="12" customFormat="1" ht="13.5">
      <c r="B177" s="246"/>
      <c r="C177" s="247"/>
      <c r="D177" s="248" t="s">
        <v>185</v>
      </c>
      <c r="E177" s="249" t="s">
        <v>21</v>
      </c>
      <c r="F177" s="250" t="s">
        <v>406</v>
      </c>
      <c r="G177" s="247"/>
      <c r="H177" s="251">
        <v>54.6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pans="2:51" s="13" customFormat="1" ht="13.5">
      <c r="B178" s="258"/>
      <c r="C178" s="259"/>
      <c r="D178" s="248" t="s">
        <v>185</v>
      </c>
      <c r="E178" s="260" t="s">
        <v>21</v>
      </c>
      <c r="F178" s="261" t="s">
        <v>187</v>
      </c>
      <c r="G178" s="259"/>
      <c r="H178" s="262">
        <v>54.6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185</v>
      </c>
      <c r="AU178" s="268" t="s">
        <v>85</v>
      </c>
      <c r="AV178" s="13" t="s">
        <v>176</v>
      </c>
      <c r="AW178" s="13" t="s">
        <v>37</v>
      </c>
      <c r="AX178" s="13" t="s">
        <v>82</v>
      </c>
      <c r="AY178" s="268" t="s">
        <v>169</v>
      </c>
    </row>
    <row r="179" spans="2:65" s="1" customFormat="1" ht="63.75" customHeight="1">
      <c r="B179" s="47"/>
      <c r="C179" s="234" t="s">
        <v>235</v>
      </c>
      <c r="D179" s="234" t="s">
        <v>171</v>
      </c>
      <c r="E179" s="235" t="s">
        <v>407</v>
      </c>
      <c r="F179" s="236" t="s">
        <v>408</v>
      </c>
      <c r="G179" s="237" t="s">
        <v>205</v>
      </c>
      <c r="H179" s="238">
        <v>110.8</v>
      </c>
      <c r="I179" s="239"/>
      <c r="J179" s="240">
        <f>ROUND(I179*H179,2)</f>
        <v>0</v>
      </c>
      <c r="K179" s="236" t="s">
        <v>175</v>
      </c>
      <c r="L179" s="73"/>
      <c r="M179" s="241" t="s">
        <v>21</v>
      </c>
      <c r="N179" s="242" t="s">
        <v>45</v>
      </c>
      <c r="O179" s="48"/>
      <c r="P179" s="243">
        <f>O179*H179</f>
        <v>0</v>
      </c>
      <c r="Q179" s="243">
        <v>0.0086767</v>
      </c>
      <c r="R179" s="243">
        <f>Q179*H179</f>
        <v>0.9613783600000001</v>
      </c>
      <c r="S179" s="243">
        <v>0</v>
      </c>
      <c r="T179" s="244">
        <f>S179*H179</f>
        <v>0</v>
      </c>
      <c r="AR179" s="25" t="s">
        <v>176</v>
      </c>
      <c r="AT179" s="25" t="s">
        <v>171</v>
      </c>
      <c r="AU179" s="25" t="s">
        <v>85</v>
      </c>
      <c r="AY179" s="25" t="s">
        <v>169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25" t="s">
        <v>82</v>
      </c>
      <c r="BK179" s="245">
        <f>ROUND(I179*H179,2)</f>
        <v>0</v>
      </c>
      <c r="BL179" s="25" t="s">
        <v>176</v>
      </c>
      <c r="BM179" s="25" t="s">
        <v>409</v>
      </c>
    </row>
    <row r="180" spans="2:51" s="14" customFormat="1" ht="13.5">
      <c r="B180" s="269"/>
      <c r="C180" s="270"/>
      <c r="D180" s="248" t="s">
        <v>185</v>
      </c>
      <c r="E180" s="271" t="s">
        <v>21</v>
      </c>
      <c r="F180" s="272" t="s">
        <v>410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pans="2:51" s="14" customFormat="1" ht="13.5">
      <c r="B181" s="269"/>
      <c r="C181" s="270"/>
      <c r="D181" s="248" t="s">
        <v>185</v>
      </c>
      <c r="E181" s="271" t="s">
        <v>21</v>
      </c>
      <c r="F181" s="272" t="s">
        <v>346</v>
      </c>
      <c r="G181" s="270"/>
      <c r="H181" s="271" t="s">
        <v>21</v>
      </c>
      <c r="I181" s="273"/>
      <c r="J181" s="270"/>
      <c r="K181" s="270"/>
      <c r="L181" s="274"/>
      <c r="M181" s="275"/>
      <c r="N181" s="276"/>
      <c r="O181" s="276"/>
      <c r="P181" s="276"/>
      <c r="Q181" s="276"/>
      <c r="R181" s="276"/>
      <c r="S181" s="276"/>
      <c r="T181" s="277"/>
      <c r="AT181" s="278" t="s">
        <v>185</v>
      </c>
      <c r="AU181" s="278" t="s">
        <v>85</v>
      </c>
      <c r="AV181" s="14" t="s">
        <v>82</v>
      </c>
      <c r="AW181" s="14" t="s">
        <v>37</v>
      </c>
      <c r="AX181" s="14" t="s">
        <v>74</v>
      </c>
      <c r="AY181" s="278" t="s">
        <v>169</v>
      </c>
    </row>
    <row r="182" spans="2:51" s="12" customFormat="1" ht="13.5">
      <c r="B182" s="246"/>
      <c r="C182" s="247"/>
      <c r="D182" s="248" t="s">
        <v>185</v>
      </c>
      <c r="E182" s="249" t="s">
        <v>21</v>
      </c>
      <c r="F182" s="250" t="s">
        <v>411</v>
      </c>
      <c r="G182" s="247"/>
      <c r="H182" s="251">
        <v>98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pans="2:51" s="15" customFormat="1" ht="13.5">
      <c r="B183" s="283"/>
      <c r="C183" s="284"/>
      <c r="D183" s="248" t="s">
        <v>185</v>
      </c>
      <c r="E183" s="285" t="s">
        <v>21</v>
      </c>
      <c r="F183" s="286" t="s">
        <v>345</v>
      </c>
      <c r="G183" s="284"/>
      <c r="H183" s="287">
        <v>98</v>
      </c>
      <c r="I183" s="288"/>
      <c r="J183" s="284"/>
      <c r="K183" s="284"/>
      <c r="L183" s="289"/>
      <c r="M183" s="290"/>
      <c r="N183" s="291"/>
      <c r="O183" s="291"/>
      <c r="P183" s="291"/>
      <c r="Q183" s="291"/>
      <c r="R183" s="291"/>
      <c r="S183" s="291"/>
      <c r="T183" s="292"/>
      <c r="AT183" s="293" t="s">
        <v>185</v>
      </c>
      <c r="AU183" s="293" t="s">
        <v>85</v>
      </c>
      <c r="AV183" s="15" t="s">
        <v>181</v>
      </c>
      <c r="AW183" s="15" t="s">
        <v>37</v>
      </c>
      <c r="AX183" s="15" t="s">
        <v>74</v>
      </c>
      <c r="AY183" s="293" t="s">
        <v>169</v>
      </c>
    </row>
    <row r="184" spans="2:51" s="12" customFormat="1" ht="13.5">
      <c r="B184" s="246"/>
      <c r="C184" s="247"/>
      <c r="D184" s="248" t="s">
        <v>185</v>
      </c>
      <c r="E184" s="249" t="s">
        <v>21</v>
      </c>
      <c r="F184" s="250" t="s">
        <v>412</v>
      </c>
      <c r="G184" s="247"/>
      <c r="H184" s="251">
        <v>12.8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pans="2:51" s="13" customFormat="1" ht="13.5">
      <c r="B185" s="258"/>
      <c r="C185" s="259"/>
      <c r="D185" s="248" t="s">
        <v>185</v>
      </c>
      <c r="E185" s="260" t="s">
        <v>21</v>
      </c>
      <c r="F185" s="261" t="s">
        <v>187</v>
      </c>
      <c r="G185" s="259"/>
      <c r="H185" s="262">
        <v>110.8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AT185" s="268" t="s">
        <v>185</v>
      </c>
      <c r="AU185" s="268" t="s">
        <v>85</v>
      </c>
      <c r="AV185" s="13" t="s">
        <v>176</v>
      </c>
      <c r="AW185" s="13" t="s">
        <v>37</v>
      </c>
      <c r="AX185" s="13" t="s">
        <v>82</v>
      </c>
      <c r="AY185" s="268" t="s">
        <v>169</v>
      </c>
    </row>
    <row r="186" spans="2:65" s="1" customFormat="1" ht="63.75" customHeight="1">
      <c r="B186" s="47"/>
      <c r="C186" s="234" t="s">
        <v>239</v>
      </c>
      <c r="D186" s="234" t="s">
        <v>171</v>
      </c>
      <c r="E186" s="235" t="s">
        <v>413</v>
      </c>
      <c r="F186" s="236" t="s">
        <v>414</v>
      </c>
      <c r="G186" s="237" t="s">
        <v>205</v>
      </c>
      <c r="H186" s="238">
        <v>6.4</v>
      </c>
      <c r="I186" s="239"/>
      <c r="J186" s="240">
        <f>ROUND(I186*H186,2)</f>
        <v>0</v>
      </c>
      <c r="K186" s="236" t="s">
        <v>175</v>
      </c>
      <c r="L186" s="73"/>
      <c r="M186" s="241" t="s">
        <v>21</v>
      </c>
      <c r="N186" s="242" t="s">
        <v>45</v>
      </c>
      <c r="O186" s="48"/>
      <c r="P186" s="243">
        <f>O186*H186</f>
        <v>0</v>
      </c>
      <c r="Q186" s="243">
        <v>0.0106826</v>
      </c>
      <c r="R186" s="243">
        <f>Q186*H186</f>
        <v>0.06836864000000001</v>
      </c>
      <c r="S186" s="243">
        <v>0</v>
      </c>
      <c r="T186" s="244">
        <f>S186*H186</f>
        <v>0</v>
      </c>
      <c r="AR186" s="25" t="s">
        <v>176</v>
      </c>
      <c r="AT186" s="25" t="s">
        <v>171</v>
      </c>
      <c r="AU186" s="25" t="s">
        <v>85</v>
      </c>
      <c r="AY186" s="25" t="s">
        <v>169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25" t="s">
        <v>82</v>
      </c>
      <c r="BK186" s="245">
        <f>ROUND(I186*H186,2)</f>
        <v>0</v>
      </c>
      <c r="BL186" s="25" t="s">
        <v>176</v>
      </c>
      <c r="BM186" s="25" t="s">
        <v>415</v>
      </c>
    </row>
    <row r="187" spans="2:51" s="12" customFormat="1" ht="13.5">
      <c r="B187" s="246"/>
      <c r="C187" s="247"/>
      <c r="D187" s="248" t="s">
        <v>185</v>
      </c>
      <c r="E187" s="249" t="s">
        <v>21</v>
      </c>
      <c r="F187" s="250" t="s">
        <v>416</v>
      </c>
      <c r="G187" s="247"/>
      <c r="H187" s="251">
        <v>6.4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pans="2:51" s="13" customFormat="1" ht="13.5">
      <c r="B188" s="258"/>
      <c r="C188" s="259"/>
      <c r="D188" s="248" t="s">
        <v>185</v>
      </c>
      <c r="E188" s="260" t="s">
        <v>21</v>
      </c>
      <c r="F188" s="261" t="s">
        <v>187</v>
      </c>
      <c r="G188" s="259"/>
      <c r="H188" s="262">
        <v>6.4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185</v>
      </c>
      <c r="AU188" s="268" t="s">
        <v>85</v>
      </c>
      <c r="AV188" s="13" t="s">
        <v>176</v>
      </c>
      <c r="AW188" s="13" t="s">
        <v>37</v>
      </c>
      <c r="AX188" s="13" t="s">
        <v>82</v>
      </c>
      <c r="AY188" s="268" t="s">
        <v>169</v>
      </c>
    </row>
    <row r="189" spans="2:65" s="1" customFormat="1" ht="63.75" customHeight="1">
      <c r="B189" s="47"/>
      <c r="C189" s="234" t="s">
        <v>10</v>
      </c>
      <c r="D189" s="234" t="s">
        <v>171</v>
      </c>
      <c r="E189" s="235" t="s">
        <v>417</v>
      </c>
      <c r="F189" s="236" t="s">
        <v>418</v>
      </c>
      <c r="G189" s="237" t="s">
        <v>205</v>
      </c>
      <c r="H189" s="238">
        <v>6.4</v>
      </c>
      <c r="I189" s="239"/>
      <c r="J189" s="240">
        <f>ROUND(I189*H189,2)</f>
        <v>0</v>
      </c>
      <c r="K189" s="236" t="s">
        <v>175</v>
      </c>
      <c r="L189" s="73"/>
      <c r="M189" s="241" t="s">
        <v>21</v>
      </c>
      <c r="N189" s="242" t="s">
        <v>45</v>
      </c>
      <c r="O189" s="48"/>
      <c r="P189" s="243">
        <f>O189*H189</f>
        <v>0</v>
      </c>
      <c r="Q189" s="243">
        <v>0.0369043</v>
      </c>
      <c r="R189" s="243">
        <f>Q189*H189</f>
        <v>0.23618752</v>
      </c>
      <c r="S189" s="243">
        <v>0</v>
      </c>
      <c r="T189" s="244">
        <f>S189*H189</f>
        <v>0</v>
      </c>
      <c r="AR189" s="25" t="s">
        <v>176</v>
      </c>
      <c r="AT189" s="25" t="s">
        <v>171</v>
      </c>
      <c r="AU189" s="25" t="s">
        <v>85</v>
      </c>
      <c r="AY189" s="25" t="s">
        <v>169</v>
      </c>
      <c r="BE189" s="245">
        <f>IF(N189="základní",J189,0)</f>
        <v>0</v>
      </c>
      <c r="BF189" s="245">
        <f>IF(N189="snížená",J189,0)</f>
        <v>0</v>
      </c>
      <c r="BG189" s="245">
        <f>IF(N189="zákl. přenesená",J189,0)</f>
        <v>0</v>
      </c>
      <c r="BH189" s="245">
        <f>IF(N189="sníž. přenesená",J189,0)</f>
        <v>0</v>
      </c>
      <c r="BI189" s="245">
        <f>IF(N189="nulová",J189,0)</f>
        <v>0</v>
      </c>
      <c r="BJ189" s="25" t="s">
        <v>82</v>
      </c>
      <c r="BK189" s="245">
        <f>ROUND(I189*H189,2)</f>
        <v>0</v>
      </c>
      <c r="BL189" s="25" t="s">
        <v>176</v>
      </c>
      <c r="BM189" s="25" t="s">
        <v>419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416</v>
      </c>
      <c r="G190" s="247"/>
      <c r="H190" s="251">
        <v>6.4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3" customFormat="1" ht="13.5">
      <c r="B191" s="258"/>
      <c r="C191" s="259"/>
      <c r="D191" s="248" t="s">
        <v>185</v>
      </c>
      <c r="E191" s="260" t="s">
        <v>21</v>
      </c>
      <c r="F191" s="261" t="s">
        <v>187</v>
      </c>
      <c r="G191" s="259"/>
      <c r="H191" s="262">
        <v>6.4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185</v>
      </c>
      <c r="AU191" s="268" t="s">
        <v>85</v>
      </c>
      <c r="AV191" s="13" t="s">
        <v>176</v>
      </c>
      <c r="AW191" s="13" t="s">
        <v>37</v>
      </c>
      <c r="AX191" s="13" t="s">
        <v>82</v>
      </c>
      <c r="AY191" s="268" t="s">
        <v>169</v>
      </c>
    </row>
    <row r="192" spans="2:65" s="1" customFormat="1" ht="25.5" customHeight="1">
      <c r="B192" s="47"/>
      <c r="C192" s="234" t="s">
        <v>246</v>
      </c>
      <c r="D192" s="234" t="s">
        <v>171</v>
      </c>
      <c r="E192" s="235" t="s">
        <v>420</v>
      </c>
      <c r="F192" s="236" t="s">
        <v>421</v>
      </c>
      <c r="G192" s="237" t="s">
        <v>422</v>
      </c>
      <c r="H192" s="238">
        <v>73.5</v>
      </c>
      <c r="I192" s="239"/>
      <c r="J192" s="240">
        <f>ROUND(I192*H192,2)</f>
        <v>0</v>
      </c>
      <c r="K192" s="236" t="s">
        <v>175</v>
      </c>
      <c r="L192" s="73"/>
      <c r="M192" s="241" t="s">
        <v>21</v>
      </c>
      <c r="N192" s="242" t="s">
        <v>45</v>
      </c>
      <c r="O192" s="4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AR192" s="25" t="s">
        <v>176</v>
      </c>
      <c r="AT192" s="25" t="s">
        <v>171</v>
      </c>
      <c r="AU192" s="25" t="s">
        <v>85</v>
      </c>
      <c r="AY192" s="25" t="s">
        <v>169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176</v>
      </c>
      <c r="BM192" s="25" t="s">
        <v>423</v>
      </c>
    </row>
    <row r="193" spans="2:51" s="14" customFormat="1" ht="13.5">
      <c r="B193" s="269"/>
      <c r="C193" s="270"/>
      <c r="D193" s="248" t="s">
        <v>185</v>
      </c>
      <c r="E193" s="271" t="s">
        <v>21</v>
      </c>
      <c r="F193" s="272" t="s">
        <v>346</v>
      </c>
      <c r="G193" s="270"/>
      <c r="H193" s="271" t="s">
        <v>21</v>
      </c>
      <c r="I193" s="273"/>
      <c r="J193" s="270"/>
      <c r="K193" s="270"/>
      <c r="L193" s="274"/>
      <c r="M193" s="275"/>
      <c r="N193" s="276"/>
      <c r="O193" s="276"/>
      <c r="P193" s="276"/>
      <c r="Q193" s="276"/>
      <c r="R193" s="276"/>
      <c r="S193" s="276"/>
      <c r="T193" s="277"/>
      <c r="AT193" s="278" t="s">
        <v>185</v>
      </c>
      <c r="AU193" s="278" t="s">
        <v>85</v>
      </c>
      <c r="AV193" s="14" t="s">
        <v>82</v>
      </c>
      <c r="AW193" s="14" t="s">
        <v>37</v>
      </c>
      <c r="AX193" s="14" t="s">
        <v>74</v>
      </c>
      <c r="AY193" s="278" t="s">
        <v>169</v>
      </c>
    </row>
    <row r="194" spans="2:51" s="12" customFormat="1" ht="13.5">
      <c r="B194" s="246"/>
      <c r="C194" s="247"/>
      <c r="D194" s="248" t="s">
        <v>185</v>
      </c>
      <c r="E194" s="249" t="s">
        <v>21</v>
      </c>
      <c r="F194" s="250" t="s">
        <v>424</v>
      </c>
      <c r="G194" s="247"/>
      <c r="H194" s="251">
        <v>73.5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pans="2:51" s="13" customFormat="1" ht="13.5">
      <c r="B195" s="258"/>
      <c r="C195" s="259"/>
      <c r="D195" s="248" t="s">
        <v>185</v>
      </c>
      <c r="E195" s="260" t="s">
        <v>21</v>
      </c>
      <c r="F195" s="261" t="s">
        <v>187</v>
      </c>
      <c r="G195" s="259"/>
      <c r="H195" s="262">
        <v>73.5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185</v>
      </c>
      <c r="AU195" s="268" t="s">
        <v>85</v>
      </c>
      <c r="AV195" s="13" t="s">
        <v>176</v>
      </c>
      <c r="AW195" s="13" t="s">
        <v>37</v>
      </c>
      <c r="AX195" s="13" t="s">
        <v>82</v>
      </c>
      <c r="AY195" s="268" t="s">
        <v>169</v>
      </c>
    </row>
    <row r="196" spans="2:65" s="1" customFormat="1" ht="38.25" customHeight="1">
      <c r="B196" s="47"/>
      <c r="C196" s="234" t="s">
        <v>250</v>
      </c>
      <c r="D196" s="234" t="s">
        <v>171</v>
      </c>
      <c r="E196" s="235" t="s">
        <v>425</v>
      </c>
      <c r="F196" s="236" t="s">
        <v>426</v>
      </c>
      <c r="G196" s="237" t="s">
        <v>422</v>
      </c>
      <c r="H196" s="238">
        <v>733.715</v>
      </c>
      <c r="I196" s="239"/>
      <c r="J196" s="240">
        <f>ROUND(I196*H196,2)</f>
        <v>0</v>
      </c>
      <c r="K196" s="236" t="s">
        <v>175</v>
      </c>
      <c r="L196" s="73"/>
      <c r="M196" s="241" t="s">
        <v>21</v>
      </c>
      <c r="N196" s="242" t="s">
        <v>45</v>
      </c>
      <c r="O196" s="4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AR196" s="25" t="s">
        <v>176</v>
      </c>
      <c r="AT196" s="25" t="s">
        <v>171</v>
      </c>
      <c r="AU196" s="25" t="s">
        <v>85</v>
      </c>
      <c r="AY196" s="25" t="s">
        <v>169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25" t="s">
        <v>82</v>
      </c>
      <c r="BK196" s="245">
        <f>ROUND(I196*H196,2)</f>
        <v>0</v>
      </c>
      <c r="BL196" s="25" t="s">
        <v>176</v>
      </c>
      <c r="BM196" s="25" t="s">
        <v>427</v>
      </c>
    </row>
    <row r="197" spans="2:51" s="14" customFormat="1" ht="13.5">
      <c r="B197" s="269"/>
      <c r="C197" s="270"/>
      <c r="D197" s="248" t="s">
        <v>185</v>
      </c>
      <c r="E197" s="271" t="s">
        <v>21</v>
      </c>
      <c r="F197" s="272" t="s">
        <v>428</v>
      </c>
      <c r="G197" s="270"/>
      <c r="H197" s="271" t="s">
        <v>21</v>
      </c>
      <c r="I197" s="273"/>
      <c r="J197" s="270"/>
      <c r="K197" s="270"/>
      <c r="L197" s="274"/>
      <c r="M197" s="275"/>
      <c r="N197" s="276"/>
      <c r="O197" s="276"/>
      <c r="P197" s="276"/>
      <c r="Q197" s="276"/>
      <c r="R197" s="276"/>
      <c r="S197" s="276"/>
      <c r="T197" s="277"/>
      <c r="AT197" s="278" t="s">
        <v>185</v>
      </c>
      <c r="AU197" s="278" t="s">
        <v>85</v>
      </c>
      <c r="AV197" s="14" t="s">
        <v>82</v>
      </c>
      <c r="AW197" s="14" t="s">
        <v>37</v>
      </c>
      <c r="AX197" s="14" t="s">
        <v>74</v>
      </c>
      <c r="AY197" s="278" t="s">
        <v>169</v>
      </c>
    </row>
    <row r="198" spans="2:51" s="14" customFormat="1" ht="13.5">
      <c r="B198" s="269"/>
      <c r="C198" s="270"/>
      <c r="D198" s="248" t="s">
        <v>185</v>
      </c>
      <c r="E198" s="271" t="s">
        <v>21</v>
      </c>
      <c r="F198" s="272" t="s">
        <v>334</v>
      </c>
      <c r="G198" s="270"/>
      <c r="H198" s="271" t="s">
        <v>21</v>
      </c>
      <c r="I198" s="273"/>
      <c r="J198" s="270"/>
      <c r="K198" s="270"/>
      <c r="L198" s="274"/>
      <c r="M198" s="275"/>
      <c r="N198" s="276"/>
      <c r="O198" s="276"/>
      <c r="P198" s="276"/>
      <c r="Q198" s="276"/>
      <c r="R198" s="276"/>
      <c r="S198" s="276"/>
      <c r="T198" s="277"/>
      <c r="AT198" s="278" t="s">
        <v>185</v>
      </c>
      <c r="AU198" s="278" t="s">
        <v>85</v>
      </c>
      <c r="AV198" s="14" t="s">
        <v>82</v>
      </c>
      <c r="AW198" s="14" t="s">
        <v>37</v>
      </c>
      <c r="AX198" s="14" t="s">
        <v>74</v>
      </c>
      <c r="AY198" s="278" t="s">
        <v>169</v>
      </c>
    </row>
    <row r="199" spans="2:51" s="12" customFormat="1" ht="13.5">
      <c r="B199" s="246"/>
      <c r="C199" s="247"/>
      <c r="D199" s="248" t="s">
        <v>185</v>
      </c>
      <c r="E199" s="249" t="s">
        <v>21</v>
      </c>
      <c r="F199" s="250" t="s">
        <v>429</v>
      </c>
      <c r="G199" s="247"/>
      <c r="H199" s="251">
        <v>145.274</v>
      </c>
      <c r="I199" s="252"/>
      <c r="J199" s="247"/>
      <c r="K199" s="247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185</v>
      </c>
      <c r="AU199" s="257" t="s">
        <v>85</v>
      </c>
      <c r="AV199" s="12" t="s">
        <v>85</v>
      </c>
      <c r="AW199" s="12" t="s">
        <v>37</v>
      </c>
      <c r="AX199" s="12" t="s">
        <v>74</v>
      </c>
      <c r="AY199" s="257" t="s">
        <v>169</v>
      </c>
    </row>
    <row r="200" spans="2:51" s="12" customFormat="1" ht="13.5">
      <c r="B200" s="246"/>
      <c r="C200" s="247"/>
      <c r="D200" s="248" t="s">
        <v>185</v>
      </c>
      <c r="E200" s="249" t="s">
        <v>21</v>
      </c>
      <c r="F200" s="250" t="s">
        <v>430</v>
      </c>
      <c r="G200" s="247"/>
      <c r="H200" s="251">
        <v>93.159</v>
      </c>
      <c r="I200" s="252"/>
      <c r="J200" s="247"/>
      <c r="K200" s="247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185</v>
      </c>
      <c r="AU200" s="257" t="s">
        <v>85</v>
      </c>
      <c r="AV200" s="12" t="s">
        <v>85</v>
      </c>
      <c r="AW200" s="12" t="s">
        <v>37</v>
      </c>
      <c r="AX200" s="12" t="s">
        <v>74</v>
      </c>
      <c r="AY200" s="257" t="s">
        <v>169</v>
      </c>
    </row>
    <row r="201" spans="2:51" s="15" customFormat="1" ht="13.5">
      <c r="B201" s="283"/>
      <c r="C201" s="284"/>
      <c r="D201" s="248" t="s">
        <v>185</v>
      </c>
      <c r="E201" s="285" t="s">
        <v>21</v>
      </c>
      <c r="F201" s="286" t="s">
        <v>345</v>
      </c>
      <c r="G201" s="284"/>
      <c r="H201" s="287">
        <v>238.433</v>
      </c>
      <c r="I201" s="288"/>
      <c r="J201" s="284"/>
      <c r="K201" s="284"/>
      <c r="L201" s="289"/>
      <c r="M201" s="290"/>
      <c r="N201" s="291"/>
      <c r="O201" s="291"/>
      <c r="P201" s="291"/>
      <c r="Q201" s="291"/>
      <c r="R201" s="291"/>
      <c r="S201" s="291"/>
      <c r="T201" s="292"/>
      <c r="AT201" s="293" t="s">
        <v>185</v>
      </c>
      <c r="AU201" s="293" t="s">
        <v>85</v>
      </c>
      <c r="AV201" s="15" t="s">
        <v>181</v>
      </c>
      <c r="AW201" s="15" t="s">
        <v>37</v>
      </c>
      <c r="AX201" s="15" t="s">
        <v>74</v>
      </c>
      <c r="AY201" s="293" t="s">
        <v>169</v>
      </c>
    </row>
    <row r="202" spans="2:51" s="14" customFormat="1" ht="13.5">
      <c r="B202" s="269"/>
      <c r="C202" s="270"/>
      <c r="D202" s="248" t="s">
        <v>185</v>
      </c>
      <c r="E202" s="271" t="s">
        <v>21</v>
      </c>
      <c r="F202" s="272" t="s">
        <v>343</v>
      </c>
      <c r="G202" s="270"/>
      <c r="H202" s="271" t="s">
        <v>21</v>
      </c>
      <c r="I202" s="273"/>
      <c r="J202" s="270"/>
      <c r="K202" s="270"/>
      <c r="L202" s="274"/>
      <c r="M202" s="275"/>
      <c r="N202" s="276"/>
      <c r="O202" s="276"/>
      <c r="P202" s="276"/>
      <c r="Q202" s="276"/>
      <c r="R202" s="276"/>
      <c r="S202" s="276"/>
      <c r="T202" s="277"/>
      <c r="AT202" s="278" t="s">
        <v>185</v>
      </c>
      <c r="AU202" s="278" t="s">
        <v>85</v>
      </c>
      <c r="AV202" s="14" t="s">
        <v>82</v>
      </c>
      <c r="AW202" s="14" t="s">
        <v>37</v>
      </c>
      <c r="AX202" s="14" t="s">
        <v>74</v>
      </c>
      <c r="AY202" s="278" t="s">
        <v>169</v>
      </c>
    </row>
    <row r="203" spans="2:51" s="12" customFormat="1" ht="13.5">
      <c r="B203" s="246"/>
      <c r="C203" s="247"/>
      <c r="D203" s="248" t="s">
        <v>185</v>
      </c>
      <c r="E203" s="249" t="s">
        <v>21</v>
      </c>
      <c r="F203" s="250" t="s">
        <v>431</v>
      </c>
      <c r="G203" s="247"/>
      <c r="H203" s="251">
        <v>170.247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pans="2:51" s="15" customFormat="1" ht="13.5">
      <c r="B204" s="283"/>
      <c r="C204" s="284"/>
      <c r="D204" s="248" t="s">
        <v>185</v>
      </c>
      <c r="E204" s="285" t="s">
        <v>21</v>
      </c>
      <c r="F204" s="286" t="s">
        <v>345</v>
      </c>
      <c r="G204" s="284"/>
      <c r="H204" s="287">
        <v>170.247</v>
      </c>
      <c r="I204" s="288"/>
      <c r="J204" s="284"/>
      <c r="K204" s="284"/>
      <c r="L204" s="289"/>
      <c r="M204" s="290"/>
      <c r="N204" s="291"/>
      <c r="O204" s="291"/>
      <c r="P204" s="291"/>
      <c r="Q204" s="291"/>
      <c r="R204" s="291"/>
      <c r="S204" s="291"/>
      <c r="T204" s="292"/>
      <c r="AT204" s="293" t="s">
        <v>185</v>
      </c>
      <c r="AU204" s="293" t="s">
        <v>85</v>
      </c>
      <c r="AV204" s="15" t="s">
        <v>181</v>
      </c>
      <c r="AW204" s="15" t="s">
        <v>37</v>
      </c>
      <c r="AX204" s="15" t="s">
        <v>74</v>
      </c>
      <c r="AY204" s="293" t="s">
        <v>169</v>
      </c>
    </row>
    <row r="205" spans="2:51" s="14" customFormat="1" ht="13.5">
      <c r="B205" s="269"/>
      <c r="C205" s="270"/>
      <c r="D205" s="248" t="s">
        <v>185</v>
      </c>
      <c r="E205" s="271" t="s">
        <v>21</v>
      </c>
      <c r="F205" s="272" t="s">
        <v>346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pans="2:51" s="12" customFormat="1" ht="13.5">
      <c r="B206" s="246"/>
      <c r="C206" s="247"/>
      <c r="D206" s="248" t="s">
        <v>185</v>
      </c>
      <c r="E206" s="249" t="s">
        <v>21</v>
      </c>
      <c r="F206" s="250" t="s">
        <v>432</v>
      </c>
      <c r="G206" s="247"/>
      <c r="H206" s="251">
        <v>111.384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pans="2:51" s="15" customFormat="1" ht="13.5">
      <c r="B207" s="283"/>
      <c r="C207" s="284"/>
      <c r="D207" s="248" t="s">
        <v>185</v>
      </c>
      <c r="E207" s="285" t="s">
        <v>21</v>
      </c>
      <c r="F207" s="286" t="s">
        <v>345</v>
      </c>
      <c r="G207" s="284"/>
      <c r="H207" s="287">
        <v>111.384</v>
      </c>
      <c r="I207" s="288"/>
      <c r="J207" s="284"/>
      <c r="K207" s="284"/>
      <c r="L207" s="289"/>
      <c r="M207" s="290"/>
      <c r="N207" s="291"/>
      <c r="O207" s="291"/>
      <c r="P207" s="291"/>
      <c r="Q207" s="291"/>
      <c r="R207" s="291"/>
      <c r="S207" s="291"/>
      <c r="T207" s="292"/>
      <c r="AT207" s="293" t="s">
        <v>185</v>
      </c>
      <c r="AU207" s="293" t="s">
        <v>85</v>
      </c>
      <c r="AV207" s="15" t="s">
        <v>181</v>
      </c>
      <c r="AW207" s="15" t="s">
        <v>37</v>
      </c>
      <c r="AX207" s="15" t="s">
        <v>74</v>
      </c>
      <c r="AY207" s="293" t="s">
        <v>169</v>
      </c>
    </row>
    <row r="208" spans="2:51" s="14" customFormat="1" ht="13.5">
      <c r="B208" s="269"/>
      <c r="C208" s="270"/>
      <c r="D208" s="248" t="s">
        <v>185</v>
      </c>
      <c r="E208" s="271" t="s">
        <v>21</v>
      </c>
      <c r="F208" s="272" t="s">
        <v>433</v>
      </c>
      <c r="G208" s="270"/>
      <c r="H208" s="271" t="s">
        <v>21</v>
      </c>
      <c r="I208" s="273"/>
      <c r="J208" s="270"/>
      <c r="K208" s="270"/>
      <c r="L208" s="274"/>
      <c r="M208" s="275"/>
      <c r="N208" s="276"/>
      <c r="O208" s="276"/>
      <c r="P208" s="276"/>
      <c r="Q208" s="276"/>
      <c r="R208" s="276"/>
      <c r="S208" s="276"/>
      <c r="T208" s="277"/>
      <c r="AT208" s="278" t="s">
        <v>185</v>
      </c>
      <c r="AU208" s="278" t="s">
        <v>85</v>
      </c>
      <c r="AV208" s="14" t="s">
        <v>82</v>
      </c>
      <c r="AW208" s="14" t="s">
        <v>37</v>
      </c>
      <c r="AX208" s="14" t="s">
        <v>74</v>
      </c>
      <c r="AY208" s="278" t="s">
        <v>169</v>
      </c>
    </row>
    <row r="209" spans="2:51" s="14" customFormat="1" ht="13.5">
      <c r="B209" s="269"/>
      <c r="C209" s="270"/>
      <c r="D209" s="248" t="s">
        <v>185</v>
      </c>
      <c r="E209" s="271" t="s">
        <v>21</v>
      </c>
      <c r="F209" s="272" t="s">
        <v>434</v>
      </c>
      <c r="G209" s="270"/>
      <c r="H209" s="271" t="s">
        <v>21</v>
      </c>
      <c r="I209" s="273"/>
      <c r="J209" s="270"/>
      <c r="K209" s="270"/>
      <c r="L209" s="274"/>
      <c r="M209" s="275"/>
      <c r="N209" s="276"/>
      <c r="O209" s="276"/>
      <c r="P209" s="276"/>
      <c r="Q209" s="276"/>
      <c r="R209" s="276"/>
      <c r="S209" s="276"/>
      <c r="T209" s="277"/>
      <c r="AT209" s="278" t="s">
        <v>185</v>
      </c>
      <c r="AU209" s="278" t="s">
        <v>85</v>
      </c>
      <c r="AV209" s="14" t="s">
        <v>82</v>
      </c>
      <c r="AW209" s="14" t="s">
        <v>37</v>
      </c>
      <c r="AX209" s="14" t="s">
        <v>74</v>
      </c>
      <c r="AY209" s="278" t="s">
        <v>169</v>
      </c>
    </row>
    <row r="210" spans="2:51" s="12" customFormat="1" ht="13.5">
      <c r="B210" s="246"/>
      <c r="C210" s="247"/>
      <c r="D210" s="248" t="s">
        <v>185</v>
      </c>
      <c r="E210" s="249" t="s">
        <v>21</v>
      </c>
      <c r="F210" s="250" t="s">
        <v>435</v>
      </c>
      <c r="G210" s="247"/>
      <c r="H210" s="251">
        <v>213.651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pans="2:51" s="15" customFormat="1" ht="13.5">
      <c r="B211" s="283"/>
      <c r="C211" s="284"/>
      <c r="D211" s="248" t="s">
        <v>185</v>
      </c>
      <c r="E211" s="285" t="s">
        <v>21</v>
      </c>
      <c r="F211" s="286" t="s">
        <v>345</v>
      </c>
      <c r="G211" s="284"/>
      <c r="H211" s="287">
        <v>213.651</v>
      </c>
      <c r="I211" s="288"/>
      <c r="J211" s="284"/>
      <c r="K211" s="284"/>
      <c r="L211" s="289"/>
      <c r="M211" s="290"/>
      <c r="N211" s="291"/>
      <c r="O211" s="291"/>
      <c r="P211" s="291"/>
      <c r="Q211" s="291"/>
      <c r="R211" s="291"/>
      <c r="S211" s="291"/>
      <c r="T211" s="292"/>
      <c r="AT211" s="293" t="s">
        <v>185</v>
      </c>
      <c r="AU211" s="293" t="s">
        <v>85</v>
      </c>
      <c r="AV211" s="15" t="s">
        <v>181</v>
      </c>
      <c r="AW211" s="15" t="s">
        <v>37</v>
      </c>
      <c r="AX211" s="15" t="s">
        <v>74</v>
      </c>
      <c r="AY211" s="293" t="s">
        <v>169</v>
      </c>
    </row>
    <row r="212" spans="2:51" s="13" customFormat="1" ht="13.5">
      <c r="B212" s="258"/>
      <c r="C212" s="259"/>
      <c r="D212" s="248" t="s">
        <v>185</v>
      </c>
      <c r="E212" s="260" t="s">
        <v>21</v>
      </c>
      <c r="F212" s="261" t="s">
        <v>187</v>
      </c>
      <c r="G212" s="259"/>
      <c r="H212" s="262">
        <v>733.715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AT212" s="268" t="s">
        <v>185</v>
      </c>
      <c r="AU212" s="268" t="s">
        <v>85</v>
      </c>
      <c r="AV212" s="13" t="s">
        <v>176</v>
      </c>
      <c r="AW212" s="13" t="s">
        <v>37</v>
      </c>
      <c r="AX212" s="13" t="s">
        <v>82</v>
      </c>
      <c r="AY212" s="268" t="s">
        <v>169</v>
      </c>
    </row>
    <row r="213" spans="2:65" s="1" customFormat="1" ht="38.25" customHeight="1">
      <c r="B213" s="47"/>
      <c r="C213" s="234" t="s">
        <v>254</v>
      </c>
      <c r="D213" s="234" t="s">
        <v>171</v>
      </c>
      <c r="E213" s="235" t="s">
        <v>436</v>
      </c>
      <c r="F213" s="236" t="s">
        <v>437</v>
      </c>
      <c r="G213" s="237" t="s">
        <v>422</v>
      </c>
      <c r="H213" s="238">
        <v>220.115</v>
      </c>
      <c r="I213" s="239"/>
      <c r="J213" s="240">
        <f>ROUND(I213*H213,2)</f>
        <v>0</v>
      </c>
      <c r="K213" s="236" t="s">
        <v>175</v>
      </c>
      <c r="L213" s="73"/>
      <c r="M213" s="241" t="s">
        <v>21</v>
      </c>
      <c r="N213" s="242" t="s">
        <v>45</v>
      </c>
      <c r="O213" s="48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AR213" s="25" t="s">
        <v>176</v>
      </c>
      <c r="AT213" s="25" t="s">
        <v>171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438</v>
      </c>
    </row>
    <row r="214" spans="2:51" s="12" customFormat="1" ht="13.5">
      <c r="B214" s="246"/>
      <c r="C214" s="247"/>
      <c r="D214" s="248" t="s">
        <v>185</v>
      </c>
      <c r="E214" s="249" t="s">
        <v>21</v>
      </c>
      <c r="F214" s="250" t="s">
        <v>439</v>
      </c>
      <c r="G214" s="247"/>
      <c r="H214" s="251">
        <v>220.115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pans="2:51" s="13" customFormat="1" ht="13.5">
      <c r="B215" s="258"/>
      <c r="C215" s="259"/>
      <c r="D215" s="248" t="s">
        <v>185</v>
      </c>
      <c r="E215" s="260" t="s">
        <v>21</v>
      </c>
      <c r="F215" s="261" t="s">
        <v>187</v>
      </c>
      <c r="G215" s="259"/>
      <c r="H215" s="262">
        <v>220.115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AT215" s="268" t="s">
        <v>185</v>
      </c>
      <c r="AU215" s="268" t="s">
        <v>85</v>
      </c>
      <c r="AV215" s="13" t="s">
        <v>176</v>
      </c>
      <c r="AW215" s="13" t="s">
        <v>37</v>
      </c>
      <c r="AX215" s="13" t="s">
        <v>82</v>
      </c>
      <c r="AY215" s="268" t="s">
        <v>169</v>
      </c>
    </row>
    <row r="216" spans="2:65" s="1" customFormat="1" ht="25.5" customHeight="1">
      <c r="B216" s="47"/>
      <c r="C216" s="234" t="s">
        <v>258</v>
      </c>
      <c r="D216" s="234" t="s">
        <v>171</v>
      </c>
      <c r="E216" s="235" t="s">
        <v>440</v>
      </c>
      <c r="F216" s="236" t="s">
        <v>441</v>
      </c>
      <c r="G216" s="237" t="s">
        <v>422</v>
      </c>
      <c r="H216" s="238">
        <v>165.11</v>
      </c>
      <c r="I216" s="239"/>
      <c r="J216" s="240">
        <f>ROUND(I216*H216,2)</f>
        <v>0</v>
      </c>
      <c r="K216" s="236" t="s">
        <v>175</v>
      </c>
      <c r="L216" s="73"/>
      <c r="M216" s="241" t="s">
        <v>21</v>
      </c>
      <c r="N216" s="242" t="s">
        <v>45</v>
      </c>
      <c r="O216" s="4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AR216" s="25" t="s">
        <v>176</v>
      </c>
      <c r="AT216" s="25" t="s">
        <v>171</v>
      </c>
      <c r="AU216" s="25" t="s">
        <v>85</v>
      </c>
      <c r="AY216" s="25" t="s">
        <v>169</v>
      </c>
      <c r="BE216" s="245">
        <f>IF(N216="základní",J216,0)</f>
        <v>0</v>
      </c>
      <c r="BF216" s="245">
        <f>IF(N216="snížená",J216,0)</f>
        <v>0</v>
      </c>
      <c r="BG216" s="245">
        <f>IF(N216="zákl. přenesená",J216,0)</f>
        <v>0</v>
      </c>
      <c r="BH216" s="245">
        <f>IF(N216="sníž. přenesená",J216,0)</f>
        <v>0</v>
      </c>
      <c r="BI216" s="245">
        <f>IF(N216="nulová",J216,0)</f>
        <v>0</v>
      </c>
      <c r="BJ216" s="25" t="s">
        <v>82</v>
      </c>
      <c r="BK216" s="245">
        <f>ROUND(I216*H216,2)</f>
        <v>0</v>
      </c>
      <c r="BL216" s="25" t="s">
        <v>176</v>
      </c>
      <c r="BM216" s="25" t="s">
        <v>442</v>
      </c>
    </row>
    <row r="217" spans="2:51" s="14" customFormat="1" ht="13.5">
      <c r="B217" s="269"/>
      <c r="C217" s="270"/>
      <c r="D217" s="248" t="s">
        <v>185</v>
      </c>
      <c r="E217" s="271" t="s">
        <v>21</v>
      </c>
      <c r="F217" s="272" t="s">
        <v>443</v>
      </c>
      <c r="G217" s="270"/>
      <c r="H217" s="271" t="s">
        <v>21</v>
      </c>
      <c r="I217" s="273"/>
      <c r="J217" s="270"/>
      <c r="K217" s="270"/>
      <c r="L217" s="274"/>
      <c r="M217" s="275"/>
      <c r="N217" s="276"/>
      <c r="O217" s="276"/>
      <c r="P217" s="276"/>
      <c r="Q217" s="276"/>
      <c r="R217" s="276"/>
      <c r="S217" s="276"/>
      <c r="T217" s="277"/>
      <c r="AT217" s="278" t="s">
        <v>185</v>
      </c>
      <c r="AU217" s="278" t="s">
        <v>85</v>
      </c>
      <c r="AV217" s="14" t="s">
        <v>82</v>
      </c>
      <c r="AW217" s="14" t="s">
        <v>37</v>
      </c>
      <c r="AX217" s="14" t="s">
        <v>74</v>
      </c>
      <c r="AY217" s="278" t="s">
        <v>169</v>
      </c>
    </row>
    <row r="218" spans="2:51" s="12" customFormat="1" ht="13.5">
      <c r="B218" s="246"/>
      <c r="C218" s="247"/>
      <c r="D218" s="248" t="s">
        <v>185</v>
      </c>
      <c r="E218" s="249" t="s">
        <v>21</v>
      </c>
      <c r="F218" s="250" t="s">
        <v>444</v>
      </c>
      <c r="G218" s="247"/>
      <c r="H218" s="251">
        <v>132.75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pans="2:51" s="14" customFormat="1" ht="13.5">
      <c r="B219" s="269"/>
      <c r="C219" s="270"/>
      <c r="D219" s="248" t="s">
        <v>185</v>
      </c>
      <c r="E219" s="271" t="s">
        <v>21</v>
      </c>
      <c r="F219" s="272" t="s">
        <v>445</v>
      </c>
      <c r="G219" s="270"/>
      <c r="H219" s="271" t="s">
        <v>21</v>
      </c>
      <c r="I219" s="273"/>
      <c r="J219" s="270"/>
      <c r="K219" s="270"/>
      <c r="L219" s="274"/>
      <c r="M219" s="275"/>
      <c r="N219" s="276"/>
      <c r="O219" s="276"/>
      <c r="P219" s="276"/>
      <c r="Q219" s="276"/>
      <c r="R219" s="276"/>
      <c r="S219" s="276"/>
      <c r="T219" s="277"/>
      <c r="AT219" s="278" t="s">
        <v>185</v>
      </c>
      <c r="AU219" s="278" t="s">
        <v>85</v>
      </c>
      <c r="AV219" s="14" t="s">
        <v>82</v>
      </c>
      <c r="AW219" s="14" t="s">
        <v>37</v>
      </c>
      <c r="AX219" s="14" t="s">
        <v>74</v>
      </c>
      <c r="AY219" s="278" t="s">
        <v>169</v>
      </c>
    </row>
    <row r="220" spans="2:51" s="12" customFormat="1" ht="13.5">
      <c r="B220" s="246"/>
      <c r="C220" s="247"/>
      <c r="D220" s="248" t="s">
        <v>185</v>
      </c>
      <c r="E220" s="249" t="s">
        <v>21</v>
      </c>
      <c r="F220" s="250" t="s">
        <v>446</v>
      </c>
      <c r="G220" s="247"/>
      <c r="H220" s="251">
        <v>32.36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pans="2:51" s="13" customFormat="1" ht="13.5">
      <c r="B221" s="258"/>
      <c r="C221" s="259"/>
      <c r="D221" s="248" t="s">
        <v>185</v>
      </c>
      <c r="E221" s="260" t="s">
        <v>21</v>
      </c>
      <c r="F221" s="261" t="s">
        <v>187</v>
      </c>
      <c r="G221" s="259"/>
      <c r="H221" s="262">
        <v>165.11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185</v>
      </c>
      <c r="AU221" s="268" t="s">
        <v>85</v>
      </c>
      <c r="AV221" s="13" t="s">
        <v>176</v>
      </c>
      <c r="AW221" s="13" t="s">
        <v>37</v>
      </c>
      <c r="AX221" s="13" t="s">
        <v>82</v>
      </c>
      <c r="AY221" s="268" t="s">
        <v>169</v>
      </c>
    </row>
    <row r="222" spans="2:65" s="1" customFormat="1" ht="25.5" customHeight="1">
      <c r="B222" s="47"/>
      <c r="C222" s="234" t="s">
        <v>263</v>
      </c>
      <c r="D222" s="234" t="s">
        <v>171</v>
      </c>
      <c r="E222" s="235" t="s">
        <v>447</v>
      </c>
      <c r="F222" s="236" t="s">
        <v>448</v>
      </c>
      <c r="G222" s="237" t="s">
        <v>422</v>
      </c>
      <c r="H222" s="238">
        <v>132.75</v>
      </c>
      <c r="I222" s="239"/>
      <c r="J222" s="240">
        <f>ROUND(I222*H222,2)</f>
        <v>0</v>
      </c>
      <c r="K222" s="236" t="s">
        <v>175</v>
      </c>
      <c r="L222" s="73"/>
      <c r="M222" s="241" t="s">
        <v>21</v>
      </c>
      <c r="N222" s="242" t="s">
        <v>45</v>
      </c>
      <c r="O222" s="4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AR222" s="25" t="s">
        <v>176</v>
      </c>
      <c r="AT222" s="25" t="s">
        <v>171</v>
      </c>
      <c r="AU222" s="25" t="s">
        <v>85</v>
      </c>
      <c r="AY222" s="25" t="s">
        <v>169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25" t="s">
        <v>82</v>
      </c>
      <c r="BK222" s="245">
        <f>ROUND(I222*H222,2)</f>
        <v>0</v>
      </c>
      <c r="BL222" s="25" t="s">
        <v>176</v>
      </c>
      <c r="BM222" s="25" t="s">
        <v>449</v>
      </c>
    </row>
    <row r="223" spans="2:51" s="14" customFormat="1" ht="13.5">
      <c r="B223" s="269"/>
      <c r="C223" s="270"/>
      <c r="D223" s="248" t="s">
        <v>185</v>
      </c>
      <c r="E223" s="271" t="s">
        <v>21</v>
      </c>
      <c r="F223" s="272" t="s">
        <v>450</v>
      </c>
      <c r="G223" s="270"/>
      <c r="H223" s="271" t="s">
        <v>21</v>
      </c>
      <c r="I223" s="273"/>
      <c r="J223" s="270"/>
      <c r="K223" s="270"/>
      <c r="L223" s="274"/>
      <c r="M223" s="275"/>
      <c r="N223" s="276"/>
      <c r="O223" s="276"/>
      <c r="P223" s="276"/>
      <c r="Q223" s="276"/>
      <c r="R223" s="276"/>
      <c r="S223" s="276"/>
      <c r="T223" s="277"/>
      <c r="AT223" s="278" t="s">
        <v>185</v>
      </c>
      <c r="AU223" s="278" t="s">
        <v>85</v>
      </c>
      <c r="AV223" s="14" t="s">
        <v>82</v>
      </c>
      <c r="AW223" s="14" t="s">
        <v>37</v>
      </c>
      <c r="AX223" s="14" t="s">
        <v>74</v>
      </c>
      <c r="AY223" s="278" t="s">
        <v>169</v>
      </c>
    </row>
    <row r="224" spans="2:51" s="12" customFormat="1" ht="13.5">
      <c r="B224" s="246"/>
      <c r="C224" s="247"/>
      <c r="D224" s="248" t="s">
        <v>185</v>
      </c>
      <c r="E224" s="249" t="s">
        <v>21</v>
      </c>
      <c r="F224" s="250" t="s">
        <v>451</v>
      </c>
      <c r="G224" s="247"/>
      <c r="H224" s="251">
        <v>132.75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pans="2:51" s="13" customFormat="1" ht="13.5">
      <c r="B225" s="258"/>
      <c r="C225" s="259"/>
      <c r="D225" s="248" t="s">
        <v>185</v>
      </c>
      <c r="E225" s="260" t="s">
        <v>21</v>
      </c>
      <c r="F225" s="261" t="s">
        <v>187</v>
      </c>
      <c r="G225" s="259"/>
      <c r="H225" s="262">
        <v>132.75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AT225" s="268" t="s">
        <v>185</v>
      </c>
      <c r="AU225" s="268" t="s">
        <v>85</v>
      </c>
      <c r="AV225" s="13" t="s">
        <v>176</v>
      </c>
      <c r="AW225" s="13" t="s">
        <v>37</v>
      </c>
      <c r="AX225" s="13" t="s">
        <v>82</v>
      </c>
      <c r="AY225" s="268" t="s">
        <v>169</v>
      </c>
    </row>
    <row r="226" spans="2:65" s="1" customFormat="1" ht="38.25" customHeight="1">
      <c r="B226" s="47"/>
      <c r="C226" s="234" t="s">
        <v>9</v>
      </c>
      <c r="D226" s="234" t="s">
        <v>171</v>
      </c>
      <c r="E226" s="235" t="s">
        <v>452</v>
      </c>
      <c r="F226" s="236" t="s">
        <v>453</v>
      </c>
      <c r="G226" s="237" t="s">
        <v>422</v>
      </c>
      <c r="H226" s="238">
        <v>39.825</v>
      </c>
      <c r="I226" s="239"/>
      <c r="J226" s="240">
        <f>ROUND(I226*H226,2)</f>
        <v>0</v>
      </c>
      <c r="K226" s="236" t="s">
        <v>175</v>
      </c>
      <c r="L226" s="73"/>
      <c r="M226" s="241" t="s">
        <v>21</v>
      </c>
      <c r="N226" s="242" t="s">
        <v>45</v>
      </c>
      <c r="O226" s="4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AR226" s="25" t="s">
        <v>176</v>
      </c>
      <c r="AT226" s="25" t="s">
        <v>171</v>
      </c>
      <c r="AU226" s="25" t="s">
        <v>85</v>
      </c>
      <c r="AY226" s="25" t="s">
        <v>169</v>
      </c>
      <c r="BE226" s="245">
        <f>IF(N226="základní",J226,0)</f>
        <v>0</v>
      </c>
      <c r="BF226" s="245">
        <f>IF(N226="snížená",J226,0)</f>
        <v>0</v>
      </c>
      <c r="BG226" s="245">
        <f>IF(N226="zákl. přenesená",J226,0)</f>
        <v>0</v>
      </c>
      <c r="BH226" s="245">
        <f>IF(N226="sníž. přenesená",J226,0)</f>
        <v>0</v>
      </c>
      <c r="BI226" s="245">
        <f>IF(N226="nulová",J226,0)</f>
        <v>0</v>
      </c>
      <c r="BJ226" s="25" t="s">
        <v>82</v>
      </c>
      <c r="BK226" s="245">
        <f>ROUND(I226*H226,2)</f>
        <v>0</v>
      </c>
      <c r="BL226" s="25" t="s">
        <v>176</v>
      </c>
      <c r="BM226" s="25" t="s">
        <v>454</v>
      </c>
    </row>
    <row r="227" spans="2:51" s="12" customFormat="1" ht="13.5">
      <c r="B227" s="246"/>
      <c r="C227" s="247"/>
      <c r="D227" s="248" t="s">
        <v>185</v>
      </c>
      <c r="E227" s="249" t="s">
        <v>21</v>
      </c>
      <c r="F227" s="250" t="s">
        <v>455</v>
      </c>
      <c r="G227" s="247"/>
      <c r="H227" s="251">
        <v>39.825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pans="2:51" s="13" customFormat="1" ht="13.5">
      <c r="B228" s="258"/>
      <c r="C228" s="259"/>
      <c r="D228" s="248" t="s">
        <v>185</v>
      </c>
      <c r="E228" s="260" t="s">
        <v>21</v>
      </c>
      <c r="F228" s="261" t="s">
        <v>187</v>
      </c>
      <c r="G228" s="259"/>
      <c r="H228" s="262">
        <v>39.825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185</v>
      </c>
      <c r="AU228" s="268" t="s">
        <v>85</v>
      </c>
      <c r="AV228" s="13" t="s">
        <v>176</v>
      </c>
      <c r="AW228" s="13" t="s">
        <v>37</v>
      </c>
      <c r="AX228" s="13" t="s">
        <v>82</v>
      </c>
      <c r="AY228" s="268" t="s">
        <v>169</v>
      </c>
    </row>
    <row r="229" spans="2:65" s="1" customFormat="1" ht="25.5" customHeight="1">
      <c r="B229" s="47"/>
      <c r="C229" s="234" t="s">
        <v>270</v>
      </c>
      <c r="D229" s="234" t="s">
        <v>171</v>
      </c>
      <c r="E229" s="235" t="s">
        <v>456</v>
      </c>
      <c r="F229" s="236" t="s">
        <v>457</v>
      </c>
      <c r="G229" s="237" t="s">
        <v>422</v>
      </c>
      <c r="H229" s="238">
        <v>32.36</v>
      </c>
      <c r="I229" s="239"/>
      <c r="J229" s="240">
        <f>ROUND(I229*H229,2)</f>
        <v>0</v>
      </c>
      <c r="K229" s="236" t="s">
        <v>175</v>
      </c>
      <c r="L229" s="73"/>
      <c r="M229" s="241" t="s">
        <v>21</v>
      </c>
      <c r="N229" s="242" t="s">
        <v>45</v>
      </c>
      <c r="O229" s="4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AR229" s="25" t="s">
        <v>176</v>
      </c>
      <c r="AT229" s="25" t="s">
        <v>171</v>
      </c>
      <c r="AU229" s="25" t="s">
        <v>85</v>
      </c>
      <c r="AY229" s="25" t="s">
        <v>169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25" t="s">
        <v>82</v>
      </c>
      <c r="BK229" s="245">
        <f>ROUND(I229*H229,2)</f>
        <v>0</v>
      </c>
      <c r="BL229" s="25" t="s">
        <v>176</v>
      </c>
      <c r="BM229" s="25" t="s">
        <v>458</v>
      </c>
    </row>
    <row r="230" spans="2:51" s="14" customFormat="1" ht="13.5">
      <c r="B230" s="269"/>
      <c r="C230" s="270"/>
      <c r="D230" s="248" t="s">
        <v>185</v>
      </c>
      <c r="E230" s="271" t="s">
        <v>21</v>
      </c>
      <c r="F230" s="272" t="s">
        <v>445</v>
      </c>
      <c r="G230" s="270"/>
      <c r="H230" s="271" t="s">
        <v>21</v>
      </c>
      <c r="I230" s="273"/>
      <c r="J230" s="270"/>
      <c r="K230" s="270"/>
      <c r="L230" s="274"/>
      <c r="M230" s="275"/>
      <c r="N230" s="276"/>
      <c r="O230" s="276"/>
      <c r="P230" s="276"/>
      <c r="Q230" s="276"/>
      <c r="R230" s="276"/>
      <c r="S230" s="276"/>
      <c r="T230" s="277"/>
      <c r="AT230" s="278" t="s">
        <v>185</v>
      </c>
      <c r="AU230" s="278" t="s">
        <v>85</v>
      </c>
      <c r="AV230" s="14" t="s">
        <v>82</v>
      </c>
      <c r="AW230" s="14" t="s">
        <v>37</v>
      </c>
      <c r="AX230" s="14" t="s">
        <v>74</v>
      </c>
      <c r="AY230" s="278" t="s">
        <v>169</v>
      </c>
    </row>
    <row r="231" spans="2:51" s="12" customFormat="1" ht="13.5">
      <c r="B231" s="246"/>
      <c r="C231" s="247"/>
      <c r="D231" s="248" t="s">
        <v>185</v>
      </c>
      <c r="E231" s="249" t="s">
        <v>21</v>
      </c>
      <c r="F231" s="250" t="s">
        <v>459</v>
      </c>
      <c r="G231" s="247"/>
      <c r="H231" s="251">
        <v>2.668</v>
      </c>
      <c r="I231" s="252"/>
      <c r="J231" s="247"/>
      <c r="K231" s="247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185</v>
      </c>
      <c r="AU231" s="257" t="s">
        <v>85</v>
      </c>
      <c r="AV231" s="12" t="s">
        <v>85</v>
      </c>
      <c r="AW231" s="12" t="s">
        <v>37</v>
      </c>
      <c r="AX231" s="12" t="s">
        <v>74</v>
      </c>
      <c r="AY231" s="257" t="s">
        <v>169</v>
      </c>
    </row>
    <row r="232" spans="2:51" s="12" customFormat="1" ht="13.5">
      <c r="B232" s="246"/>
      <c r="C232" s="247"/>
      <c r="D232" s="248" t="s">
        <v>185</v>
      </c>
      <c r="E232" s="249" t="s">
        <v>21</v>
      </c>
      <c r="F232" s="250" t="s">
        <v>460</v>
      </c>
      <c r="G232" s="247"/>
      <c r="H232" s="251">
        <v>4.692</v>
      </c>
      <c r="I232" s="252"/>
      <c r="J232" s="247"/>
      <c r="K232" s="247"/>
      <c r="L232" s="253"/>
      <c r="M232" s="254"/>
      <c r="N232" s="255"/>
      <c r="O232" s="255"/>
      <c r="P232" s="255"/>
      <c r="Q232" s="255"/>
      <c r="R232" s="255"/>
      <c r="S232" s="255"/>
      <c r="T232" s="256"/>
      <c r="AT232" s="257" t="s">
        <v>185</v>
      </c>
      <c r="AU232" s="257" t="s">
        <v>85</v>
      </c>
      <c r="AV232" s="12" t="s">
        <v>85</v>
      </c>
      <c r="AW232" s="12" t="s">
        <v>37</v>
      </c>
      <c r="AX232" s="12" t="s">
        <v>74</v>
      </c>
      <c r="AY232" s="257" t="s">
        <v>169</v>
      </c>
    </row>
    <row r="233" spans="2:51" s="12" customFormat="1" ht="13.5">
      <c r="B233" s="246"/>
      <c r="C233" s="247"/>
      <c r="D233" s="248" t="s">
        <v>185</v>
      </c>
      <c r="E233" s="249" t="s">
        <v>21</v>
      </c>
      <c r="F233" s="250" t="s">
        <v>461</v>
      </c>
      <c r="G233" s="247"/>
      <c r="H233" s="251">
        <v>4.784</v>
      </c>
      <c r="I233" s="252"/>
      <c r="J233" s="247"/>
      <c r="K233" s="247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185</v>
      </c>
      <c r="AU233" s="257" t="s">
        <v>85</v>
      </c>
      <c r="AV233" s="12" t="s">
        <v>85</v>
      </c>
      <c r="AW233" s="12" t="s">
        <v>37</v>
      </c>
      <c r="AX233" s="12" t="s">
        <v>74</v>
      </c>
      <c r="AY233" s="257" t="s">
        <v>169</v>
      </c>
    </row>
    <row r="234" spans="2:51" s="12" customFormat="1" ht="13.5">
      <c r="B234" s="246"/>
      <c r="C234" s="247"/>
      <c r="D234" s="248" t="s">
        <v>185</v>
      </c>
      <c r="E234" s="249" t="s">
        <v>21</v>
      </c>
      <c r="F234" s="250" t="s">
        <v>462</v>
      </c>
      <c r="G234" s="247"/>
      <c r="H234" s="251">
        <v>2.76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pans="2:51" s="12" customFormat="1" ht="13.5">
      <c r="B235" s="246"/>
      <c r="C235" s="247"/>
      <c r="D235" s="248" t="s">
        <v>185</v>
      </c>
      <c r="E235" s="249" t="s">
        <v>21</v>
      </c>
      <c r="F235" s="250" t="s">
        <v>463</v>
      </c>
      <c r="G235" s="247"/>
      <c r="H235" s="251">
        <v>3.128</v>
      </c>
      <c r="I235" s="252"/>
      <c r="J235" s="247"/>
      <c r="K235" s="247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185</v>
      </c>
      <c r="AU235" s="257" t="s">
        <v>85</v>
      </c>
      <c r="AV235" s="12" t="s">
        <v>85</v>
      </c>
      <c r="AW235" s="12" t="s">
        <v>37</v>
      </c>
      <c r="AX235" s="12" t="s">
        <v>74</v>
      </c>
      <c r="AY235" s="257" t="s">
        <v>169</v>
      </c>
    </row>
    <row r="236" spans="2:51" s="12" customFormat="1" ht="13.5">
      <c r="B236" s="246"/>
      <c r="C236" s="247"/>
      <c r="D236" s="248" t="s">
        <v>185</v>
      </c>
      <c r="E236" s="249" t="s">
        <v>21</v>
      </c>
      <c r="F236" s="250" t="s">
        <v>464</v>
      </c>
      <c r="G236" s="247"/>
      <c r="H236" s="251">
        <v>3.404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pans="2:51" s="12" customFormat="1" ht="13.5">
      <c r="B237" s="246"/>
      <c r="C237" s="247"/>
      <c r="D237" s="248" t="s">
        <v>185</v>
      </c>
      <c r="E237" s="249" t="s">
        <v>21</v>
      </c>
      <c r="F237" s="250" t="s">
        <v>465</v>
      </c>
      <c r="G237" s="247"/>
      <c r="H237" s="251">
        <v>4.232</v>
      </c>
      <c r="I237" s="252"/>
      <c r="J237" s="247"/>
      <c r="K237" s="247"/>
      <c r="L237" s="253"/>
      <c r="M237" s="254"/>
      <c r="N237" s="255"/>
      <c r="O237" s="255"/>
      <c r="P237" s="255"/>
      <c r="Q237" s="255"/>
      <c r="R237" s="255"/>
      <c r="S237" s="255"/>
      <c r="T237" s="256"/>
      <c r="AT237" s="257" t="s">
        <v>185</v>
      </c>
      <c r="AU237" s="257" t="s">
        <v>85</v>
      </c>
      <c r="AV237" s="12" t="s">
        <v>85</v>
      </c>
      <c r="AW237" s="12" t="s">
        <v>37</v>
      </c>
      <c r="AX237" s="12" t="s">
        <v>74</v>
      </c>
      <c r="AY237" s="257" t="s">
        <v>169</v>
      </c>
    </row>
    <row r="238" spans="2:51" s="12" customFormat="1" ht="13.5">
      <c r="B238" s="246"/>
      <c r="C238" s="247"/>
      <c r="D238" s="248" t="s">
        <v>185</v>
      </c>
      <c r="E238" s="249" t="s">
        <v>21</v>
      </c>
      <c r="F238" s="250" t="s">
        <v>466</v>
      </c>
      <c r="G238" s="247"/>
      <c r="H238" s="251">
        <v>2.852</v>
      </c>
      <c r="I238" s="252"/>
      <c r="J238" s="247"/>
      <c r="K238" s="247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185</v>
      </c>
      <c r="AU238" s="257" t="s">
        <v>85</v>
      </c>
      <c r="AV238" s="12" t="s">
        <v>85</v>
      </c>
      <c r="AW238" s="12" t="s">
        <v>37</v>
      </c>
      <c r="AX238" s="12" t="s">
        <v>74</v>
      </c>
      <c r="AY238" s="257" t="s">
        <v>169</v>
      </c>
    </row>
    <row r="239" spans="2:51" s="15" customFormat="1" ht="13.5">
      <c r="B239" s="283"/>
      <c r="C239" s="284"/>
      <c r="D239" s="248" t="s">
        <v>185</v>
      </c>
      <c r="E239" s="285" t="s">
        <v>21</v>
      </c>
      <c r="F239" s="286" t="s">
        <v>345</v>
      </c>
      <c r="G239" s="284"/>
      <c r="H239" s="287">
        <v>28.52</v>
      </c>
      <c r="I239" s="288"/>
      <c r="J239" s="284"/>
      <c r="K239" s="284"/>
      <c r="L239" s="289"/>
      <c r="M239" s="290"/>
      <c r="N239" s="291"/>
      <c r="O239" s="291"/>
      <c r="P239" s="291"/>
      <c r="Q239" s="291"/>
      <c r="R239" s="291"/>
      <c r="S239" s="291"/>
      <c r="T239" s="292"/>
      <c r="AT239" s="293" t="s">
        <v>185</v>
      </c>
      <c r="AU239" s="293" t="s">
        <v>85</v>
      </c>
      <c r="AV239" s="15" t="s">
        <v>181</v>
      </c>
      <c r="AW239" s="15" t="s">
        <v>37</v>
      </c>
      <c r="AX239" s="15" t="s">
        <v>74</v>
      </c>
      <c r="AY239" s="293" t="s">
        <v>169</v>
      </c>
    </row>
    <row r="240" spans="2:51" s="14" customFormat="1" ht="13.5">
      <c r="B240" s="269"/>
      <c r="C240" s="270"/>
      <c r="D240" s="248" t="s">
        <v>185</v>
      </c>
      <c r="E240" s="271" t="s">
        <v>21</v>
      </c>
      <c r="F240" s="272" t="s">
        <v>467</v>
      </c>
      <c r="G240" s="270"/>
      <c r="H240" s="271" t="s">
        <v>21</v>
      </c>
      <c r="I240" s="273"/>
      <c r="J240" s="270"/>
      <c r="K240" s="270"/>
      <c r="L240" s="274"/>
      <c r="M240" s="275"/>
      <c r="N240" s="276"/>
      <c r="O240" s="276"/>
      <c r="P240" s="276"/>
      <c r="Q240" s="276"/>
      <c r="R240" s="276"/>
      <c r="S240" s="276"/>
      <c r="T240" s="277"/>
      <c r="AT240" s="278" t="s">
        <v>185</v>
      </c>
      <c r="AU240" s="278" t="s">
        <v>85</v>
      </c>
      <c r="AV240" s="14" t="s">
        <v>82</v>
      </c>
      <c r="AW240" s="14" t="s">
        <v>37</v>
      </c>
      <c r="AX240" s="14" t="s">
        <v>74</v>
      </c>
      <c r="AY240" s="278" t="s">
        <v>169</v>
      </c>
    </row>
    <row r="241" spans="2:51" s="12" customFormat="1" ht="13.5">
      <c r="B241" s="246"/>
      <c r="C241" s="247"/>
      <c r="D241" s="248" t="s">
        <v>185</v>
      </c>
      <c r="E241" s="249" t="s">
        <v>21</v>
      </c>
      <c r="F241" s="250" t="s">
        <v>468</v>
      </c>
      <c r="G241" s="247"/>
      <c r="H241" s="251">
        <v>3.84</v>
      </c>
      <c r="I241" s="252"/>
      <c r="J241" s="247"/>
      <c r="K241" s="247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185</v>
      </c>
      <c r="AU241" s="257" t="s">
        <v>85</v>
      </c>
      <c r="AV241" s="12" t="s">
        <v>85</v>
      </c>
      <c r="AW241" s="12" t="s">
        <v>37</v>
      </c>
      <c r="AX241" s="12" t="s">
        <v>74</v>
      </c>
      <c r="AY241" s="257" t="s">
        <v>169</v>
      </c>
    </row>
    <row r="242" spans="2:51" s="15" customFormat="1" ht="13.5">
      <c r="B242" s="283"/>
      <c r="C242" s="284"/>
      <c r="D242" s="248" t="s">
        <v>185</v>
      </c>
      <c r="E242" s="285" t="s">
        <v>21</v>
      </c>
      <c r="F242" s="286" t="s">
        <v>345</v>
      </c>
      <c r="G242" s="284"/>
      <c r="H242" s="287">
        <v>3.84</v>
      </c>
      <c r="I242" s="288"/>
      <c r="J242" s="284"/>
      <c r="K242" s="284"/>
      <c r="L242" s="289"/>
      <c r="M242" s="290"/>
      <c r="N242" s="291"/>
      <c r="O242" s="291"/>
      <c r="P242" s="291"/>
      <c r="Q242" s="291"/>
      <c r="R242" s="291"/>
      <c r="S242" s="291"/>
      <c r="T242" s="292"/>
      <c r="AT242" s="293" t="s">
        <v>185</v>
      </c>
      <c r="AU242" s="293" t="s">
        <v>85</v>
      </c>
      <c r="AV242" s="15" t="s">
        <v>181</v>
      </c>
      <c r="AW242" s="15" t="s">
        <v>37</v>
      </c>
      <c r="AX242" s="15" t="s">
        <v>74</v>
      </c>
      <c r="AY242" s="293" t="s">
        <v>169</v>
      </c>
    </row>
    <row r="243" spans="2:51" s="13" customFormat="1" ht="13.5">
      <c r="B243" s="258"/>
      <c r="C243" s="259"/>
      <c r="D243" s="248" t="s">
        <v>185</v>
      </c>
      <c r="E243" s="260" t="s">
        <v>21</v>
      </c>
      <c r="F243" s="261" t="s">
        <v>187</v>
      </c>
      <c r="G243" s="259"/>
      <c r="H243" s="262">
        <v>32.36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AT243" s="268" t="s">
        <v>185</v>
      </c>
      <c r="AU243" s="268" t="s">
        <v>85</v>
      </c>
      <c r="AV243" s="13" t="s">
        <v>176</v>
      </c>
      <c r="AW243" s="13" t="s">
        <v>37</v>
      </c>
      <c r="AX243" s="13" t="s">
        <v>82</v>
      </c>
      <c r="AY243" s="268" t="s">
        <v>169</v>
      </c>
    </row>
    <row r="244" spans="2:65" s="1" customFormat="1" ht="38.25" customHeight="1">
      <c r="B244" s="47"/>
      <c r="C244" s="234" t="s">
        <v>274</v>
      </c>
      <c r="D244" s="234" t="s">
        <v>171</v>
      </c>
      <c r="E244" s="235" t="s">
        <v>469</v>
      </c>
      <c r="F244" s="236" t="s">
        <v>470</v>
      </c>
      <c r="G244" s="237" t="s">
        <v>422</v>
      </c>
      <c r="H244" s="238">
        <v>9.708</v>
      </c>
      <c r="I244" s="239"/>
      <c r="J244" s="240">
        <f>ROUND(I244*H244,2)</f>
        <v>0</v>
      </c>
      <c r="K244" s="236" t="s">
        <v>175</v>
      </c>
      <c r="L244" s="73"/>
      <c r="M244" s="241" t="s">
        <v>21</v>
      </c>
      <c r="N244" s="242" t="s">
        <v>45</v>
      </c>
      <c r="O244" s="4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AR244" s="25" t="s">
        <v>176</v>
      </c>
      <c r="AT244" s="25" t="s">
        <v>171</v>
      </c>
      <c r="AU244" s="25" t="s">
        <v>85</v>
      </c>
      <c r="AY244" s="25" t="s">
        <v>169</v>
      </c>
      <c r="BE244" s="245">
        <f>IF(N244="základní",J244,0)</f>
        <v>0</v>
      </c>
      <c r="BF244" s="245">
        <f>IF(N244="snížená",J244,0)</f>
        <v>0</v>
      </c>
      <c r="BG244" s="245">
        <f>IF(N244="zákl. přenesená",J244,0)</f>
        <v>0</v>
      </c>
      <c r="BH244" s="245">
        <f>IF(N244="sníž. přenesená",J244,0)</f>
        <v>0</v>
      </c>
      <c r="BI244" s="245">
        <f>IF(N244="nulová",J244,0)</f>
        <v>0</v>
      </c>
      <c r="BJ244" s="25" t="s">
        <v>82</v>
      </c>
      <c r="BK244" s="245">
        <f>ROUND(I244*H244,2)</f>
        <v>0</v>
      </c>
      <c r="BL244" s="25" t="s">
        <v>176</v>
      </c>
      <c r="BM244" s="25" t="s">
        <v>471</v>
      </c>
    </row>
    <row r="245" spans="2:51" s="12" customFormat="1" ht="13.5">
      <c r="B245" s="246"/>
      <c r="C245" s="247"/>
      <c r="D245" s="248" t="s">
        <v>185</v>
      </c>
      <c r="E245" s="249" t="s">
        <v>21</v>
      </c>
      <c r="F245" s="250" t="s">
        <v>472</v>
      </c>
      <c r="G245" s="247"/>
      <c r="H245" s="251">
        <v>9.708</v>
      </c>
      <c r="I245" s="252"/>
      <c r="J245" s="247"/>
      <c r="K245" s="247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185</v>
      </c>
      <c r="AU245" s="257" t="s">
        <v>85</v>
      </c>
      <c r="AV245" s="12" t="s">
        <v>85</v>
      </c>
      <c r="AW245" s="12" t="s">
        <v>37</v>
      </c>
      <c r="AX245" s="12" t="s">
        <v>74</v>
      </c>
      <c r="AY245" s="257" t="s">
        <v>169</v>
      </c>
    </row>
    <row r="246" spans="2:51" s="13" customFormat="1" ht="13.5">
      <c r="B246" s="258"/>
      <c r="C246" s="259"/>
      <c r="D246" s="248" t="s">
        <v>185</v>
      </c>
      <c r="E246" s="260" t="s">
        <v>21</v>
      </c>
      <c r="F246" s="261" t="s">
        <v>187</v>
      </c>
      <c r="G246" s="259"/>
      <c r="H246" s="262">
        <v>9.708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AT246" s="268" t="s">
        <v>185</v>
      </c>
      <c r="AU246" s="268" t="s">
        <v>85</v>
      </c>
      <c r="AV246" s="13" t="s">
        <v>176</v>
      </c>
      <c r="AW246" s="13" t="s">
        <v>37</v>
      </c>
      <c r="AX246" s="13" t="s">
        <v>82</v>
      </c>
      <c r="AY246" s="268" t="s">
        <v>169</v>
      </c>
    </row>
    <row r="247" spans="2:65" s="1" customFormat="1" ht="25.5" customHeight="1">
      <c r="B247" s="47"/>
      <c r="C247" s="234" t="s">
        <v>279</v>
      </c>
      <c r="D247" s="234" t="s">
        <v>171</v>
      </c>
      <c r="E247" s="235" t="s">
        <v>473</v>
      </c>
      <c r="F247" s="236" t="s">
        <v>474</v>
      </c>
      <c r="G247" s="237" t="s">
        <v>194</v>
      </c>
      <c r="H247" s="238">
        <v>98.18</v>
      </c>
      <c r="I247" s="239"/>
      <c r="J247" s="240">
        <f>ROUND(I247*H247,2)</f>
        <v>0</v>
      </c>
      <c r="K247" s="236" t="s">
        <v>175</v>
      </c>
      <c r="L247" s="73"/>
      <c r="M247" s="241" t="s">
        <v>21</v>
      </c>
      <c r="N247" s="242" t="s">
        <v>45</v>
      </c>
      <c r="O247" s="48"/>
      <c r="P247" s="243">
        <f>O247*H247</f>
        <v>0</v>
      </c>
      <c r="Q247" s="243">
        <v>0.00083851</v>
      </c>
      <c r="R247" s="243">
        <f>Q247*H247</f>
        <v>0.08232491180000001</v>
      </c>
      <c r="S247" s="243">
        <v>0</v>
      </c>
      <c r="T247" s="244">
        <f>S247*H247</f>
        <v>0</v>
      </c>
      <c r="AR247" s="25" t="s">
        <v>176</v>
      </c>
      <c r="AT247" s="25" t="s">
        <v>171</v>
      </c>
      <c r="AU247" s="25" t="s">
        <v>85</v>
      </c>
      <c r="AY247" s="25" t="s">
        <v>169</v>
      </c>
      <c r="BE247" s="245">
        <f>IF(N247="základní",J247,0)</f>
        <v>0</v>
      </c>
      <c r="BF247" s="245">
        <f>IF(N247="snížená",J247,0)</f>
        <v>0</v>
      </c>
      <c r="BG247" s="245">
        <f>IF(N247="zákl. přenesená",J247,0)</f>
        <v>0</v>
      </c>
      <c r="BH247" s="245">
        <f>IF(N247="sníž. přenesená",J247,0)</f>
        <v>0</v>
      </c>
      <c r="BI247" s="245">
        <f>IF(N247="nulová",J247,0)</f>
        <v>0</v>
      </c>
      <c r="BJ247" s="25" t="s">
        <v>82</v>
      </c>
      <c r="BK247" s="245">
        <f>ROUND(I247*H247,2)</f>
        <v>0</v>
      </c>
      <c r="BL247" s="25" t="s">
        <v>176</v>
      </c>
      <c r="BM247" s="25" t="s">
        <v>475</v>
      </c>
    </row>
    <row r="248" spans="2:51" s="14" customFormat="1" ht="13.5">
      <c r="B248" s="269"/>
      <c r="C248" s="270"/>
      <c r="D248" s="248" t="s">
        <v>185</v>
      </c>
      <c r="E248" s="271" t="s">
        <v>21</v>
      </c>
      <c r="F248" s="272" t="s">
        <v>445</v>
      </c>
      <c r="G248" s="270"/>
      <c r="H248" s="271" t="s">
        <v>21</v>
      </c>
      <c r="I248" s="273"/>
      <c r="J248" s="270"/>
      <c r="K248" s="270"/>
      <c r="L248" s="274"/>
      <c r="M248" s="275"/>
      <c r="N248" s="276"/>
      <c r="O248" s="276"/>
      <c r="P248" s="276"/>
      <c r="Q248" s="276"/>
      <c r="R248" s="276"/>
      <c r="S248" s="276"/>
      <c r="T248" s="277"/>
      <c r="AT248" s="278" t="s">
        <v>185</v>
      </c>
      <c r="AU248" s="278" t="s">
        <v>85</v>
      </c>
      <c r="AV248" s="14" t="s">
        <v>82</v>
      </c>
      <c r="AW248" s="14" t="s">
        <v>37</v>
      </c>
      <c r="AX248" s="14" t="s">
        <v>74</v>
      </c>
      <c r="AY248" s="278" t="s">
        <v>169</v>
      </c>
    </row>
    <row r="249" spans="2:51" s="12" customFormat="1" ht="13.5">
      <c r="B249" s="246"/>
      <c r="C249" s="247"/>
      <c r="D249" s="248" t="s">
        <v>185</v>
      </c>
      <c r="E249" s="249" t="s">
        <v>21</v>
      </c>
      <c r="F249" s="250" t="s">
        <v>476</v>
      </c>
      <c r="G249" s="247"/>
      <c r="H249" s="251">
        <v>6.67</v>
      </c>
      <c r="I249" s="252"/>
      <c r="J249" s="247"/>
      <c r="K249" s="247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185</v>
      </c>
      <c r="AU249" s="257" t="s">
        <v>85</v>
      </c>
      <c r="AV249" s="12" t="s">
        <v>85</v>
      </c>
      <c r="AW249" s="12" t="s">
        <v>37</v>
      </c>
      <c r="AX249" s="12" t="s">
        <v>74</v>
      </c>
      <c r="AY249" s="257" t="s">
        <v>169</v>
      </c>
    </row>
    <row r="250" spans="2:51" s="12" customFormat="1" ht="13.5">
      <c r="B250" s="246"/>
      <c r="C250" s="247"/>
      <c r="D250" s="248" t="s">
        <v>185</v>
      </c>
      <c r="E250" s="249" t="s">
        <v>21</v>
      </c>
      <c r="F250" s="250" t="s">
        <v>477</v>
      </c>
      <c r="G250" s="247"/>
      <c r="H250" s="251">
        <v>11.73</v>
      </c>
      <c r="I250" s="252"/>
      <c r="J250" s="247"/>
      <c r="K250" s="247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185</v>
      </c>
      <c r="AU250" s="257" t="s">
        <v>85</v>
      </c>
      <c r="AV250" s="12" t="s">
        <v>85</v>
      </c>
      <c r="AW250" s="12" t="s">
        <v>37</v>
      </c>
      <c r="AX250" s="12" t="s">
        <v>74</v>
      </c>
      <c r="AY250" s="257" t="s">
        <v>169</v>
      </c>
    </row>
    <row r="251" spans="2:51" s="12" customFormat="1" ht="13.5">
      <c r="B251" s="246"/>
      <c r="C251" s="247"/>
      <c r="D251" s="248" t="s">
        <v>185</v>
      </c>
      <c r="E251" s="249" t="s">
        <v>21</v>
      </c>
      <c r="F251" s="250" t="s">
        <v>478</v>
      </c>
      <c r="G251" s="247"/>
      <c r="H251" s="251">
        <v>11.96</v>
      </c>
      <c r="I251" s="252"/>
      <c r="J251" s="247"/>
      <c r="K251" s="247"/>
      <c r="L251" s="253"/>
      <c r="M251" s="254"/>
      <c r="N251" s="255"/>
      <c r="O251" s="255"/>
      <c r="P251" s="255"/>
      <c r="Q251" s="255"/>
      <c r="R251" s="255"/>
      <c r="S251" s="255"/>
      <c r="T251" s="256"/>
      <c r="AT251" s="257" t="s">
        <v>185</v>
      </c>
      <c r="AU251" s="257" t="s">
        <v>85</v>
      </c>
      <c r="AV251" s="12" t="s">
        <v>85</v>
      </c>
      <c r="AW251" s="12" t="s">
        <v>37</v>
      </c>
      <c r="AX251" s="12" t="s">
        <v>74</v>
      </c>
      <c r="AY251" s="257" t="s">
        <v>169</v>
      </c>
    </row>
    <row r="252" spans="2:51" s="12" customFormat="1" ht="13.5">
      <c r="B252" s="246"/>
      <c r="C252" s="247"/>
      <c r="D252" s="248" t="s">
        <v>185</v>
      </c>
      <c r="E252" s="249" t="s">
        <v>21</v>
      </c>
      <c r="F252" s="250" t="s">
        <v>479</v>
      </c>
      <c r="G252" s="247"/>
      <c r="H252" s="251">
        <v>6.9</v>
      </c>
      <c r="I252" s="252"/>
      <c r="J252" s="247"/>
      <c r="K252" s="247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185</v>
      </c>
      <c r="AU252" s="257" t="s">
        <v>85</v>
      </c>
      <c r="AV252" s="12" t="s">
        <v>85</v>
      </c>
      <c r="AW252" s="12" t="s">
        <v>37</v>
      </c>
      <c r="AX252" s="12" t="s">
        <v>74</v>
      </c>
      <c r="AY252" s="257" t="s">
        <v>169</v>
      </c>
    </row>
    <row r="253" spans="2:51" s="12" customFormat="1" ht="13.5">
      <c r="B253" s="246"/>
      <c r="C253" s="247"/>
      <c r="D253" s="248" t="s">
        <v>185</v>
      </c>
      <c r="E253" s="249" t="s">
        <v>21</v>
      </c>
      <c r="F253" s="250" t="s">
        <v>480</v>
      </c>
      <c r="G253" s="247"/>
      <c r="H253" s="251">
        <v>7.82</v>
      </c>
      <c r="I253" s="252"/>
      <c r="J253" s="247"/>
      <c r="K253" s="247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185</v>
      </c>
      <c r="AU253" s="257" t="s">
        <v>85</v>
      </c>
      <c r="AV253" s="12" t="s">
        <v>85</v>
      </c>
      <c r="AW253" s="12" t="s">
        <v>37</v>
      </c>
      <c r="AX253" s="12" t="s">
        <v>74</v>
      </c>
      <c r="AY253" s="257" t="s">
        <v>169</v>
      </c>
    </row>
    <row r="254" spans="2:51" s="12" customFormat="1" ht="13.5">
      <c r="B254" s="246"/>
      <c r="C254" s="247"/>
      <c r="D254" s="248" t="s">
        <v>185</v>
      </c>
      <c r="E254" s="249" t="s">
        <v>21</v>
      </c>
      <c r="F254" s="250" t="s">
        <v>481</v>
      </c>
      <c r="G254" s="247"/>
      <c r="H254" s="251">
        <v>8.51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pans="2:51" s="12" customFormat="1" ht="13.5">
      <c r="B255" s="246"/>
      <c r="C255" s="247"/>
      <c r="D255" s="248" t="s">
        <v>185</v>
      </c>
      <c r="E255" s="249" t="s">
        <v>21</v>
      </c>
      <c r="F255" s="250" t="s">
        <v>482</v>
      </c>
      <c r="G255" s="247"/>
      <c r="H255" s="251">
        <v>10.58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pans="2:51" s="12" customFormat="1" ht="13.5">
      <c r="B256" s="246"/>
      <c r="C256" s="247"/>
      <c r="D256" s="248" t="s">
        <v>185</v>
      </c>
      <c r="E256" s="249" t="s">
        <v>21</v>
      </c>
      <c r="F256" s="250" t="s">
        <v>483</v>
      </c>
      <c r="G256" s="247"/>
      <c r="H256" s="251">
        <v>7.13</v>
      </c>
      <c r="I256" s="252"/>
      <c r="J256" s="247"/>
      <c r="K256" s="247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185</v>
      </c>
      <c r="AU256" s="257" t="s">
        <v>85</v>
      </c>
      <c r="AV256" s="12" t="s">
        <v>85</v>
      </c>
      <c r="AW256" s="12" t="s">
        <v>37</v>
      </c>
      <c r="AX256" s="12" t="s">
        <v>74</v>
      </c>
      <c r="AY256" s="257" t="s">
        <v>169</v>
      </c>
    </row>
    <row r="257" spans="2:51" s="12" customFormat="1" ht="13.5">
      <c r="B257" s="246"/>
      <c r="C257" s="247"/>
      <c r="D257" s="248" t="s">
        <v>185</v>
      </c>
      <c r="E257" s="249" t="s">
        <v>21</v>
      </c>
      <c r="F257" s="250" t="s">
        <v>484</v>
      </c>
      <c r="G257" s="247"/>
      <c r="H257" s="251">
        <v>5.44</v>
      </c>
      <c r="I257" s="252"/>
      <c r="J257" s="247"/>
      <c r="K257" s="247"/>
      <c r="L257" s="253"/>
      <c r="M257" s="254"/>
      <c r="N257" s="255"/>
      <c r="O257" s="255"/>
      <c r="P257" s="255"/>
      <c r="Q257" s="255"/>
      <c r="R257" s="255"/>
      <c r="S257" s="255"/>
      <c r="T257" s="256"/>
      <c r="AT257" s="257" t="s">
        <v>185</v>
      </c>
      <c r="AU257" s="257" t="s">
        <v>85</v>
      </c>
      <c r="AV257" s="12" t="s">
        <v>85</v>
      </c>
      <c r="AW257" s="12" t="s">
        <v>37</v>
      </c>
      <c r="AX257" s="12" t="s">
        <v>74</v>
      </c>
      <c r="AY257" s="257" t="s">
        <v>169</v>
      </c>
    </row>
    <row r="258" spans="2:51" s="12" customFormat="1" ht="13.5">
      <c r="B258" s="246"/>
      <c r="C258" s="247"/>
      <c r="D258" s="248" t="s">
        <v>185</v>
      </c>
      <c r="E258" s="249" t="s">
        <v>21</v>
      </c>
      <c r="F258" s="250" t="s">
        <v>485</v>
      </c>
      <c r="G258" s="247"/>
      <c r="H258" s="251">
        <v>9.28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pans="2:51" s="15" customFormat="1" ht="13.5">
      <c r="B259" s="283"/>
      <c r="C259" s="284"/>
      <c r="D259" s="248" t="s">
        <v>185</v>
      </c>
      <c r="E259" s="285" t="s">
        <v>21</v>
      </c>
      <c r="F259" s="286" t="s">
        <v>345</v>
      </c>
      <c r="G259" s="284"/>
      <c r="H259" s="287">
        <v>86.02</v>
      </c>
      <c r="I259" s="288"/>
      <c r="J259" s="284"/>
      <c r="K259" s="284"/>
      <c r="L259" s="289"/>
      <c r="M259" s="290"/>
      <c r="N259" s="291"/>
      <c r="O259" s="291"/>
      <c r="P259" s="291"/>
      <c r="Q259" s="291"/>
      <c r="R259" s="291"/>
      <c r="S259" s="291"/>
      <c r="T259" s="292"/>
      <c r="AT259" s="293" t="s">
        <v>185</v>
      </c>
      <c r="AU259" s="293" t="s">
        <v>85</v>
      </c>
      <c r="AV259" s="15" t="s">
        <v>181</v>
      </c>
      <c r="AW259" s="15" t="s">
        <v>37</v>
      </c>
      <c r="AX259" s="15" t="s">
        <v>74</v>
      </c>
      <c r="AY259" s="293" t="s">
        <v>169</v>
      </c>
    </row>
    <row r="260" spans="2:51" s="14" customFormat="1" ht="13.5">
      <c r="B260" s="269"/>
      <c r="C260" s="270"/>
      <c r="D260" s="248" t="s">
        <v>185</v>
      </c>
      <c r="E260" s="271" t="s">
        <v>21</v>
      </c>
      <c r="F260" s="272" t="s">
        <v>467</v>
      </c>
      <c r="G260" s="270"/>
      <c r="H260" s="271" t="s">
        <v>21</v>
      </c>
      <c r="I260" s="273"/>
      <c r="J260" s="270"/>
      <c r="K260" s="270"/>
      <c r="L260" s="274"/>
      <c r="M260" s="275"/>
      <c r="N260" s="276"/>
      <c r="O260" s="276"/>
      <c r="P260" s="276"/>
      <c r="Q260" s="276"/>
      <c r="R260" s="276"/>
      <c r="S260" s="276"/>
      <c r="T260" s="277"/>
      <c r="AT260" s="278" t="s">
        <v>185</v>
      </c>
      <c r="AU260" s="278" t="s">
        <v>85</v>
      </c>
      <c r="AV260" s="14" t="s">
        <v>82</v>
      </c>
      <c r="AW260" s="14" t="s">
        <v>37</v>
      </c>
      <c r="AX260" s="14" t="s">
        <v>74</v>
      </c>
      <c r="AY260" s="278" t="s">
        <v>169</v>
      </c>
    </row>
    <row r="261" spans="2:51" s="12" customFormat="1" ht="13.5">
      <c r="B261" s="246"/>
      <c r="C261" s="247"/>
      <c r="D261" s="248" t="s">
        <v>185</v>
      </c>
      <c r="E261" s="249" t="s">
        <v>21</v>
      </c>
      <c r="F261" s="250" t="s">
        <v>486</v>
      </c>
      <c r="G261" s="247"/>
      <c r="H261" s="251">
        <v>9.6</v>
      </c>
      <c r="I261" s="252"/>
      <c r="J261" s="247"/>
      <c r="K261" s="247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185</v>
      </c>
      <c r="AU261" s="257" t="s">
        <v>85</v>
      </c>
      <c r="AV261" s="12" t="s">
        <v>85</v>
      </c>
      <c r="AW261" s="12" t="s">
        <v>37</v>
      </c>
      <c r="AX261" s="12" t="s">
        <v>74</v>
      </c>
      <c r="AY261" s="257" t="s">
        <v>169</v>
      </c>
    </row>
    <row r="262" spans="2:51" s="12" customFormat="1" ht="13.5">
      <c r="B262" s="246"/>
      <c r="C262" s="247"/>
      <c r="D262" s="248" t="s">
        <v>185</v>
      </c>
      <c r="E262" s="249" t="s">
        <v>21</v>
      </c>
      <c r="F262" s="250" t="s">
        <v>487</v>
      </c>
      <c r="G262" s="247"/>
      <c r="H262" s="251">
        <v>2.56</v>
      </c>
      <c r="I262" s="252"/>
      <c r="J262" s="247"/>
      <c r="K262" s="247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185</v>
      </c>
      <c r="AU262" s="257" t="s">
        <v>85</v>
      </c>
      <c r="AV262" s="12" t="s">
        <v>85</v>
      </c>
      <c r="AW262" s="12" t="s">
        <v>37</v>
      </c>
      <c r="AX262" s="12" t="s">
        <v>74</v>
      </c>
      <c r="AY262" s="257" t="s">
        <v>169</v>
      </c>
    </row>
    <row r="263" spans="2:51" s="15" customFormat="1" ht="13.5">
      <c r="B263" s="283"/>
      <c r="C263" s="284"/>
      <c r="D263" s="248" t="s">
        <v>185</v>
      </c>
      <c r="E263" s="285" t="s">
        <v>21</v>
      </c>
      <c r="F263" s="286" t="s">
        <v>345</v>
      </c>
      <c r="G263" s="284"/>
      <c r="H263" s="287">
        <v>12.16</v>
      </c>
      <c r="I263" s="288"/>
      <c r="J263" s="284"/>
      <c r="K263" s="284"/>
      <c r="L263" s="289"/>
      <c r="M263" s="290"/>
      <c r="N263" s="291"/>
      <c r="O263" s="291"/>
      <c r="P263" s="291"/>
      <c r="Q263" s="291"/>
      <c r="R263" s="291"/>
      <c r="S263" s="291"/>
      <c r="T263" s="292"/>
      <c r="AT263" s="293" t="s">
        <v>185</v>
      </c>
      <c r="AU263" s="293" t="s">
        <v>85</v>
      </c>
      <c r="AV263" s="15" t="s">
        <v>181</v>
      </c>
      <c r="AW263" s="15" t="s">
        <v>37</v>
      </c>
      <c r="AX263" s="15" t="s">
        <v>74</v>
      </c>
      <c r="AY263" s="293" t="s">
        <v>169</v>
      </c>
    </row>
    <row r="264" spans="2:51" s="13" customFormat="1" ht="13.5">
      <c r="B264" s="258"/>
      <c r="C264" s="259"/>
      <c r="D264" s="248" t="s">
        <v>185</v>
      </c>
      <c r="E264" s="260" t="s">
        <v>21</v>
      </c>
      <c r="F264" s="261" t="s">
        <v>187</v>
      </c>
      <c r="G264" s="259"/>
      <c r="H264" s="262">
        <v>98.18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AT264" s="268" t="s">
        <v>185</v>
      </c>
      <c r="AU264" s="268" t="s">
        <v>85</v>
      </c>
      <c r="AV264" s="13" t="s">
        <v>176</v>
      </c>
      <c r="AW264" s="13" t="s">
        <v>37</v>
      </c>
      <c r="AX264" s="13" t="s">
        <v>82</v>
      </c>
      <c r="AY264" s="268" t="s">
        <v>169</v>
      </c>
    </row>
    <row r="265" spans="2:65" s="1" customFormat="1" ht="25.5" customHeight="1">
      <c r="B265" s="47"/>
      <c r="C265" s="234" t="s">
        <v>285</v>
      </c>
      <c r="D265" s="234" t="s">
        <v>171</v>
      </c>
      <c r="E265" s="235" t="s">
        <v>488</v>
      </c>
      <c r="F265" s="236" t="s">
        <v>489</v>
      </c>
      <c r="G265" s="237" t="s">
        <v>194</v>
      </c>
      <c r="H265" s="238">
        <v>98.18</v>
      </c>
      <c r="I265" s="239"/>
      <c r="J265" s="240">
        <f>ROUND(I265*H265,2)</f>
        <v>0</v>
      </c>
      <c r="K265" s="236" t="s">
        <v>175</v>
      </c>
      <c r="L265" s="73"/>
      <c r="M265" s="241" t="s">
        <v>21</v>
      </c>
      <c r="N265" s="242" t="s">
        <v>45</v>
      </c>
      <c r="O265" s="48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AR265" s="25" t="s">
        <v>176</v>
      </c>
      <c r="AT265" s="25" t="s">
        <v>171</v>
      </c>
      <c r="AU265" s="25" t="s">
        <v>85</v>
      </c>
      <c r="AY265" s="25" t="s">
        <v>169</v>
      </c>
      <c r="BE265" s="245">
        <f>IF(N265="základní",J265,0)</f>
        <v>0</v>
      </c>
      <c r="BF265" s="245">
        <f>IF(N265="snížená",J265,0)</f>
        <v>0</v>
      </c>
      <c r="BG265" s="245">
        <f>IF(N265="zákl. přenesená",J265,0)</f>
        <v>0</v>
      </c>
      <c r="BH265" s="245">
        <f>IF(N265="sníž. přenesená",J265,0)</f>
        <v>0</v>
      </c>
      <c r="BI265" s="245">
        <f>IF(N265="nulová",J265,0)</f>
        <v>0</v>
      </c>
      <c r="BJ265" s="25" t="s">
        <v>82</v>
      </c>
      <c r="BK265" s="245">
        <f>ROUND(I265*H265,2)</f>
        <v>0</v>
      </c>
      <c r="BL265" s="25" t="s">
        <v>176</v>
      </c>
      <c r="BM265" s="25" t="s">
        <v>490</v>
      </c>
    </row>
    <row r="266" spans="2:65" s="1" customFormat="1" ht="38.25" customHeight="1">
      <c r="B266" s="47"/>
      <c r="C266" s="234" t="s">
        <v>291</v>
      </c>
      <c r="D266" s="234" t="s">
        <v>171</v>
      </c>
      <c r="E266" s="235" t="s">
        <v>491</v>
      </c>
      <c r="F266" s="236" t="s">
        <v>492</v>
      </c>
      <c r="G266" s="237" t="s">
        <v>422</v>
      </c>
      <c r="H266" s="238">
        <v>32.36</v>
      </c>
      <c r="I266" s="239"/>
      <c r="J266" s="240">
        <f>ROUND(I266*H266,2)</f>
        <v>0</v>
      </c>
      <c r="K266" s="236" t="s">
        <v>175</v>
      </c>
      <c r="L266" s="73"/>
      <c r="M266" s="241" t="s">
        <v>21</v>
      </c>
      <c r="N266" s="242" t="s">
        <v>45</v>
      </c>
      <c r="O266" s="48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AR266" s="25" t="s">
        <v>176</v>
      </c>
      <c r="AT266" s="25" t="s">
        <v>171</v>
      </c>
      <c r="AU266" s="25" t="s">
        <v>85</v>
      </c>
      <c r="AY266" s="25" t="s">
        <v>169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82</v>
      </c>
      <c r="BK266" s="245">
        <f>ROUND(I266*H266,2)</f>
        <v>0</v>
      </c>
      <c r="BL266" s="25" t="s">
        <v>176</v>
      </c>
      <c r="BM266" s="25" t="s">
        <v>493</v>
      </c>
    </row>
    <row r="267" spans="2:51" s="12" customFormat="1" ht="13.5">
      <c r="B267" s="246"/>
      <c r="C267" s="247"/>
      <c r="D267" s="248" t="s">
        <v>185</v>
      </c>
      <c r="E267" s="249" t="s">
        <v>21</v>
      </c>
      <c r="F267" s="250" t="s">
        <v>446</v>
      </c>
      <c r="G267" s="247"/>
      <c r="H267" s="251">
        <v>32.36</v>
      </c>
      <c r="I267" s="252"/>
      <c r="J267" s="247"/>
      <c r="K267" s="247"/>
      <c r="L267" s="253"/>
      <c r="M267" s="254"/>
      <c r="N267" s="255"/>
      <c r="O267" s="255"/>
      <c r="P267" s="255"/>
      <c r="Q267" s="255"/>
      <c r="R267" s="255"/>
      <c r="S267" s="255"/>
      <c r="T267" s="256"/>
      <c r="AT267" s="257" t="s">
        <v>185</v>
      </c>
      <c r="AU267" s="257" t="s">
        <v>85</v>
      </c>
      <c r="AV267" s="12" t="s">
        <v>85</v>
      </c>
      <c r="AW267" s="12" t="s">
        <v>37</v>
      </c>
      <c r="AX267" s="12" t="s">
        <v>74</v>
      </c>
      <c r="AY267" s="257" t="s">
        <v>169</v>
      </c>
    </row>
    <row r="268" spans="2:51" s="13" customFormat="1" ht="13.5">
      <c r="B268" s="258"/>
      <c r="C268" s="259"/>
      <c r="D268" s="248" t="s">
        <v>185</v>
      </c>
      <c r="E268" s="260" t="s">
        <v>21</v>
      </c>
      <c r="F268" s="261" t="s">
        <v>187</v>
      </c>
      <c r="G268" s="259"/>
      <c r="H268" s="262">
        <v>32.36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AT268" s="268" t="s">
        <v>185</v>
      </c>
      <c r="AU268" s="268" t="s">
        <v>85</v>
      </c>
      <c r="AV268" s="13" t="s">
        <v>176</v>
      </c>
      <c r="AW268" s="13" t="s">
        <v>37</v>
      </c>
      <c r="AX268" s="13" t="s">
        <v>82</v>
      </c>
      <c r="AY268" s="268" t="s">
        <v>169</v>
      </c>
    </row>
    <row r="269" spans="2:65" s="1" customFormat="1" ht="38.25" customHeight="1">
      <c r="B269" s="47"/>
      <c r="C269" s="234" t="s">
        <v>296</v>
      </c>
      <c r="D269" s="234" t="s">
        <v>171</v>
      </c>
      <c r="E269" s="235" t="s">
        <v>494</v>
      </c>
      <c r="F269" s="236" t="s">
        <v>495</v>
      </c>
      <c r="G269" s="237" t="s">
        <v>422</v>
      </c>
      <c r="H269" s="238">
        <v>38.332</v>
      </c>
      <c r="I269" s="239"/>
      <c r="J269" s="240">
        <f>ROUND(I269*H269,2)</f>
        <v>0</v>
      </c>
      <c r="K269" s="236" t="s">
        <v>175</v>
      </c>
      <c r="L269" s="73"/>
      <c r="M269" s="241" t="s">
        <v>21</v>
      </c>
      <c r="N269" s="242" t="s">
        <v>45</v>
      </c>
      <c r="O269" s="4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AR269" s="25" t="s">
        <v>176</v>
      </c>
      <c r="AT269" s="25" t="s">
        <v>171</v>
      </c>
      <c r="AU269" s="25" t="s">
        <v>85</v>
      </c>
      <c r="AY269" s="25" t="s">
        <v>169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25" t="s">
        <v>82</v>
      </c>
      <c r="BK269" s="245">
        <f>ROUND(I269*H269,2)</f>
        <v>0</v>
      </c>
      <c r="BL269" s="25" t="s">
        <v>176</v>
      </c>
      <c r="BM269" s="25" t="s">
        <v>496</v>
      </c>
    </row>
    <row r="270" spans="2:51" s="14" customFormat="1" ht="13.5">
      <c r="B270" s="269"/>
      <c r="C270" s="270"/>
      <c r="D270" s="248" t="s">
        <v>185</v>
      </c>
      <c r="E270" s="271" t="s">
        <v>21</v>
      </c>
      <c r="F270" s="272" t="s">
        <v>497</v>
      </c>
      <c r="G270" s="270"/>
      <c r="H270" s="271" t="s">
        <v>21</v>
      </c>
      <c r="I270" s="273"/>
      <c r="J270" s="270"/>
      <c r="K270" s="270"/>
      <c r="L270" s="274"/>
      <c r="M270" s="275"/>
      <c r="N270" s="276"/>
      <c r="O270" s="276"/>
      <c r="P270" s="276"/>
      <c r="Q270" s="276"/>
      <c r="R270" s="276"/>
      <c r="S270" s="276"/>
      <c r="T270" s="277"/>
      <c r="AT270" s="278" t="s">
        <v>185</v>
      </c>
      <c r="AU270" s="278" t="s">
        <v>85</v>
      </c>
      <c r="AV270" s="14" t="s">
        <v>82</v>
      </c>
      <c r="AW270" s="14" t="s">
        <v>37</v>
      </c>
      <c r="AX270" s="14" t="s">
        <v>74</v>
      </c>
      <c r="AY270" s="278" t="s">
        <v>169</v>
      </c>
    </row>
    <row r="271" spans="2:51" s="12" customFormat="1" ht="13.5">
      <c r="B271" s="246"/>
      <c r="C271" s="247"/>
      <c r="D271" s="248" t="s">
        <v>185</v>
      </c>
      <c r="E271" s="249" t="s">
        <v>21</v>
      </c>
      <c r="F271" s="250" t="s">
        <v>498</v>
      </c>
      <c r="G271" s="247"/>
      <c r="H271" s="251">
        <v>38.332</v>
      </c>
      <c r="I271" s="252"/>
      <c r="J271" s="247"/>
      <c r="K271" s="247"/>
      <c r="L271" s="253"/>
      <c r="M271" s="254"/>
      <c r="N271" s="255"/>
      <c r="O271" s="255"/>
      <c r="P271" s="255"/>
      <c r="Q271" s="255"/>
      <c r="R271" s="255"/>
      <c r="S271" s="255"/>
      <c r="T271" s="256"/>
      <c r="AT271" s="257" t="s">
        <v>185</v>
      </c>
      <c r="AU271" s="257" t="s">
        <v>85</v>
      </c>
      <c r="AV271" s="12" t="s">
        <v>85</v>
      </c>
      <c r="AW271" s="12" t="s">
        <v>37</v>
      </c>
      <c r="AX271" s="12" t="s">
        <v>74</v>
      </c>
      <c r="AY271" s="257" t="s">
        <v>169</v>
      </c>
    </row>
    <row r="272" spans="2:51" s="13" customFormat="1" ht="13.5">
      <c r="B272" s="258"/>
      <c r="C272" s="259"/>
      <c r="D272" s="248" t="s">
        <v>185</v>
      </c>
      <c r="E272" s="260" t="s">
        <v>21</v>
      </c>
      <c r="F272" s="261" t="s">
        <v>187</v>
      </c>
      <c r="G272" s="259"/>
      <c r="H272" s="262">
        <v>38.332</v>
      </c>
      <c r="I272" s="263"/>
      <c r="J272" s="259"/>
      <c r="K272" s="259"/>
      <c r="L272" s="264"/>
      <c r="M272" s="265"/>
      <c r="N272" s="266"/>
      <c r="O272" s="266"/>
      <c r="P272" s="266"/>
      <c r="Q272" s="266"/>
      <c r="R272" s="266"/>
      <c r="S272" s="266"/>
      <c r="T272" s="267"/>
      <c r="AT272" s="268" t="s">
        <v>185</v>
      </c>
      <c r="AU272" s="268" t="s">
        <v>85</v>
      </c>
      <c r="AV272" s="13" t="s">
        <v>176</v>
      </c>
      <c r="AW272" s="13" t="s">
        <v>37</v>
      </c>
      <c r="AX272" s="13" t="s">
        <v>82</v>
      </c>
      <c r="AY272" s="268" t="s">
        <v>169</v>
      </c>
    </row>
    <row r="273" spans="2:65" s="1" customFormat="1" ht="38.25" customHeight="1">
      <c r="B273" s="47"/>
      <c r="C273" s="234" t="s">
        <v>301</v>
      </c>
      <c r="D273" s="234" t="s">
        <v>171</v>
      </c>
      <c r="E273" s="235" t="s">
        <v>499</v>
      </c>
      <c r="F273" s="236" t="s">
        <v>500</v>
      </c>
      <c r="G273" s="237" t="s">
        <v>422</v>
      </c>
      <c r="H273" s="238">
        <v>879.659</v>
      </c>
      <c r="I273" s="239"/>
      <c r="J273" s="240">
        <f>ROUND(I273*H273,2)</f>
        <v>0</v>
      </c>
      <c r="K273" s="236" t="s">
        <v>175</v>
      </c>
      <c r="L273" s="73"/>
      <c r="M273" s="241" t="s">
        <v>21</v>
      </c>
      <c r="N273" s="242" t="s">
        <v>45</v>
      </c>
      <c r="O273" s="48"/>
      <c r="P273" s="243">
        <f>O273*H273</f>
        <v>0</v>
      </c>
      <c r="Q273" s="243">
        <v>0</v>
      </c>
      <c r="R273" s="243">
        <f>Q273*H273</f>
        <v>0</v>
      </c>
      <c r="S273" s="243">
        <v>0</v>
      </c>
      <c r="T273" s="244">
        <f>S273*H273</f>
        <v>0</v>
      </c>
      <c r="AR273" s="25" t="s">
        <v>176</v>
      </c>
      <c r="AT273" s="25" t="s">
        <v>171</v>
      </c>
      <c r="AU273" s="25" t="s">
        <v>85</v>
      </c>
      <c r="AY273" s="25" t="s">
        <v>169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25" t="s">
        <v>82</v>
      </c>
      <c r="BK273" s="245">
        <f>ROUND(I273*H273,2)</f>
        <v>0</v>
      </c>
      <c r="BL273" s="25" t="s">
        <v>176</v>
      </c>
      <c r="BM273" s="25" t="s">
        <v>501</v>
      </c>
    </row>
    <row r="274" spans="2:51" s="14" customFormat="1" ht="13.5">
      <c r="B274" s="269"/>
      <c r="C274" s="270"/>
      <c r="D274" s="248" t="s">
        <v>185</v>
      </c>
      <c r="E274" s="271" t="s">
        <v>21</v>
      </c>
      <c r="F274" s="272" t="s">
        <v>502</v>
      </c>
      <c r="G274" s="270"/>
      <c r="H274" s="271" t="s">
        <v>21</v>
      </c>
      <c r="I274" s="273"/>
      <c r="J274" s="270"/>
      <c r="K274" s="270"/>
      <c r="L274" s="274"/>
      <c r="M274" s="275"/>
      <c r="N274" s="276"/>
      <c r="O274" s="276"/>
      <c r="P274" s="276"/>
      <c r="Q274" s="276"/>
      <c r="R274" s="276"/>
      <c r="S274" s="276"/>
      <c r="T274" s="277"/>
      <c r="AT274" s="278" t="s">
        <v>185</v>
      </c>
      <c r="AU274" s="278" t="s">
        <v>85</v>
      </c>
      <c r="AV274" s="14" t="s">
        <v>82</v>
      </c>
      <c r="AW274" s="14" t="s">
        <v>37</v>
      </c>
      <c r="AX274" s="14" t="s">
        <v>74</v>
      </c>
      <c r="AY274" s="278" t="s">
        <v>169</v>
      </c>
    </row>
    <row r="275" spans="2:51" s="12" customFormat="1" ht="13.5">
      <c r="B275" s="246"/>
      <c r="C275" s="247"/>
      <c r="D275" s="248" t="s">
        <v>185</v>
      </c>
      <c r="E275" s="249" t="s">
        <v>21</v>
      </c>
      <c r="F275" s="250" t="s">
        <v>503</v>
      </c>
      <c r="G275" s="247"/>
      <c r="H275" s="251">
        <v>898.825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pans="2:51" s="12" customFormat="1" ht="13.5">
      <c r="B276" s="246"/>
      <c r="C276" s="247"/>
      <c r="D276" s="248" t="s">
        <v>185</v>
      </c>
      <c r="E276" s="249" t="s">
        <v>21</v>
      </c>
      <c r="F276" s="250" t="s">
        <v>504</v>
      </c>
      <c r="G276" s="247"/>
      <c r="H276" s="251">
        <v>-19.166</v>
      </c>
      <c r="I276" s="252"/>
      <c r="J276" s="247"/>
      <c r="K276" s="247"/>
      <c r="L276" s="253"/>
      <c r="M276" s="254"/>
      <c r="N276" s="255"/>
      <c r="O276" s="255"/>
      <c r="P276" s="255"/>
      <c r="Q276" s="255"/>
      <c r="R276" s="255"/>
      <c r="S276" s="255"/>
      <c r="T276" s="256"/>
      <c r="AT276" s="257" t="s">
        <v>185</v>
      </c>
      <c r="AU276" s="257" t="s">
        <v>85</v>
      </c>
      <c r="AV276" s="12" t="s">
        <v>85</v>
      </c>
      <c r="AW276" s="12" t="s">
        <v>37</v>
      </c>
      <c r="AX276" s="12" t="s">
        <v>74</v>
      </c>
      <c r="AY276" s="257" t="s">
        <v>169</v>
      </c>
    </row>
    <row r="277" spans="2:51" s="13" customFormat="1" ht="13.5">
      <c r="B277" s="258"/>
      <c r="C277" s="259"/>
      <c r="D277" s="248" t="s">
        <v>185</v>
      </c>
      <c r="E277" s="260" t="s">
        <v>21</v>
      </c>
      <c r="F277" s="261" t="s">
        <v>187</v>
      </c>
      <c r="G277" s="259"/>
      <c r="H277" s="262">
        <v>879.659</v>
      </c>
      <c r="I277" s="263"/>
      <c r="J277" s="259"/>
      <c r="K277" s="259"/>
      <c r="L277" s="264"/>
      <c r="M277" s="265"/>
      <c r="N277" s="266"/>
      <c r="O277" s="266"/>
      <c r="P277" s="266"/>
      <c r="Q277" s="266"/>
      <c r="R277" s="266"/>
      <c r="S277" s="266"/>
      <c r="T277" s="267"/>
      <c r="AT277" s="268" t="s">
        <v>185</v>
      </c>
      <c r="AU277" s="268" t="s">
        <v>85</v>
      </c>
      <c r="AV277" s="13" t="s">
        <v>176</v>
      </c>
      <c r="AW277" s="13" t="s">
        <v>37</v>
      </c>
      <c r="AX277" s="13" t="s">
        <v>82</v>
      </c>
      <c r="AY277" s="268" t="s">
        <v>169</v>
      </c>
    </row>
    <row r="278" spans="2:65" s="1" customFormat="1" ht="51" customHeight="1">
      <c r="B278" s="47"/>
      <c r="C278" s="234" t="s">
        <v>306</v>
      </c>
      <c r="D278" s="234" t="s">
        <v>171</v>
      </c>
      <c r="E278" s="235" t="s">
        <v>505</v>
      </c>
      <c r="F278" s="236" t="s">
        <v>506</v>
      </c>
      <c r="G278" s="237" t="s">
        <v>422</v>
      </c>
      <c r="H278" s="238">
        <v>1759.318</v>
      </c>
      <c r="I278" s="239"/>
      <c r="J278" s="240">
        <f>ROUND(I278*H278,2)</f>
        <v>0</v>
      </c>
      <c r="K278" s="236" t="s">
        <v>175</v>
      </c>
      <c r="L278" s="73"/>
      <c r="M278" s="241" t="s">
        <v>21</v>
      </c>
      <c r="N278" s="242" t="s">
        <v>45</v>
      </c>
      <c r="O278" s="48"/>
      <c r="P278" s="243">
        <f>O278*H278</f>
        <v>0</v>
      </c>
      <c r="Q278" s="243">
        <v>0</v>
      </c>
      <c r="R278" s="243">
        <f>Q278*H278</f>
        <v>0</v>
      </c>
      <c r="S278" s="243">
        <v>0</v>
      </c>
      <c r="T278" s="244">
        <f>S278*H278</f>
        <v>0</v>
      </c>
      <c r="AR278" s="25" t="s">
        <v>176</v>
      </c>
      <c r="AT278" s="25" t="s">
        <v>171</v>
      </c>
      <c r="AU278" s="25" t="s">
        <v>85</v>
      </c>
      <c r="AY278" s="25" t="s">
        <v>169</v>
      </c>
      <c r="BE278" s="245">
        <f>IF(N278="základní",J278,0)</f>
        <v>0</v>
      </c>
      <c r="BF278" s="245">
        <f>IF(N278="snížená",J278,0)</f>
        <v>0</v>
      </c>
      <c r="BG278" s="245">
        <f>IF(N278="zákl. přenesená",J278,0)</f>
        <v>0</v>
      </c>
      <c r="BH278" s="245">
        <f>IF(N278="sníž. přenesená",J278,0)</f>
        <v>0</v>
      </c>
      <c r="BI278" s="245">
        <f>IF(N278="nulová",J278,0)</f>
        <v>0</v>
      </c>
      <c r="BJ278" s="25" t="s">
        <v>82</v>
      </c>
      <c r="BK278" s="245">
        <f>ROUND(I278*H278,2)</f>
        <v>0</v>
      </c>
      <c r="BL278" s="25" t="s">
        <v>176</v>
      </c>
      <c r="BM278" s="25" t="s">
        <v>507</v>
      </c>
    </row>
    <row r="279" spans="2:51" s="12" customFormat="1" ht="13.5">
      <c r="B279" s="246"/>
      <c r="C279" s="247"/>
      <c r="D279" s="248" t="s">
        <v>185</v>
      </c>
      <c r="E279" s="249" t="s">
        <v>21</v>
      </c>
      <c r="F279" s="250" t="s">
        <v>508</v>
      </c>
      <c r="G279" s="247"/>
      <c r="H279" s="251">
        <v>1759.318</v>
      </c>
      <c r="I279" s="252"/>
      <c r="J279" s="247"/>
      <c r="K279" s="247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185</v>
      </c>
      <c r="AU279" s="257" t="s">
        <v>85</v>
      </c>
      <c r="AV279" s="12" t="s">
        <v>85</v>
      </c>
      <c r="AW279" s="12" t="s">
        <v>37</v>
      </c>
      <c r="AX279" s="12" t="s">
        <v>74</v>
      </c>
      <c r="AY279" s="257" t="s">
        <v>169</v>
      </c>
    </row>
    <row r="280" spans="2:51" s="13" customFormat="1" ht="13.5">
      <c r="B280" s="258"/>
      <c r="C280" s="259"/>
      <c r="D280" s="248" t="s">
        <v>185</v>
      </c>
      <c r="E280" s="260" t="s">
        <v>21</v>
      </c>
      <c r="F280" s="261" t="s">
        <v>187</v>
      </c>
      <c r="G280" s="259"/>
      <c r="H280" s="262">
        <v>1759.318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AT280" s="268" t="s">
        <v>185</v>
      </c>
      <c r="AU280" s="268" t="s">
        <v>85</v>
      </c>
      <c r="AV280" s="13" t="s">
        <v>176</v>
      </c>
      <c r="AW280" s="13" t="s">
        <v>37</v>
      </c>
      <c r="AX280" s="13" t="s">
        <v>82</v>
      </c>
      <c r="AY280" s="268" t="s">
        <v>169</v>
      </c>
    </row>
    <row r="281" spans="2:65" s="1" customFormat="1" ht="25.5" customHeight="1">
      <c r="B281" s="47"/>
      <c r="C281" s="234" t="s">
        <v>310</v>
      </c>
      <c r="D281" s="234" t="s">
        <v>171</v>
      </c>
      <c r="E281" s="235" t="s">
        <v>509</v>
      </c>
      <c r="F281" s="236" t="s">
        <v>510</v>
      </c>
      <c r="G281" s="237" t="s">
        <v>422</v>
      </c>
      <c r="H281" s="238">
        <v>19.166</v>
      </c>
      <c r="I281" s="239"/>
      <c r="J281" s="240">
        <f>ROUND(I281*H281,2)</f>
        <v>0</v>
      </c>
      <c r="K281" s="236" t="s">
        <v>175</v>
      </c>
      <c r="L281" s="73"/>
      <c r="M281" s="241" t="s">
        <v>21</v>
      </c>
      <c r="N281" s="242" t="s">
        <v>45</v>
      </c>
      <c r="O281" s="48"/>
      <c r="P281" s="243">
        <f>O281*H281</f>
        <v>0</v>
      </c>
      <c r="Q281" s="243">
        <v>0</v>
      </c>
      <c r="R281" s="243">
        <f>Q281*H281</f>
        <v>0</v>
      </c>
      <c r="S281" s="243">
        <v>0</v>
      </c>
      <c r="T281" s="244">
        <f>S281*H281</f>
        <v>0</v>
      </c>
      <c r="AR281" s="25" t="s">
        <v>176</v>
      </c>
      <c r="AT281" s="25" t="s">
        <v>171</v>
      </c>
      <c r="AU281" s="25" t="s">
        <v>85</v>
      </c>
      <c r="AY281" s="25" t="s">
        <v>169</v>
      </c>
      <c r="BE281" s="245">
        <f>IF(N281="základní",J281,0)</f>
        <v>0</v>
      </c>
      <c r="BF281" s="245">
        <f>IF(N281="snížená",J281,0)</f>
        <v>0</v>
      </c>
      <c r="BG281" s="245">
        <f>IF(N281="zákl. přenesená",J281,0)</f>
        <v>0</v>
      </c>
      <c r="BH281" s="245">
        <f>IF(N281="sníž. přenesená",J281,0)</f>
        <v>0</v>
      </c>
      <c r="BI281" s="245">
        <f>IF(N281="nulová",J281,0)</f>
        <v>0</v>
      </c>
      <c r="BJ281" s="25" t="s">
        <v>82</v>
      </c>
      <c r="BK281" s="245">
        <f>ROUND(I281*H281,2)</f>
        <v>0</v>
      </c>
      <c r="BL281" s="25" t="s">
        <v>176</v>
      </c>
      <c r="BM281" s="25" t="s">
        <v>511</v>
      </c>
    </row>
    <row r="282" spans="2:51" s="14" customFormat="1" ht="13.5">
      <c r="B282" s="269"/>
      <c r="C282" s="270"/>
      <c r="D282" s="248" t="s">
        <v>185</v>
      </c>
      <c r="E282" s="271" t="s">
        <v>21</v>
      </c>
      <c r="F282" s="272" t="s">
        <v>497</v>
      </c>
      <c r="G282" s="270"/>
      <c r="H282" s="271" t="s">
        <v>21</v>
      </c>
      <c r="I282" s="273"/>
      <c r="J282" s="270"/>
      <c r="K282" s="270"/>
      <c r="L282" s="274"/>
      <c r="M282" s="275"/>
      <c r="N282" s="276"/>
      <c r="O282" s="276"/>
      <c r="P282" s="276"/>
      <c r="Q282" s="276"/>
      <c r="R282" s="276"/>
      <c r="S282" s="276"/>
      <c r="T282" s="277"/>
      <c r="AT282" s="278" t="s">
        <v>185</v>
      </c>
      <c r="AU282" s="278" t="s">
        <v>85</v>
      </c>
      <c r="AV282" s="14" t="s">
        <v>82</v>
      </c>
      <c r="AW282" s="14" t="s">
        <v>37</v>
      </c>
      <c r="AX282" s="14" t="s">
        <v>74</v>
      </c>
      <c r="AY282" s="278" t="s">
        <v>169</v>
      </c>
    </row>
    <row r="283" spans="2:51" s="12" customFormat="1" ht="13.5">
      <c r="B283" s="246"/>
      <c r="C283" s="247"/>
      <c r="D283" s="248" t="s">
        <v>185</v>
      </c>
      <c r="E283" s="249" t="s">
        <v>21</v>
      </c>
      <c r="F283" s="250" t="s">
        <v>512</v>
      </c>
      <c r="G283" s="247"/>
      <c r="H283" s="251">
        <v>19.166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pans="2:51" s="13" customFormat="1" ht="13.5">
      <c r="B284" s="258"/>
      <c r="C284" s="259"/>
      <c r="D284" s="248" t="s">
        <v>185</v>
      </c>
      <c r="E284" s="260" t="s">
        <v>21</v>
      </c>
      <c r="F284" s="261" t="s">
        <v>187</v>
      </c>
      <c r="G284" s="259"/>
      <c r="H284" s="262">
        <v>19.166</v>
      </c>
      <c r="I284" s="263"/>
      <c r="J284" s="259"/>
      <c r="K284" s="259"/>
      <c r="L284" s="264"/>
      <c r="M284" s="265"/>
      <c r="N284" s="266"/>
      <c r="O284" s="266"/>
      <c r="P284" s="266"/>
      <c r="Q284" s="266"/>
      <c r="R284" s="266"/>
      <c r="S284" s="266"/>
      <c r="T284" s="267"/>
      <c r="AT284" s="268" t="s">
        <v>185</v>
      </c>
      <c r="AU284" s="268" t="s">
        <v>85</v>
      </c>
      <c r="AV284" s="13" t="s">
        <v>176</v>
      </c>
      <c r="AW284" s="13" t="s">
        <v>37</v>
      </c>
      <c r="AX284" s="13" t="s">
        <v>82</v>
      </c>
      <c r="AY284" s="268" t="s">
        <v>169</v>
      </c>
    </row>
    <row r="285" spans="2:65" s="1" customFormat="1" ht="16.5" customHeight="1">
      <c r="B285" s="47"/>
      <c r="C285" s="234" t="s">
        <v>315</v>
      </c>
      <c r="D285" s="234" t="s">
        <v>171</v>
      </c>
      <c r="E285" s="235" t="s">
        <v>513</v>
      </c>
      <c r="F285" s="236" t="s">
        <v>514</v>
      </c>
      <c r="G285" s="237" t="s">
        <v>422</v>
      </c>
      <c r="H285" s="238">
        <v>19.166</v>
      </c>
      <c r="I285" s="239"/>
      <c r="J285" s="240">
        <f>ROUND(I285*H285,2)</f>
        <v>0</v>
      </c>
      <c r="K285" s="236" t="s">
        <v>175</v>
      </c>
      <c r="L285" s="73"/>
      <c r="M285" s="241" t="s">
        <v>21</v>
      </c>
      <c r="N285" s="242" t="s">
        <v>45</v>
      </c>
      <c r="O285" s="48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AR285" s="25" t="s">
        <v>176</v>
      </c>
      <c r="AT285" s="25" t="s">
        <v>171</v>
      </c>
      <c r="AU285" s="25" t="s">
        <v>85</v>
      </c>
      <c r="AY285" s="25" t="s">
        <v>169</v>
      </c>
      <c r="BE285" s="245">
        <f>IF(N285="základní",J285,0)</f>
        <v>0</v>
      </c>
      <c r="BF285" s="245">
        <f>IF(N285="snížená",J285,0)</f>
        <v>0</v>
      </c>
      <c r="BG285" s="245">
        <f>IF(N285="zákl. přenesená",J285,0)</f>
        <v>0</v>
      </c>
      <c r="BH285" s="245">
        <f>IF(N285="sníž. přenesená",J285,0)</f>
        <v>0</v>
      </c>
      <c r="BI285" s="245">
        <f>IF(N285="nulová",J285,0)</f>
        <v>0</v>
      </c>
      <c r="BJ285" s="25" t="s">
        <v>82</v>
      </c>
      <c r="BK285" s="245">
        <f>ROUND(I285*H285,2)</f>
        <v>0</v>
      </c>
      <c r="BL285" s="25" t="s">
        <v>176</v>
      </c>
      <c r="BM285" s="25" t="s">
        <v>515</v>
      </c>
    </row>
    <row r="286" spans="2:51" s="14" customFormat="1" ht="13.5">
      <c r="B286" s="269"/>
      <c r="C286" s="270"/>
      <c r="D286" s="248" t="s">
        <v>185</v>
      </c>
      <c r="E286" s="271" t="s">
        <v>21</v>
      </c>
      <c r="F286" s="272" t="s">
        <v>497</v>
      </c>
      <c r="G286" s="270"/>
      <c r="H286" s="271" t="s">
        <v>21</v>
      </c>
      <c r="I286" s="273"/>
      <c r="J286" s="270"/>
      <c r="K286" s="270"/>
      <c r="L286" s="274"/>
      <c r="M286" s="275"/>
      <c r="N286" s="276"/>
      <c r="O286" s="276"/>
      <c r="P286" s="276"/>
      <c r="Q286" s="276"/>
      <c r="R286" s="276"/>
      <c r="S286" s="276"/>
      <c r="T286" s="277"/>
      <c r="AT286" s="278" t="s">
        <v>185</v>
      </c>
      <c r="AU286" s="278" t="s">
        <v>85</v>
      </c>
      <c r="AV286" s="14" t="s">
        <v>82</v>
      </c>
      <c r="AW286" s="14" t="s">
        <v>37</v>
      </c>
      <c r="AX286" s="14" t="s">
        <v>74</v>
      </c>
      <c r="AY286" s="278" t="s">
        <v>169</v>
      </c>
    </row>
    <row r="287" spans="2:51" s="12" customFormat="1" ht="13.5">
      <c r="B287" s="246"/>
      <c r="C287" s="247"/>
      <c r="D287" s="248" t="s">
        <v>185</v>
      </c>
      <c r="E287" s="249" t="s">
        <v>21</v>
      </c>
      <c r="F287" s="250" t="s">
        <v>512</v>
      </c>
      <c r="G287" s="247"/>
      <c r="H287" s="251">
        <v>19.166</v>
      </c>
      <c r="I287" s="252"/>
      <c r="J287" s="247"/>
      <c r="K287" s="247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185</v>
      </c>
      <c r="AU287" s="257" t="s">
        <v>85</v>
      </c>
      <c r="AV287" s="12" t="s">
        <v>85</v>
      </c>
      <c r="AW287" s="12" t="s">
        <v>37</v>
      </c>
      <c r="AX287" s="12" t="s">
        <v>74</v>
      </c>
      <c r="AY287" s="257" t="s">
        <v>169</v>
      </c>
    </row>
    <row r="288" spans="2:51" s="13" customFormat="1" ht="13.5">
      <c r="B288" s="258"/>
      <c r="C288" s="259"/>
      <c r="D288" s="248" t="s">
        <v>185</v>
      </c>
      <c r="E288" s="260" t="s">
        <v>21</v>
      </c>
      <c r="F288" s="261" t="s">
        <v>187</v>
      </c>
      <c r="G288" s="259"/>
      <c r="H288" s="262">
        <v>19.166</v>
      </c>
      <c r="I288" s="263"/>
      <c r="J288" s="259"/>
      <c r="K288" s="259"/>
      <c r="L288" s="264"/>
      <c r="M288" s="265"/>
      <c r="N288" s="266"/>
      <c r="O288" s="266"/>
      <c r="P288" s="266"/>
      <c r="Q288" s="266"/>
      <c r="R288" s="266"/>
      <c r="S288" s="266"/>
      <c r="T288" s="267"/>
      <c r="AT288" s="268" t="s">
        <v>185</v>
      </c>
      <c r="AU288" s="268" t="s">
        <v>85</v>
      </c>
      <c r="AV288" s="13" t="s">
        <v>176</v>
      </c>
      <c r="AW288" s="13" t="s">
        <v>37</v>
      </c>
      <c r="AX288" s="13" t="s">
        <v>82</v>
      </c>
      <c r="AY288" s="268" t="s">
        <v>169</v>
      </c>
    </row>
    <row r="289" spans="2:65" s="1" customFormat="1" ht="25.5" customHeight="1">
      <c r="B289" s="47"/>
      <c r="C289" s="234" t="s">
        <v>321</v>
      </c>
      <c r="D289" s="234" t="s">
        <v>171</v>
      </c>
      <c r="E289" s="235" t="s">
        <v>516</v>
      </c>
      <c r="F289" s="236" t="s">
        <v>517</v>
      </c>
      <c r="G289" s="237" t="s">
        <v>288</v>
      </c>
      <c r="H289" s="238">
        <v>1583.386</v>
      </c>
      <c r="I289" s="239"/>
      <c r="J289" s="240">
        <f>ROUND(I289*H289,2)</f>
        <v>0</v>
      </c>
      <c r="K289" s="236" t="s">
        <v>175</v>
      </c>
      <c r="L289" s="73"/>
      <c r="M289" s="241" t="s">
        <v>21</v>
      </c>
      <c r="N289" s="242" t="s">
        <v>45</v>
      </c>
      <c r="O289" s="48"/>
      <c r="P289" s="243">
        <f>O289*H289</f>
        <v>0</v>
      </c>
      <c r="Q289" s="243">
        <v>0</v>
      </c>
      <c r="R289" s="243">
        <f>Q289*H289</f>
        <v>0</v>
      </c>
      <c r="S289" s="243">
        <v>0</v>
      </c>
      <c r="T289" s="244">
        <f>S289*H289</f>
        <v>0</v>
      </c>
      <c r="AR289" s="25" t="s">
        <v>176</v>
      </c>
      <c r="AT289" s="25" t="s">
        <v>171</v>
      </c>
      <c r="AU289" s="25" t="s">
        <v>85</v>
      </c>
      <c r="AY289" s="25" t="s">
        <v>169</v>
      </c>
      <c r="BE289" s="245">
        <f>IF(N289="základní",J289,0)</f>
        <v>0</v>
      </c>
      <c r="BF289" s="245">
        <f>IF(N289="snížená",J289,0)</f>
        <v>0</v>
      </c>
      <c r="BG289" s="245">
        <f>IF(N289="zákl. přenesená",J289,0)</f>
        <v>0</v>
      </c>
      <c r="BH289" s="245">
        <f>IF(N289="sníž. přenesená",J289,0)</f>
        <v>0</v>
      </c>
      <c r="BI289" s="245">
        <f>IF(N289="nulová",J289,0)</f>
        <v>0</v>
      </c>
      <c r="BJ289" s="25" t="s">
        <v>82</v>
      </c>
      <c r="BK289" s="245">
        <f>ROUND(I289*H289,2)</f>
        <v>0</v>
      </c>
      <c r="BL289" s="25" t="s">
        <v>176</v>
      </c>
      <c r="BM289" s="25" t="s">
        <v>518</v>
      </c>
    </row>
    <row r="290" spans="2:51" s="12" customFormat="1" ht="13.5">
      <c r="B290" s="246"/>
      <c r="C290" s="247"/>
      <c r="D290" s="248" t="s">
        <v>185</v>
      </c>
      <c r="E290" s="249" t="s">
        <v>21</v>
      </c>
      <c r="F290" s="250" t="s">
        <v>519</v>
      </c>
      <c r="G290" s="247"/>
      <c r="H290" s="251">
        <v>1583.386</v>
      </c>
      <c r="I290" s="252"/>
      <c r="J290" s="247"/>
      <c r="K290" s="247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185</v>
      </c>
      <c r="AU290" s="257" t="s">
        <v>85</v>
      </c>
      <c r="AV290" s="12" t="s">
        <v>85</v>
      </c>
      <c r="AW290" s="12" t="s">
        <v>37</v>
      </c>
      <c r="AX290" s="12" t="s">
        <v>74</v>
      </c>
      <c r="AY290" s="257" t="s">
        <v>169</v>
      </c>
    </row>
    <row r="291" spans="2:51" s="13" customFormat="1" ht="13.5">
      <c r="B291" s="258"/>
      <c r="C291" s="259"/>
      <c r="D291" s="248" t="s">
        <v>185</v>
      </c>
      <c r="E291" s="260" t="s">
        <v>21</v>
      </c>
      <c r="F291" s="261" t="s">
        <v>187</v>
      </c>
      <c r="G291" s="259"/>
      <c r="H291" s="262">
        <v>1583.386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AT291" s="268" t="s">
        <v>185</v>
      </c>
      <c r="AU291" s="268" t="s">
        <v>85</v>
      </c>
      <c r="AV291" s="13" t="s">
        <v>176</v>
      </c>
      <c r="AW291" s="13" t="s">
        <v>37</v>
      </c>
      <c r="AX291" s="13" t="s">
        <v>82</v>
      </c>
      <c r="AY291" s="268" t="s">
        <v>169</v>
      </c>
    </row>
    <row r="292" spans="2:65" s="1" customFormat="1" ht="25.5" customHeight="1">
      <c r="B292" s="47"/>
      <c r="C292" s="234" t="s">
        <v>520</v>
      </c>
      <c r="D292" s="234" t="s">
        <v>171</v>
      </c>
      <c r="E292" s="235" t="s">
        <v>521</v>
      </c>
      <c r="F292" s="236" t="s">
        <v>522</v>
      </c>
      <c r="G292" s="237" t="s">
        <v>422</v>
      </c>
      <c r="H292" s="238">
        <v>67.166</v>
      </c>
      <c r="I292" s="239"/>
      <c r="J292" s="240">
        <f>ROUND(I292*H292,2)</f>
        <v>0</v>
      </c>
      <c r="K292" s="236" t="s">
        <v>175</v>
      </c>
      <c r="L292" s="73"/>
      <c r="M292" s="241" t="s">
        <v>21</v>
      </c>
      <c r="N292" s="242" t="s">
        <v>45</v>
      </c>
      <c r="O292" s="48"/>
      <c r="P292" s="243">
        <f>O292*H292</f>
        <v>0</v>
      </c>
      <c r="Q292" s="243">
        <v>0</v>
      </c>
      <c r="R292" s="243">
        <f>Q292*H292</f>
        <v>0</v>
      </c>
      <c r="S292" s="243">
        <v>0</v>
      </c>
      <c r="T292" s="244">
        <f>S292*H292</f>
        <v>0</v>
      </c>
      <c r="AR292" s="25" t="s">
        <v>176</v>
      </c>
      <c r="AT292" s="25" t="s">
        <v>171</v>
      </c>
      <c r="AU292" s="25" t="s">
        <v>85</v>
      </c>
      <c r="AY292" s="25" t="s">
        <v>169</v>
      </c>
      <c r="BE292" s="245">
        <f>IF(N292="základní",J292,0)</f>
        <v>0</v>
      </c>
      <c r="BF292" s="245">
        <f>IF(N292="snížená",J292,0)</f>
        <v>0</v>
      </c>
      <c r="BG292" s="245">
        <f>IF(N292="zákl. přenesená",J292,0)</f>
        <v>0</v>
      </c>
      <c r="BH292" s="245">
        <f>IF(N292="sníž. přenesená",J292,0)</f>
        <v>0</v>
      </c>
      <c r="BI292" s="245">
        <f>IF(N292="nulová",J292,0)</f>
        <v>0</v>
      </c>
      <c r="BJ292" s="25" t="s">
        <v>82</v>
      </c>
      <c r="BK292" s="245">
        <f>ROUND(I292*H292,2)</f>
        <v>0</v>
      </c>
      <c r="BL292" s="25" t="s">
        <v>176</v>
      </c>
      <c r="BM292" s="25" t="s">
        <v>523</v>
      </c>
    </row>
    <row r="293" spans="2:51" s="14" customFormat="1" ht="13.5">
      <c r="B293" s="269"/>
      <c r="C293" s="270"/>
      <c r="D293" s="248" t="s">
        <v>185</v>
      </c>
      <c r="E293" s="271" t="s">
        <v>21</v>
      </c>
      <c r="F293" s="272" t="s">
        <v>524</v>
      </c>
      <c r="G293" s="270"/>
      <c r="H293" s="271" t="s">
        <v>21</v>
      </c>
      <c r="I293" s="273"/>
      <c r="J293" s="270"/>
      <c r="K293" s="270"/>
      <c r="L293" s="274"/>
      <c r="M293" s="275"/>
      <c r="N293" s="276"/>
      <c r="O293" s="276"/>
      <c r="P293" s="276"/>
      <c r="Q293" s="276"/>
      <c r="R293" s="276"/>
      <c r="S293" s="276"/>
      <c r="T293" s="277"/>
      <c r="AT293" s="278" t="s">
        <v>185</v>
      </c>
      <c r="AU293" s="278" t="s">
        <v>85</v>
      </c>
      <c r="AV293" s="14" t="s">
        <v>82</v>
      </c>
      <c r="AW293" s="14" t="s">
        <v>37</v>
      </c>
      <c r="AX293" s="14" t="s">
        <v>74</v>
      </c>
      <c r="AY293" s="278" t="s">
        <v>169</v>
      </c>
    </row>
    <row r="294" spans="2:51" s="12" customFormat="1" ht="13.5">
      <c r="B294" s="246"/>
      <c r="C294" s="247"/>
      <c r="D294" s="248" t="s">
        <v>185</v>
      </c>
      <c r="E294" s="249" t="s">
        <v>21</v>
      </c>
      <c r="F294" s="250" t="s">
        <v>446</v>
      </c>
      <c r="G294" s="247"/>
      <c r="H294" s="251">
        <v>32.36</v>
      </c>
      <c r="I294" s="252"/>
      <c r="J294" s="247"/>
      <c r="K294" s="247"/>
      <c r="L294" s="253"/>
      <c r="M294" s="254"/>
      <c r="N294" s="255"/>
      <c r="O294" s="255"/>
      <c r="P294" s="255"/>
      <c r="Q294" s="255"/>
      <c r="R294" s="255"/>
      <c r="S294" s="255"/>
      <c r="T294" s="256"/>
      <c r="AT294" s="257" t="s">
        <v>185</v>
      </c>
      <c r="AU294" s="257" t="s">
        <v>85</v>
      </c>
      <c r="AV294" s="12" t="s">
        <v>85</v>
      </c>
      <c r="AW294" s="12" t="s">
        <v>37</v>
      </c>
      <c r="AX294" s="12" t="s">
        <v>74</v>
      </c>
      <c r="AY294" s="257" t="s">
        <v>169</v>
      </c>
    </row>
    <row r="295" spans="2:51" s="14" customFormat="1" ht="13.5">
      <c r="B295" s="269"/>
      <c r="C295" s="270"/>
      <c r="D295" s="248" t="s">
        <v>185</v>
      </c>
      <c r="E295" s="271" t="s">
        <v>21</v>
      </c>
      <c r="F295" s="272" t="s">
        <v>525</v>
      </c>
      <c r="G295" s="270"/>
      <c r="H295" s="271" t="s">
        <v>21</v>
      </c>
      <c r="I295" s="273"/>
      <c r="J295" s="270"/>
      <c r="K295" s="270"/>
      <c r="L295" s="274"/>
      <c r="M295" s="275"/>
      <c r="N295" s="276"/>
      <c r="O295" s="276"/>
      <c r="P295" s="276"/>
      <c r="Q295" s="276"/>
      <c r="R295" s="276"/>
      <c r="S295" s="276"/>
      <c r="T295" s="277"/>
      <c r="AT295" s="278" t="s">
        <v>185</v>
      </c>
      <c r="AU295" s="278" t="s">
        <v>85</v>
      </c>
      <c r="AV295" s="14" t="s">
        <v>82</v>
      </c>
      <c r="AW295" s="14" t="s">
        <v>37</v>
      </c>
      <c r="AX295" s="14" t="s">
        <v>74</v>
      </c>
      <c r="AY295" s="278" t="s">
        <v>169</v>
      </c>
    </row>
    <row r="296" spans="2:51" s="12" customFormat="1" ht="13.5">
      <c r="B296" s="246"/>
      <c r="C296" s="247"/>
      <c r="D296" s="248" t="s">
        <v>185</v>
      </c>
      <c r="E296" s="249" t="s">
        <v>21</v>
      </c>
      <c r="F296" s="250" t="s">
        <v>526</v>
      </c>
      <c r="G296" s="247"/>
      <c r="H296" s="251">
        <v>-2.08</v>
      </c>
      <c r="I296" s="252"/>
      <c r="J296" s="247"/>
      <c r="K296" s="247"/>
      <c r="L296" s="253"/>
      <c r="M296" s="254"/>
      <c r="N296" s="255"/>
      <c r="O296" s="255"/>
      <c r="P296" s="255"/>
      <c r="Q296" s="255"/>
      <c r="R296" s="255"/>
      <c r="S296" s="255"/>
      <c r="T296" s="256"/>
      <c r="AT296" s="257" t="s">
        <v>185</v>
      </c>
      <c r="AU296" s="257" t="s">
        <v>85</v>
      </c>
      <c r="AV296" s="12" t="s">
        <v>85</v>
      </c>
      <c r="AW296" s="12" t="s">
        <v>37</v>
      </c>
      <c r="AX296" s="12" t="s">
        <v>74</v>
      </c>
      <c r="AY296" s="257" t="s">
        <v>169</v>
      </c>
    </row>
    <row r="297" spans="2:51" s="12" customFormat="1" ht="13.5">
      <c r="B297" s="246"/>
      <c r="C297" s="247"/>
      <c r="D297" s="248" t="s">
        <v>185</v>
      </c>
      <c r="E297" s="249" t="s">
        <v>21</v>
      </c>
      <c r="F297" s="250" t="s">
        <v>527</v>
      </c>
      <c r="G297" s="247"/>
      <c r="H297" s="251">
        <v>-10.16</v>
      </c>
      <c r="I297" s="252"/>
      <c r="J297" s="247"/>
      <c r="K297" s="247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185</v>
      </c>
      <c r="AU297" s="257" t="s">
        <v>85</v>
      </c>
      <c r="AV297" s="12" t="s">
        <v>85</v>
      </c>
      <c r="AW297" s="12" t="s">
        <v>37</v>
      </c>
      <c r="AX297" s="12" t="s">
        <v>74</v>
      </c>
      <c r="AY297" s="257" t="s">
        <v>169</v>
      </c>
    </row>
    <row r="298" spans="2:51" s="12" customFormat="1" ht="13.5">
      <c r="B298" s="246"/>
      <c r="C298" s="247"/>
      <c r="D298" s="248" t="s">
        <v>185</v>
      </c>
      <c r="E298" s="249" t="s">
        <v>21</v>
      </c>
      <c r="F298" s="250" t="s">
        <v>528</v>
      </c>
      <c r="G298" s="247"/>
      <c r="H298" s="251">
        <v>-0.954</v>
      </c>
      <c r="I298" s="252"/>
      <c r="J298" s="247"/>
      <c r="K298" s="247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185</v>
      </c>
      <c r="AU298" s="257" t="s">
        <v>85</v>
      </c>
      <c r="AV298" s="12" t="s">
        <v>85</v>
      </c>
      <c r="AW298" s="12" t="s">
        <v>37</v>
      </c>
      <c r="AX298" s="12" t="s">
        <v>74</v>
      </c>
      <c r="AY298" s="257" t="s">
        <v>169</v>
      </c>
    </row>
    <row r="299" spans="2:51" s="15" customFormat="1" ht="13.5">
      <c r="B299" s="283"/>
      <c r="C299" s="284"/>
      <c r="D299" s="248" t="s">
        <v>185</v>
      </c>
      <c r="E299" s="285" t="s">
        <v>21</v>
      </c>
      <c r="F299" s="286" t="s">
        <v>345</v>
      </c>
      <c r="G299" s="284"/>
      <c r="H299" s="287">
        <v>19.166</v>
      </c>
      <c r="I299" s="288"/>
      <c r="J299" s="284"/>
      <c r="K299" s="284"/>
      <c r="L299" s="289"/>
      <c r="M299" s="290"/>
      <c r="N299" s="291"/>
      <c r="O299" s="291"/>
      <c r="P299" s="291"/>
      <c r="Q299" s="291"/>
      <c r="R299" s="291"/>
      <c r="S299" s="291"/>
      <c r="T299" s="292"/>
      <c r="AT299" s="293" t="s">
        <v>185</v>
      </c>
      <c r="AU299" s="293" t="s">
        <v>85</v>
      </c>
      <c r="AV299" s="15" t="s">
        <v>181</v>
      </c>
      <c r="AW299" s="15" t="s">
        <v>37</v>
      </c>
      <c r="AX299" s="15" t="s">
        <v>74</v>
      </c>
      <c r="AY299" s="293" t="s">
        <v>169</v>
      </c>
    </row>
    <row r="300" spans="2:51" s="14" customFormat="1" ht="13.5">
      <c r="B300" s="269"/>
      <c r="C300" s="270"/>
      <c r="D300" s="248" t="s">
        <v>185</v>
      </c>
      <c r="E300" s="271" t="s">
        <v>21</v>
      </c>
      <c r="F300" s="272" t="s">
        <v>529</v>
      </c>
      <c r="G300" s="270"/>
      <c r="H300" s="271" t="s">
        <v>21</v>
      </c>
      <c r="I300" s="273"/>
      <c r="J300" s="270"/>
      <c r="K300" s="270"/>
      <c r="L300" s="274"/>
      <c r="M300" s="275"/>
      <c r="N300" s="276"/>
      <c r="O300" s="276"/>
      <c r="P300" s="276"/>
      <c r="Q300" s="276"/>
      <c r="R300" s="276"/>
      <c r="S300" s="276"/>
      <c r="T300" s="277"/>
      <c r="AT300" s="278" t="s">
        <v>185</v>
      </c>
      <c r="AU300" s="278" t="s">
        <v>85</v>
      </c>
      <c r="AV300" s="14" t="s">
        <v>82</v>
      </c>
      <c r="AW300" s="14" t="s">
        <v>37</v>
      </c>
      <c r="AX300" s="14" t="s">
        <v>74</v>
      </c>
      <c r="AY300" s="278" t="s">
        <v>169</v>
      </c>
    </row>
    <row r="301" spans="2:51" s="12" customFormat="1" ht="13.5">
      <c r="B301" s="246"/>
      <c r="C301" s="247"/>
      <c r="D301" s="248" t="s">
        <v>185</v>
      </c>
      <c r="E301" s="249" t="s">
        <v>21</v>
      </c>
      <c r="F301" s="250" t="s">
        <v>530</v>
      </c>
      <c r="G301" s="247"/>
      <c r="H301" s="251">
        <v>48</v>
      </c>
      <c r="I301" s="252"/>
      <c r="J301" s="247"/>
      <c r="K301" s="247"/>
      <c r="L301" s="253"/>
      <c r="M301" s="254"/>
      <c r="N301" s="255"/>
      <c r="O301" s="255"/>
      <c r="P301" s="255"/>
      <c r="Q301" s="255"/>
      <c r="R301" s="255"/>
      <c r="S301" s="255"/>
      <c r="T301" s="256"/>
      <c r="AT301" s="257" t="s">
        <v>185</v>
      </c>
      <c r="AU301" s="257" t="s">
        <v>85</v>
      </c>
      <c r="AV301" s="12" t="s">
        <v>85</v>
      </c>
      <c r="AW301" s="12" t="s">
        <v>37</v>
      </c>
      <c r="AX301" s="12" t="s">
        <v>74</v>
      </c>
      <c r="AY301" s="257" t="s">
        <v>169</v>
      </c>
    </row>
    <row r="302" spans="2:51" s="15" customFormat="1" ht="13.5">
      <c r="B302" s="283"/>
      <c r="C302" s="284"/>
      <c r="D302" s="248" t="s">
        <v>185</v>
      </c>
      <c r="E302" s="285" t="s">
        <v>21</v>
      </c>
      <c r="F302" s="286" t="s">
        <v>345</v>
      </c>
      <c r="G302" s="284"/>
      <c r="H302" s="287">
        <v>48</v>
      </c>
      <c r="I302" s="288"/>
      <c r="J302" s="284"/>
      <c r="K302" s="284"/>
      <c r="L302" s="289"/>
      <c r="M302" s="290"/>
      <c r="N302" s="291"/>
      <c r="O302" s="291"/>
      <c r="P302" s="291"/>
      <c r="Q302" s="291"/>
      <c r="R302" s="291"/>
      <c r="S302" s="291"/>
      <c r="T302" s="292"/>
      <c r="AT302" s="293" t="s">
        <v>185</v>
      </c>
      <c r="AU302" s="293" t="s">
        <v>85</v>
      </c>
      <c r="AV302" s="15" t="s">
        <v>181</v>
      </c>
      <c r="AW302" s="15" t="s">
        <v>37</v>
      </c>
      <c r="AX302" s="15" t="s">
        <v>74</v>
      </c>
      <c r="AY302" s="293" t="s">
        <v>169</v>
      </c>
    </row>
    <row r="303" spans="2:51" s="13" customFormat="1" ht="13.5">
      <c r="B303" s="258"/>
      <c r="C303" s="259"/>
      <c r="D303" s="248" t="s">
        <v>185</v>
      </c>
      <c r="E303" s="260" t="s">
        <v>21</v>
      </c>
      <c r="F303" s="261" t="s">
        <v>187</v>
      </c>
      <c r="G303" s="259"/>
      <c r="H303" s="262">
        <v>67.166</v>
      </c>
      <c r="I303" s="263"/>
      <c r="J303" s="259"/>
      <c r="K303" s="259"/>
      <c r="L303" s="264"/>
      <c r="M303" s="265"/>
      <c r="N303" s="266"/>
      <c r="O303" s="266"/>
      <c r="P303" s="266"/>
      <c r="Q303" s="266"/>
      <c r="R303" s="266"/>
      <c r="S303" s="266"/>
      <c r="T303" s="267"/>
      <c r="AT303" s="268" t="s">
        <v>185</v>
      </c>
      <c r="AU303" s="268" t="s">
        <v>85</v>
      </c>
      <c r="AV303" s="13" t="s">
        <v>176</v>
      </c>
      <c r="AW303" s="13" t="s">
        <v>37</v>
      </c>
      <c r="AX303" s="13" t="s">
        <v>82</v>
      </c>
      <c r="AY303" s="268" t="s">
        <v>169</v>
      </c>
    </row>
    <row r="304" spans="2:65" s="1" customFormat="1" ht="16.5" customHeight="1">
      <c r="B304" s="47"/>
      <c r="C304" s="294" t="s">
        <v>531</v>
      </c>
      <c r="D304" s="294" t="s">
        <v>532</v>
      </c>
      <c r="E304" s="295" t="s">
        <v>533</v>
      </c>
      <c r="F304" s="296" t="s">
        <v>534</v>
      </c>
      <c r="G304" s="297" t="s">
        <v>288</v>
      </c>
      <c r="H304" s="298">
        <v>90.72</v>
      </c>
      <c r="I304" s="299"/>
      <c r="J304" s="300">
        <f>ROUND(I304*H304,2)</f>
        <v>0</v>
      </c>
      <c r="K304" s="296" t="s">
        <v>175</v>
      </c>
      <c r="L304" s="301"/>
      <c r="M304" s="302" t="s">
        <v>21</v>
      </c>
      <c r="N304" s="303" t="s">
        <v>45</v>
      </c>
      <c r="O304" s="48"/>
      <c r="P304" s="243">
        <f>O304*H304</f>
        <v>0</v>
      </c>
      <c r="Q304" s="243">
        <v>1</v>
      </c>
      <c r="R304" s="243">
        <f>Q304*H304</f>
        <v>90.72</v>
      </c>
      <c r="S304" s="243">
        <v>0</v>
      </c>
      <c r="T304" s="244">
        <f>S304*H304</f>
        <v>0</v>
      </c>
      <c r="AR304" s="25" t="s">
        <v>215</v>
      </c>
      <c r="AT304" s="25" t="s">
        <v>532</v>
      </c>
      <c r="AU304" s="25" t="s">
        <v>85</v>
      </c>
      <c r="AY304" s="25" t="s">
        <v>169</v>
      </c>
      <c r="BE304" s="245">
        <f>IF(N304="základní",J304,0)</f>
        <v>0</v>
      </c>
      <c r="BF304" s="245">
        <f>IF(N304="snížená",J304,0)</f>
        <v>0</v>
      </c>
      <c r="BG304" s="245">
        <f>IF(N304="zákl. přenesená",J304,0)</f>
        <v>0</v>
      </c>
      <c r="BH304" s="245">
        <f>IF(N304="sníž. přenesená",J304,0)</f>
        <v>0</v>
      </c>
      <c r="BI304" s="245">
        <f>IF(N304="nulová",J304,0)</f>
        <v>0</v>
      </c>
      <c r="BJ304" s="25" t="s">
        <v>82</v>
      </c>
      <c r="BK304" s="245">
        <f>ROUND(I304*H304,2)</f>
        <v>0</v>
      </c>
      <c r="BL304" s="25" t="s">
        <v>176</v>
      </c>
      <c r="BM304" s="25" t="s">
        <v>535</v>
      </c>
    </row>
    <row r="305" spans="2:51" s="12" customFormat="1" ht="13.5">
      <c r="B305" s="246"/>
      <c r="C305" s="247"/>
      <c r="D305" s="248" t="s">
        <v>185</v>
      </c>
      <c r="E305" s="249" t="s">
        <v>21</v>
      </c>
      <c r="F305" s="250" t="s">
        <v>536</v>
      </c>
      <c r="G305" s="247"/>
      <c r="H305" s="251">
        <v>90.72</v>
      </c>
      <c r="I305" s="252"/>
      <c r="J305" s="247"/>
      <c r="K305" s="247"/>
      <c r="L305" s="253"/>
      <c r="M305" s="254"/>
      <c r="N305" s="255"/>
      <c r="O305" s="255"/>
      <c r="P305" s="255"/>
      <c r="Q305" s="255"/>
      <c r="R305" s="255"/>
      <c r="S305" s="255"/>
      <c r="T305" s="256"/>
      <c r="AT305" s="257" t="s">
        <v>185</v>
      </c>
      <c r="AU305" s="257" t="s">
        <v>85</v>
      </c>
      <c r="AV305" s="12" t="s">
        <v>85</v>
      </c>
      <c r="AW305" s="12" t="s">
        <v>37</v>
      </c>
      <c r="AX305" s="12" t="s">
        <v>74</v>
      </c>
      <c r="AY305" s="257" t="s">
        <v>169</v>
      </c>
    </row>
    <row r="306" spans="2:51" s="13" customFormat="1" ht="13.5">
      <c r="B306" s="258"/>
      <c r="C306" s="259"/>
      <c r="D306" s="248" t="s">
        <v>185</v>
      </c>
      <c r="E306" s="260" t="s">
        <v>21</v>
      </c>
      <c r="F306" s="261" t="s">
        <v>187</v>
      </c>
      <c r="G306" s="259"/>
      <c r="H306" s="262">
        <v>90.72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AT306" s="268" t="s">
        <v>185</v>
      </c>
      <c r="AU306" s="268" t="s">
        <v>85</v>
      </c>
      <c r="AV306" s="13" t="s">
        <v>176</v>
      </c>
      <c r="AW306" s="13" t="s">
        <v>37</v>
      </c>
      <c r="AX306" s="13" t="s">
        <v>82</v>
      </c>
      <c r="AY306" s="268" t="s">
        <v>169</v>
      </c>
    </row>
    <row r="307" spans="2:65" s="1" customFormat="1" ht="38.25" customHeight="1">
      <c r="B307" s="47"/>
      <c r="C307" s="234" t="s">
        <v>537</v>
      </c>
      <c r="D307" s="234" t="s">
        <v>171</v>
      </c>
      <c r="E307" s="235" t="s">
        <v>538</v>
      </c>
      <c r="F307" s="236" t="s">
        <v>539</v>
      </c>
      <c r="G307" s="237" t="s">
        <v>422</v>
      </c>
      <c r="H307" s="238">
        <v>9.364</v>
      </c>
      <c r="I307" s="239"/>
      <c r="J307" s="240">
        <f>ROUND(I307*H307,2)</f>
        <v>0</v>
      </c>
      <c r="K307" s="236" t="s">
        <v>175</v>
      </c>
      <c r="L307" s="73"/>
      <c r="M307" s="241" t="s">
        <v>21</v>
      </c>
      <c r="N307" s="242" t="s">
        <v>45</v>
      </c>
      <c r="O307" s="48"/>
      <c r="P307" s="243">
        <f>O307*H307</f>
        <v>0</v>
      </c>
      <c r="Q307" s="243">
        <v>0</v>
      </c>
      <c r="R307" s="243">
        <f>Q307*H307</f>
        <v>0</v>
      </c>
      <c r="S307" s="243">
        <v>0</v>
      </c>
      <c r="T307" s="244">
        <f>S307*H307</f>
        <v>0</v>
      </c>
      <c r="AR307" s="25" t="s">
        <v>176</v>
      </c>
      <c r="AT307" s="25" t="s">
        <v>171</v>
      </c>
      <c r="AU307" s="25" t="s">
        <v>85</v>
      </c>
      <c r="AY307" s="25" t="s">
        <v>169</v>
      </c>
      <c r="BE307" s="245">
        <f>IF(N307="základní",J307,0)</f>
        <v>0</v>
      </c>
      <c r="BF307" s="245">
        <f>IF(N307="snížená",J307,0)</f>
        <v>0</v>
      </c>
      <c r="BG307" s="245">
        <f>IF(N307="zákl. přenesená",J307,0)</f>
        <v>0</v>
      </c>
      <c r="BH307" s="245">
        <f>IF(N307="sníž. přenesená",J307,0)</f>
        <v>0</v>
      </c>
      <c r="BI307" s="245">
        <f>IF(N307="nulová",J307,0)</f>
        <v>0</v>
      </c>
      <c r="BJ307" s="25" t="s">
        <v>82</v>
      </c>
      <c r="BK307" s="245">
        <f>ROUND(I307*H307,2)</f>
        <v>0</v>
      </c>
      <c r="BL307" s="25" t="s">
        <v>176</v>
      </c>
      <c r="BM307" s="25" t="s">
        <v>540</v>
      </c>
    </row>
    <row r="308" spans="2:51" s="14" customFormat="1" ht="13.5">
      <c r="B308" s="269"/>
      <c r="C308" s="270"/>
      <c r="D308" s="248" t="s">
        <v>185</v>
      </c>
      <c r="E308" s="271" t="s">
        <v>21</v>
      </c>
      <c r="F308" s="272" t="s">
        <v>445</v>
      </c>
      <c r="G308" s="270"/>
      <c r="H308" s="271" t="s">
        <v>21</v>
      </c>
      <c r="I308" s="273"/>
      <c r="J308" s="270"/>
      <c r="K308" s="270"/>
      <c r="L308" s="274"/>
      <c r="M308" s="275"/>
      <c r="N308" s="276"/>
      <c r="O308" s="276"/>
      <c r="P308" s="276"/>
      <c r="Q308" s="276"/>
      <c r="R308" s="276"/>
      <c r="S308" s="276"/>
      <c r="T308" s="277"/>
      <c r="AT308" s="278" t="s">
        <v>185</v>
      </c>
      <c r="AU308" s="278" t="s">
        <v>85</v>
      </c>
      <c r="AV308" s="14" t="s">
        <v>82</v>
      </c>
      <c r="AW308" s="14" t="s">
        <v>37</v>
      </c>
      <c r="AX308" s="14" t="s">
        <v>74</v>
      </c>
      <c r="AY308" s="278" t="s">
        <v>169</v>
      </c>
    </row>
    <row r="309" spans="2:51" s="12" customFormat="1" ht="13.5">
      <c r="B309" s="246"/>
      <c r="C309" s="247"/>
      <c r="D309" s="248" t="s">
        <v>185</v>
      </c>
      <c r="E309" s="249" t="s">
        <v>21</v>
      </c>
      <c r="F309" s="250" t="s">
        <v>541</v>
      </c>
      <c r="G309" s="247"/>
      <c r="H309" s="251">
        <v>9.2</v>
      </c>
      <c r="I309" s="252"/>
      <c r="J309" s="247"/>
      <c r="K309" s="247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185</v>
      </c>
      <c r="AU309" s="257" t="s">
        <v>85</v>
      </c>
      <c r="AV309" s="12" t="s">
        <v>85</v>
      </c>
      <c r="AW309" s="12" t="s">
        <v>37</v>
      </c>
      <c r="AX309" s="12" t="s">
        <v>74</v>
      </c>
      <c r="AY309" s="257" t="s">
        <v>169</v>
      </c>
    </row>
    <row r="310" spans="2:51" s="15" customFormat="1" ht="13.5">
      <c r="B310" s="283"/>
      <c r="C310" s="284"/>
      <c r="D310" s="248" t="s">
        <v>185</v>
      </c>
      <c r="E310" s="285" t="s">
        <v>21</v>
      </c>
      <c r="F310" s="286" t="s">
        <v>345</v>
      </c>
      <c r="G310" s="284"/>
      <c r="H310" s="287">
        <v>9.2</v>
      </c>
      <c r="I310" s="288"/>
      <c r="J310" s="284"/>
      <c r="K310" s="284"/>
      <c r="L310" s="289"/>
      <c r="M310" s="290"/>
      <c r="N310" s="291"/>
      <c r="O310" s="291"/>
      <c r="P310" s="291"/>
      <c r="Q310" s="291"/>
      <c r="R310" s="291"/>
      <c r="S310" s="291"/>
      <c r="T310" s="292"/>
      <c r="AT310" s="293" t="s">
        <v>185</v>
      </c>
      <c r="AU310" s="293" t="s">
        <v>85</v>
      </c>
      <c r="AV310" s="15" t="s">
        <v>181</v>
      </c>
      <c r="AW310" s="15" t="s">
        <v>37</v>
      </c>
      <c r="AX310" s="15" t="s">
        <v>74</v>
      </c>
      <c r="AY310" s="293" t="s">
        <v>169</v>
      </c>
    </row>
    <row r="311" spans="2:51" s="12" customFormat="1" ht="13.5">
      <c r="B311" s="246"/>
      <c r="C311" s="247"/>
      <c r="D311" s="248" t="s">
        <v>185</v>
      </c>
      <c r="E311" s="249" t="s">
        <v>21</v>
      </c>
      <c r="F311" s="250" t="s">
        <v>542</v>
      </c>
      <c r="G311" s="247"/>
      <c r="H311" s="251">
        <v>-0.796</v>
      </c>
      <c r="I311" s="252"/>
      <c r="J311" s="247"/>
      <c r="K311" s="247"/>
      <c r="L311" s="253"/>
      <c r="M311" s="254"/>
      <c r="N311" s="255"/>
      <c r="O311" s="255"/>
      <c r="P311" s="255"/>
      <c r="Q311" s="255"/>
      <c r="R311" s="255"/>
      <c r="S311" s="255"/>
      <c r="T311" s="256"/>
      <c r="AT311" s="257" t="s">
        <v>185</v>
      </c>
      <c r="AU311" s="257" t="s">
        <v>85</v>
      </c>
      <c r="AV311" s="12" t="s">
        <v>85</v>
      </c>
      <c r="AW311" s="12" t="s">
        <v>37</v>
      </c>
      <c r="AX311" s="12" t="s">
        <v>74</v>
      </c>
      <c r="AY311" s="257" t="s">
        <v>169</v>
      </c>
    </row>
    <row r="312" spans="2:51" s="15" customFormat="1" ht="13.5">
      <c r="B312" s="283"/>
      <c r="C312" s="284"/>
      <c r="D312" s="248" t="s">
        <v>185</v>
      </c>
      <c r="E312" s="285" t="s">
        <v>21</v>
      </c>
      <c r="F312" s="286" t="s">
        <v>345</v>
      </c>
      <c r="G312" s="284"/>
      <c r="H312" s="287">
        <v>-0.796</v>
      </c>
      <c r="I312" s="288"/>
      <c r="J312" s="284"/>
      <c r="K312" s="284"/>
      <c r="L312" s="289"/>
      <c r="M312" s="290"/>
      <c r="N312" s="291"/>
      <c r="O312" s="291"/>
      <c r="P312" s="291"/>
      <c r="Q312" s="291"/>
      <c r="R312" s="291"/>
      <c r="S312" s="291"/>
      <c r="T312" s="292"/>
      <c r="AT312" s="293" t="s">
        <v>185</v>
      </c>
      <c r="AU312" s="293" t="s">
        <v>85</v>
      </c>
      <c r="AV312" s="15" t="s">
        <v>181</v>
      </c>
      <c r="AW312" s="15" t="s">
        <v>37</v>
      </c>
      <c r="AX312" s="15" t="s">
        <v>74</v>
      </c>
      <c r="AY312" s="293" t="s">
        <v>169</v>
      </c>
    </row>
    <row r="313" spans="2:51" s="14" customFormat="1" ht="13.5">
      <c r="B313" s="269"/>
      <c r="C313" s="270"/>
      <c r="D313" s="248" t="s">
        <v>185</v>
      </c>
      <c r="E313" s="271" t="s">
        <v>21</v>
      </c>
      <c r="F313" s="272" t="s">
        <v>467</v>
      </c>
      <c r="G313" s="270"/>
      <c r="H313" s="271" t="s">
        <v>21</v>
      </c>
      <c r="I313" s="273"/>
      <c r="J313" s="270"/>
      <c r="K313" s="270"/>
      <c r="L313" s="274"/>
      <c r="M313" s="275"/>
      <c r="N313" s="276"/>
      <c r="O313" s="276"/>
      <c r="P313" s="276"/>
      <c r="Q313" s="276"/>
      <c r="R313" s="276"/>
      <c r="S313" s="276"/>
      <c r="T313" s="277"/>
      <c r="AT313" s="278" t="s">
        <v>185</v>
      </c>
      <c r="AU313" s="278" t="s">
        <v>85</v>
      </c>
      <c r="AV313" s="14" t="s">
        <v>82</v>
      </c>
      <c r="AW313" s="14" t="s">
        <v>37</v>
      </c>
      <c r="AX313" s="14" t="s">
        <v>74</v>
      </c>
      <c r="AY313" s="278" t="s">
        <v>169</v>
      </c>
    </row>
    <row r="314" spans="2:51" s="12" customFormat="1" ht="13.5">
      <c r="B314" s="246"/>
      <c r="C314" s="247"/>
      <c r="D314" s="248" t="s">
        <v>185</v>
      </c>
      <c r="E314" s="249" t="s">
        <v>21</v>
      </c>
      <c r="F314" s="250" t="s">
        <v>543</v>
      </c>
      <c r="G314" s="247"/>
      <c r="H314" s="251">
        <v>0.96</v>
      </c>
      <c r="I314" s="252"/>
      <c r="J314" s="247"/>
      <c r="K314" s="247"/>
      <c r="L314" s="253"/>
      <c r="M314" s="254"/>
      <c r="N314" s="255"/>
      <c r="O314" s="255"/>
      <c r="P314" s="255"/>
      <c r="Q314" s="255"/>
      <c r="R314" s="255"/>
      <c r="S314" s="255"/>
      <c r="T314" s="256"/>
      <c r="AT314" s="257" t="s">
        <v>185</v>
      </c>
      <c r="AU314" s="257" t="s">
        <v>85</v>
      </c>
      <c r="AV314" s="12" t="s">
        <v>85</v>
      </c>
      <c r="AW314" s="12" t="s">
        <v>37</v>
      </c>
      <c r="AX314" s="12" t="s">
        <v>74</v>
      </c>
      <c r="AY314" s="257" t="s">
        <v>169</v>
      </c>
    </row>
    <row r="315" spans="2:51" s="15" customFormat="1" ht="13.5">
      <c r="B315" s="283"/>
      <c r="C315" s="284"/>
      <c r="D315" s="248" t="s">
        <v>185</v>
      </c>
      <c r="E315" s="285" t="s">
        <v>21</v>
      </c>
      <c r="F315" s="286" t="s">
        <v>345</v>
      </c>
      <c r="G315" s="284"/>
      <c r="H315" s="287">
        <v>0.96</v>
      </c>
      <c r="I315" s="288"/>
      <c r="J315" s="284"/>
      <c r="K315" s="284"/>
      <c r="L315" s="289"/>
      <c r="M315" s="290"/>
      <c r="N315" s="291"/>
      <c r="O315" s="291"/>
      <c r="P315" s="291"/>
      <c r="Q315" s="291"/>
      <c r="R315" s="291"/>
      <c r="S315" s="291"/>
      <c r="T315" s="292"/>
      <c r="AT315" s="293" t="s">
        <v>185</v>
      </c>
      <c r="AU315" s="293" t="s">
        <v>85</v>
      </c>
      <c r="AV315" s="15" t="s">
        <v>181</v>
      </c>
      <c r="AW315" s="15" t="s">
        <v>37</v>
      </c>
      <c r="AX315" s="15" t="s">
        <v>74</v>
      </c>
      <c r="AY315" s="293" t="s">
        <v>169</v>
      </c>
    </row>
    <row r="316" spans="2:51" s="13" customFormat="1" ht="13.5">
      <c r="B316" s="258"/>
      <c r="C316" s="259"/>
      <c r="D316" s="248" t="s">
        <v>185</v>
      </c>
      <c r="E316" s="260" t="s">
        <v>21</v>
      </c>
      <c r="F316" s="261" t="s">
        <v>187</v>
      </c>
      <c r="G316" s="259"/>
      <c r="H316" s="262">
        <v>9.364</v>
      </c>
      <c r="I316" s="263"/>
      <c r="J316" s="259"/>
      <c r="K316" s="259"/>
      <c r="L316" s="264"/>
      <c r="M316" s="265"/>
      <c r="N316" s="266"/>
      <c r="O316" s="266"/>
      <c r="P316" s="266"/>
      <c r="Q316" s="266"/>
      <c r="R316" s="266"/>
      <c r="S316" s="266"/>
      <c r="T316" s="267"/>
      <c r="AT316" s="268" t="s">
        <v>185</v>
      </c>
      <c r="AU316" s="268" t="s">
        <v>85</v>
      </c>
      <c r="AV316" s="13" t="s">
        <v>176</v>
      </c>
      <c r="AW316" s="13" t="s">
        <v>37</v>
      </c>
      <c r="AX316" s="13" t="s">
        <v>82</v>
      </c>
      <c r="AY316" s="268" t="s">
        <v>169</v>
      </c>
    </row>
    <row r="317" spans="2:65" s="1" customFormat="1" ht="16.5" customHeight="1">
      <c r="B317" s="47"/>
      <c r="C317" s="294" t="s">
        <v>544</v>
      </c>
      <c r="D317" s="294" t="s">
        <v>532</v>
      </c>
      <c r="E317" s="295" t="s">
        <v>533</v>
      </c>
      <c r="F317" s="296" t="s">
        <v>534</v>
      </c>
      <c r="G317" s="297" t="s">
        <v>288</v>
      </c>
      <c r="H317" s="298">
        <v>17.698</v>
      </c>
      <c r="I317" s="299"/>
      <c r="J317" s="300">
        <f>ROUND(I317*H317,2)</f>
        <v>0</v>
      </c>
      <c r="K317" s="296" t="s">
        <v>175</v>
      </c>
      <c r="L317" s="301"/>
      <c r="M317" s="302" t="s">
        <v>21</v>
      </c>
      <c r="N317" s="303" t="s">
        <v>45</v>
      </c>
      <c r="O317" s="48"/>
      <c r="P317" s="243">
        <f>O317*H317</f>
        <v>0</v>
      </c>
      <c r="Q317" s="243">
        <v>1</v>
      </c>
      <c r="R317" s="243">
        <f>Q317*H317</f>
        <v>17.698</v>
      </c>
      <c r="S317" s="243">
        <v>0</v>
      </c>
      <c r="T317" s="244">
        <f>S317*H317</f>
        <v>0</v>
      </c>
      <c r="AR317" s="25" t="s">
        <v>215</v>
      </c>
      <c r="AT317" s="25" t="s">
        <v>532</v>
      </c>
      <c r="AU317" s="25" t="s">
        <v>85</v>
      </c>
      <c r="AY317" s="25" t="s">
        <v>169</v>
      </c>
      <c r="BE317" s="245">
        <f>IF(N317="základní",J317,0)</f>
        <v>0</v>
      </c>
      <c r="BF317" s="245">
        <f>IF(N317="snížená",J317,0)</f>
        <v>0</v>
      </c>
      <c r="BG317" s="245">
        <f>IF(N317="zákl. přenesená",J317,0)</f>
        <v>0</v>
      </c>
      <c r="BH317" s="245">
        <f>IF(N317="sníž. přenesená",J317,0)</f>
        <v>0</v>
      </c>
      <c r="BI317" s="245">
        <f>IF(N317="nulová",J317,0)</f>
        <v>0</v>
      </c>
      <c r="BJ317" s="25" t="s">
        <v>82</v>
      </c>
      <c r="BK317" s="245">
        <f>ROUND(I317*H317,2)</f>
        <v>0</v>
      </c>
      <c r="BL317" s="25" t="s">
        <v>176</v>
      </c>
      <c r="BM317" s="25" t="s">
        <v>545</v>
      </c>
    </row>
    <row r="318" spans="2:51" s="12" customFormat="1" ht="13.5">
      <c r="B318" s="246"/>
      <c r="C318" s="247"/>
      <c r="D318" s="248" t="s">
        <v>185</v>
      </c>
      <c r="E318" s="249" t="s">
        <v>21</v>
      </c>
      <c r="F318" s="250" t="s">
        <v>546</v>
      </c>
      <c r="G318" s="247"/>
      <c r="H318" s="251">
        <v>17.698</v>
      </c>
      <c r="I318" s="252"/>
      <c r="J318" s="247"/>
      <c r="K318" s="247"/>
      <c r="L318" s="253"/>
      <c r="M318" s="254"/>
      <c r="N318" s="255"/>
      <c r="O318" s="255"/>
      <c r="P318" s="255"/>
      <c r="Q318" s="255"/>
      <c r="R318" s="255"/>
      <c r="S318" s="255"/>
      <c r="T318" s="256"/>
      <c r="AT318" s="257" t="s">
        <v>185</v>
      </c>
      <c r="AU318" s="257" t="s">
        <v>85</v>
      </c>
      <c r="AV318" s="12" t="s">
        <v>85</v>
      </c>
      <c r="AW318" s="12" t="s">
        <v>37</v>
      </c>
      <c r="AX318" s="12" t="s">
        <v>74</v>
      </c>
      <c r="AY318" s="257" t="s">
        <v>169</v>
      </c>
    </row>
    <row r="319" spans="2:51" s="13" customFormat="1" ht="13.5">
      <c r="B319" s="258"/>
      <c r="C319" s="259"/>
      <c r="D319" s="248" t="s">
        <v>185</v>
      </c>
      <c r="E319" s="260" t="s">
        <v>21</v>
      </c>
      <c r="F319" s="261" t="s">
        <v>187</v>
      </c>
      <c r="G319" s="259"/>
      <c r="H319" s="262">
        <v>17.698</v>
      </c>
      <c r="I319" s="263"/>
      <c r="J319" s="259"/>
      <c r="K319" s="259"/>
      <c r="L319" s="264"/>
      <c r="M319" s="265"/>
      <c r="N319" s="266"/>
      <c r="O319" s="266"/>
      <c r="P319" s="266"/>
      <c r="Q319" s="266"/>
      <c r="R319" s="266"/>
      <c r="S319" s="266"/>
      <c r="T319" s="267"/>
      <c r="AT319" s="268" t="s">
        <v>185</v>
      </c>
      <c r="AU319" s="268" t="s">
        <v>85</v>
      </c>
      <c r="AV319" s="13" t="s">
        <v>176</v>
      </c>
      <c r="AW319" s="13" t="s">
        <v>37</v>
      </c>
      <c r="AX319" s="13" t="s">
        <v>82</v>
      </c>
      <c r="AY319" s="268" t="s">
        <v>169</v>
      </c>
    </row>
    <row r="320" spans="2:65" s="1" customFormat="1" ht="25.5" customHeight="1">
      <c r="B320" s="47"/>
      <c r="C320" s="234" t="s">
        <v>547</v>
      </c>
      <c r="D320" s="234" t="s">
        <v>171</v>
      </c>
      <c r="E320" s="235" t="s">
        <v>548</v>
      </c>
      <c r="F320" s="236" t="s">
        <v>549</v>
      </c>
      <c r="G320" s="237" t="s">
        <v>194</v>
      </c>
      <c r="H320" s="238">
        <v>3767.97</v>
      </c>
      <c r="I320" s="239"/>
      <c r="J320" s="240">
        <f>ROUND(I320*H320,2)</f>
        <v>0</v>
      </c>
      <c r="K320" s="236" t="s">
        <v>175</v>
      </c>
      <c r="L320" s="73"/>
      <c r="M320" s="241" t="s">
        <v>21</v>
      </c>
      <c r="N320" s="242" t="s">
        <v>45</v>
      </c>
      <c r="O320" s="48"/>
      <c r="P320" s="243">
        <f>O320*H320</f>
        <v>0</v>
      </c>
      <c r="Q320" s="243">
        <v>0</v>
      </c>
      <c r="R320" s="243">
        <f>Q320*H320</f>
        <v>0</v>
      </c>
      <c r="S320" s="243">
        <v>0</v>
      </c>
      <c r="T320" s="244">
        <f>S320*H320</f>
        <v>0</v>
      </c>
      <c r="AR320" s="25" t="s">
        <v>176</v>
      </c>
      <c r="AT320" s="25" t="s">
        <v>171</v>
      </c>
      <c r="AU320" s="25" t="s">
        <v>85</v>
      </c>
      <c r="AY320" s="25" t="s">
        <v>169</v>
      </c>
      <c r="BE320" s="245">
        <f>IF(N320="základní",J320,0)</f>
        <v>0</v>
      </c>
      <c r="BF320" s="245">
        <f>IF(N320="snížená",J320,0)</f>
        <v>0</v>
      </c>
      <c r="BG320" s="245">
        <f>IF(N320="zákl. přenesená",J320,0)</f>
        <v>0</v>
      </c>
      <c r="BH320" s="245">
        <f>IF(N320="sníž. přenesená",J320,0)</f>
        <v>0</v>
      </c>
      <c r="BI320" s="245">
        <f>IF(N320="nulová",J320,0)</f>
        <v>0</v>
      </c>
      <c r="BJ320" s="25" t="s">
        <v>82</v>
      </c>
      <c r="BK320" s="245">
        <f>ROUND(I320*H320,2)</f>
        <v>0</v>
      </c>
      <c r="BL320" s="25" t="s">
        <v>176</v>
      </c>
      <c r="BM320" s="25" t="s">
        <v>550</v>
      </c>
    </row>
    <row r="321" spans="2:51" s="12" customFormat="1" ht="13.5">
      <c r="B321" s="246"/>
      <c r="C321" s="247"/>
      <c r="D321" s="248" t="s">
        <v>185</v>
      </c>
      <c r="E321" s="249" t="s">
        <v>21</v>
      </c>
      <c r="F321" s="250" t="s">
        <v>551</v>
      </c>
      <c r="G321" s="247"/>
      <c r="H321" s="251">
        <v>3767.97</v>
      </c>
      <c r="I321" s="252"/>
      <c r="J321" s="247"/>
      <c r="K321" s="247"/>
      <c r="L321" s="253"/>
      <c r="M321" s="254"/>
      <c r="N321" s="255"/>
      <c r="O321" s="255"/>
      <c r="P321" s="255"/>
      <c r="Q321" s="255"/>
      <c r="R321" s="255"/>
      <c r="S321" s="255"/>
      <c r="T321" s="256"/>
      <c r="AT321" s="257" t="s">
        <v>185</v>
      </c>
      <c r="AU321" s="257" t="s">
        <v>85</v>
      </c>
      <c r="AV321" s="12" t="s">
        <v>85</v>
      </c>
      <c r="AW321" s="12" t="s">
        <v>37</v>
      </c>
      <c r="AX321" s="12" t="s">
        <v>74</v>
      </c>
      <c r="AY321" s="257" t="s">
        <v>169</v>
      </c>
    </row>
    <row r="322" spans="2:51" s="13" customFormat="1" ht="13.5">
      <c r="B322" s="258"/>
      <c r="C322" s="259"/>
      <c r="D322" s="248" t="s">
        <v>185</v>
      </c>
      <c r="E322" s="260" t="s">
        <v>21</v>
      </c>
      <c r="F322" s="261" t="s">
        <v>187</v>
      </c>
      <c r="G322" s="259"/>
      <c r="H322" s="262">
        <v>3767.97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AT322" s="268" t="s">
        <v>185</v>
      </c>
      <c r="AU322" s="268" t="s">
        <v>85</v>
      </c>
      <c r="AV322" s="13" t="s">
        <v>176</v>
      </c>
      <c r="AW322" s="13" t="s">
        <v>37</v>
      </c>
      <c r="AX322" s="13" t="s">
        <v>82</v>
      </c>
      <c r="AY322" s="268" t="s">
        <v>169</v>
      </c>
    </row>
    <row r="323" spans="2:63" s="11" customFormat="1" ht="29.85" customHeight="1">
      <c r="B323" s="218"/>
      <c r="C323" s="219"/>
      <c r="D323" s="220" t="s">
        <v>73</v>
      </c>
      <c r="E323" s="232" t="s">
        <v>85</v>
      </c>
      <c r="F323" s="232" t="s">
        <v>552</v>
      </c>
      <c r="G323" s="219"/>
      <c r="H323" s="219"/>
      <c r="I323" s="222"/>
      <c r="J323" s="233">
        <f>BK323</f>
        <v>0</v>
      </c>
      <c r="K323" s="219"/>
      <c r="L323" s="224"/>
      <c r="M323" s="225"/>
      <c r="N323" s="226"/>
      <c r="O323" s="226"/>
      <c r="P323" s="227">
        <f>SUM(P324:P346)</f>
        <v>0</v>
      </c>
      <c r="Q323" s="226"/>
      <c r="R323" s="227">
        <f>SUM(R324:R346)</f>
        <v>183.47056245000002</v>
      </c>
      <c r="S323" s="226"/>
      <c r="T323" s="228">
        <f>SUM(T324:T346)</f>
        <v>0</v>
      </c>
      <c r="AR323" s="229" t="s">
        <v>82</v>
      </c>
      <c r="AT323" s="230" t="s">
        <v>73</v>
      </c>
      <c r="AU323" s="230" t="s">
        <v>82</v>
      </c>
      <c r="AY323" s="229" t="s">
        <v>169</v>
      </c>
      <c r="BK323" s="231">
        <f>SUM(BK324:BK346)</f>
        <v>0</v>
      </c>
    </row>
    <row r="324" spans="2:65" s="1" customFormat="1" ht="25.5" customHeight="1">
      <c r="B324" s="47"/>
      <c r="C324" s="234" t="s">
        <v>553</v>
      </c>
      <c r="D324" s="234" t="s">
        <v>171</v>
      </c>
      <c r="E324" s="235" t="s">
        <v>554</v>
      </c>
      <c r="F324" s="236" t="s">
        <v>555</v>
      </c>
      <c r="G324" s="237" t="s">
        <v>422</v>
      </c>
      <c r="H324" s="238">
        <v>109.15</v>
      </c>
      <c r="I324" s="239"/>
      <c r="J324" s="240">
        <f>ROUND(I324*H324,2)</f>
        <v>0</v>
      </c>
      <c r="K324" s="236" t="s">
        <v>21</v>
      </c>
      <c r="L324" s="73"/>
      <c r="M324" s="241" t="s">
        <v>21</v>
      </c>
      <c r="N324" s="242" t="s">
        <v>45</v>
      </c>
      <c r="O324" s="48"/>
      <c r="P324" s="243">
        <f>O324*H324</f>
        <v>0</v>
      </c>
      <c r="Q324" s="243">
        <v>1.665</v>
      </c>
      <c r="R324" s="243">
        <f>Q324*H324</f>
        <v>181.73475000000002</v>
      </c>
      <c r="S324" s="243">
        <v>0</v>
      </c>
      <c r="T324" s="244">
        <f>S324*H324</f>
        <v>0</v>
      </c>
      <c r="AR324" s="25" t="s">
        <v>176</v>
      </c>
      <c r="AT324" s="25" t="s">
        <v>171</v>
      </c>
      <c r="AU324" s="25" t="s">
        <v>85</v>
      </c>
      <c r="AY324" s="25" t="s">
        <v>169</v>
      </c>
      <c r="BE324" s="245">
        <f>IF(N324="základní",J324,0)</f>
        <v>0</v>
      </c>
      <c r="BF324" s="245">
        <f>IF(N324="snížená",J324,0)</f>
        <v>0</v>
      </c>
      <c r="BG324" s="245">
        <f>IF(N324="zákl. přenesená",J324,0)</f>
        <v>0</v>
      </c>
      <c r="BH324" s="245">
        <f>IF(N324="sníž. přenesená",J324,0)</f>
        <v>0</v>
      </c>
      <c r="BI324" s="245">
        <f>IF(N324="nulová",J324,0)</f>
        <v>0</v>
      </c>
      <c r="BJ324" s="25" t="s">
        <v>82</v>
      </c>
      <c r="BK324" s="245">
        <f>ROUND(I324*H324,2)</f>
        <v>0</v>
      </c>
      <c r="BL324" s="25" t="s">
        <v>176</v>
      </c>
      <c r="BM324" s="25" t="s">
        <v>556</v>
      </c>
    </row>
    <row r="325" spans="2:51" s="12" customFormat="1" ht="13.5">
      <c r="B325" s="246"/>
      <c r="C325" s="247"/>
      <c r="D325" s="248" t="s">
        <v>185</v>
      </c>
      <c r="E325" s="249" t="s">
        <v>21</v>
      </c>
      <c r="F325" s="250" t="s">
        <v>451</v>
      </c>
      <c r="G325" s="247"/>
      <c r="H325" s="251">
        <v>132.75</v>
      </c>
      <c r="I325" s="252"/>
      <c r="J325" s="247"/>
      <c r="K325" s="247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185</v>
      </c>
      <c r="AU325" s="257" t="s">
        <v>85</v>
      </c>
      <c r="AV325" s="12" t="s">
        <v>85</v>
      </c>
      <c r="AW325" s="12" t="s">
        <v>37</v>
      </c>
      <c r="AX325" s="12" t="s">
        <v>74</v>
      </c>
      <c r="AY325" s="257" t="s">
        <v>169</v>
      </c>
    </row>
    <row r="326" spans="2:51" s="12" customFormat="1" ht="13.5">
      <c r="B326" s="246"/>
      <c r="C326" s="247"/>
      <c r="D326" s="248" t="s">
        <v>185</v>
      </c>
      <c r="E326" s="249" t="s">
        <v>21</v>
      </c>
      <c r="F326" s="250" t="s">
        <v>557</v>
      </c>
      <c r="G326" s="247"/>
      <c r="H326" s="251">
        <v>-23.6</v>
      </c>
      <c r="I326" s="252"/>
      <c r="J326" s="247"/>
      <c r="K326" s="247"/>
      <c r="L326" s="253"/>
      <c r="M326" s="254"/>
      <c r="N326" s="255"/>
      <c r="O326" s="255"/>
      <c r="P326" s="255"/>
      <c r="Q326" s="255"/>
      <c r="R326" s="255"/>
      <c r="S326" s="255"/>
      <c r="T326" s="256"/>
      <c r="AT326" s="257" t="s">
        <v>185</v>
      </c>
      <c r="AU326" s="257" t="s">
        <v>85</v>
      </c>
      <c r="AV326" s="12" t="s">
        <v>85</v>
      </c>
      <c r="AW326" s="12" t="s">
        <v>37</v>
      </c>
      <c r="AX326" s="12" t="s">
        <v>74</v>
      </c>
      <c r="AY326" s="257" t="s">
        <v>169</v>
      </c>
    </row>
    <row r="327" spans="2:51" s="13" customFormat="1" ht="13.5">
      <c r="B327" s="258"/>
      <c r="C327" s="259"/>
      <c r="D327" s="248" t="s">
        <v>185</v>
      </c>
      <c r="E327" s="260" t="s">
        <v>21</v>
      </c>
      <c r="F327" s="261" t="s">
        <v>187</v>
      </c>
      <c r="G327" s="259"/>
      <c r="H327" s="262">
        <v>109.15</v>
      </c>
      <c r="I327" s="263"/>
      <c r="J327" s="259"/>
      <c r="K327" s="259"/>
      <c r="L327" s="264"/>
      <c r="M327" s="265"/>
      <c r="N327" s="266"/>
      <c r="O327" s="266"/>
      <c r="P327" s="266"/>
      <c r="Q327" s="266"/>
      <c r="R327" s="266"/>
      <c r="S327" s="266"/>
      <c r="T327" s="267"/>
      <c r="AT327" s="268" t="s">
        <v>185</v>
      </c>
      <c r="AU327" s="268" t="s">
        <v>85</v>
      </c>
      <c r="AV327" s="13" t="s">
        <v>176</v>
      </c>
      <c r="AW327" s="13" t="s">
        <v>37</v>
      </c>
      <c r="AX327" s="13" t="s">
        <v>82</v>
      </c>
      <c r="AY327" s="268" t="s">
        <v>169</v>
      </c>
    </row>
    <row r="328" spans="2:65" s="1" customFormat="1" ht="38.25" customHeight="1">
      <c r="B328" s="47"/>
      <c r="C328" s="234" t="s">
        <v>558</v>
      </c>
      <c r="D328" s="234" t="s">
        <v>171</v>
      </c>
      <c r="E328" s="235" t="s">
        <v>559</v>
      </c>
      <c r="F328" s="236" t="s">
        <v>560</v>
      </c>
      <c r="G328" s="237" t="s">
        <v>194</v>
      </c>
      <c r="H328" s="238">
        <v>1121</v>
      </c>
      <c r="I328" s="239"/>
      <c r="J328" s="240">
        <f>ROUND(I328*H328,2)</f>
        <v>0</v>
      </c>
      <c r="K328" s="236" t="s">
        <v>175</v>
      </c>
      <c r="L328" s="73"/>
      <c r="M328" s="241" t="s">
        <v>21</v>
      </c>
      <c r="N328" s="242" t="s">
        <v>45</v>
      </c>
      <c r="O328" s="48"/>
      <c r="P328" s="243">
        <f>O328*H328</f>
        <v>0</v>
      </c>
      <c r="Q328" s="243">
        <v>0.00030945</v>
      </c>
      <c r="R328" s="243">
        <f>Q328*H328</f>
        <v>0.34689345</v>
      </c>
      <c r="S328" s="243">
        <v>0</v>
      </c>
      <c r="T328" s="244">
        <f>S328*H328</f>
        <v>0</v>
      </c>
      <c r="AR328" s="25" t="s">
        <v>176</v>
      </c>
      <c r="AT328" s="25" t="s">
        <v>171</v>
      </c>
      <c r="AU328" s="25" t="s">
        <v>85</v>
      </c>
      <c r="AY328" s="25" t="s">
        <v>169</v>
      </c>
      <c r="BE328" s="245">
        <f>IF(N328="základní",J328,0)</f>
        <v>0</v>
      </c>
      <c r="BF328" s="245">
        <f>IF(N328="snížená",J328,0)</f>
        <v>0</v>
      </c>
      <c r="BG328" s="245">
        <f>IF(N328="zákl. přenesená",J328,0)</f>
        <v>0</v>
      </c>
      <c r="BH328" s="245">
        <f>IF(N328="sníž. přenesená",J328,0)</f>
        <v>0</v>
      </c>
      <c r="BI328" s="245">
        <f>IF(N328="nulová",J328,0)</f>
        <v>0</v>
      </c>
      <c r="BJ328" s="25" t="s">
        <v>82</v>
      </c>
      <c r="BK328" s="245">
        <f>ROUND(I328*H328,2)</f>
        <v>0</v>
      </c>
      <c r="BL328" s="25" t="s">
        <v>176</v>
      </c>
      <c r="BM328" s="25" t="s">
        <v>561</v>
      </c>
    </row>
    <row r="329" spans="2:51" s="12" customFormat="1" ht="13.5">
      <c r="B329" s="246"/>
      <c r="C329" s="247"/>
      <c r="D329" s="248" t="s">
        <v>185</v>
      </c>
      <c r="E329" s="249" t="s">
        <v>21</v>
      </c>
      <c r="F329" s="250" t="s">
        <v>562</v>
      </c>
      <c r="G329" s="247"/>
      <c r="H329" s="251">
        <v>1121</v>
      </c>
      <c r="I329" s="252"/>
      <c r="J329" s="247"/>
      <c r="K329" s="247"/>
      <c r="L329" s="253"/>
      <c r="M329" s="254"/>
      <c r="N329" s="255"/>
      <c r="O329" s="255"/>
      <c r="P329" s="255"/>
      <c r="Q329" s="255"/>
      <c r="R329" s="255"/>
      <c r="S329" s="255"/>
      <c r="T329" s="256"/>
      <c r="AT329" s="257" t="s">
        <v>185</v>
      </c>
      <c r="AU329" s="257" t="s">
        <v>85</v>
      </c>
      <c r="AV329" s="12" t="s">
        <v>85</v>
      </c>
      <c r="AW329" s="12" t="s">
        <v>37</v>
      </c>
      <c r="AX329" s="12" t="s">
        <v>74</v>
      </c>
      <c r="AY329" s="257" t="s">
        <v>169</v>
      </c>
    </row>
    <row r="330" spans="2:51" s="13" customFormat="1" ht="13.5">
      <c r="B330" s="258"/>
      <c r="C330" s="259"/>
      <c r="D330" s="248" t="s">
        <v>185</v>
      </c>
      <c r="E330" s="260" t="s">
        <v>21</v>
      </c>
      <c r="F330" s="261" t="s">
        <v>187</v>
      </c>
      <c r="G330" s="259"/>
      <c r="H330" s="262">
        <v>1121</v>
      </c>
      <c r="I330" s="263"/>
      <c r="J330" s="259"/>
      <c r="K330" s="259"/>
      <c r="L330" s="264"/>
      <c r="M330" s="265"/>
      <c r="N330" s="266"/>
      <c r="O330" s="266"/>
      <c r="P330" s="266"/>
      <c r="Q330" s="266"/>
      <c r="R330" s="266"/>
      <c r="S330" s="266"/>
      <c r="T330" s="267"/>
      <c r="AT330" s="268" t="s">
        <v>185</v>
      </c>
      <c r="AU330" s="268" t="s">
        <v>85</v>
      </c>
      <c r="AV330" s="13" t="s">
        <v>176</v>
      </c>
      <c r="AW330" s="13" t="s">
        <v>37</v>
      </c>
      <c r="AX330" s="13" t="s">
        <v>82</v>
      </c>
      <c r="AY330" s="268" t="s">
        <v>169</v>
      </c>
    </row>
    <row r="331" spans="2:65" s="1" customFormat="1" ht="16.5" customHeight="1">
      <c r="B331" s="47"/>
      <c r="C331" s="294" t="s">
        <v>563</v>
      </c>
      <c r="D331" s="294" t="s">
        <v>532</v>
      </c>
      <c r="E331" s="295" t="s">
        <v>564</v>
      </c>
      <c r="F331" s="296" t="s">
        <v>565</v>
      </c>
      <c r="G331" s="297" t="s">
        <v>194</v>
      </c>
      <c r="H331" s="298">
        <v>2342.89</v>
      </c>
      <c r="I331" s="299"/>
      <c r="J331" s="300">
        <f>ROUND(I331*H331,2)</f>
        <v>0</v>
      </c>
      <c r="K331" s="296" t="s">
        <v>175</v>
      </c>
      <c r="L331" s="301"/>
      <c r="M331" s="302" t="s">
        <v>21</v>
      </c>
      <c r="N331" s="303" t="s">
        <v>45</v>
      </c>
      <c r="O331" s="48"/>
      <c r="P331" s="243">
        <f>O331*H331</f>
        <v>0</v>
      </c>
      <c r="Q331" s="243">
        <v>0.0003</v>
      </c>
      <c r="R331" s="243">
        <f>Q331*H331</f>
        <v>0.7028669999999999</v>
      </c>
      <c r="S331" s="243">
        <v>0</v>
      </c>
      <c r="T331" s="244">
        <f>S331*H331</f>
        <v>0</v>
      </c>
      <c r="AR331" s="25" t="s">
        <v>215</v>
      </c>
      <c r="AT331" s="25" t="s">
        <v>532</v>
      </c>
      <c r="AU331" s="25" t="s">
        <v>85</v>
      </c>
      <c r="AY331" s="25" t="s">
        <v>169</v>
      </c>
      <c r="BE331" s="245">
        <f>IF(N331="základní",J331,0)</f>
        <v>0</v>
      </c>
      <c r="BF331" s="245">
        <f>IF(N331="snížená",J331,0)</f>
        <v>0</v>
      </c>
      <c r="BG331" s="245">
        <f>IF(N331="zákl. přenesená",J331,0)</f>
        <v>0</v>
      </c>
      <c r="BH331" s="245">
        <f>IF(N331="sníž. přenesená",J331,0)</f>
        <v>0</v>
      </c>
      <c r="BI331" s="245">
        <f>IF(N331="nulová",J331,0)</f>
        <v>0</v>
      </c>
      <c r="BJ331" s="25" t="s">
        <v>82</v>
      </c>
      <c r="BK331" s="245">
        <f>ROUND(I331*H331,2)</f>
        <v>0</v>
      </c>
      <c r="BL331" s="25" t="s">
        <v>176</v>
      </c>
      <c r="BM331" s="25" t="s">
        <v>566</v>
      </c>
    </row>
    <row r="332" spans="2:51" s="12" customFormat="1" ht="13.5">
      <c r="B332" s="246"/>
      <c r="C332" s="247"/>
      <c r="D332" s="248" t="s">
        <v>185</v>
      </c>
      <c r="E332" s="249" t="s">
        <v>21</v>
      </c>
      <c r="F332" s="250" t="s">
        <v>567</v>
      </c>
      <c r="G332" s="247"/>
      <c r="H332" s="251">
        <v>2342.89</v>
      </c>
      <c r="I332" s="252"/>
      <c r="J332" s="247"/>
      <c r="K332" s="247"/>
      <c r="L332" s="253"/>
      <c r="M332" s="254"/>
      <c r="N332" s="255"/>
      <c r="O332" s="255"/>
      <c r="P332" s="255"/>
      <c r="Q332" s="255"/>
      <c r="R332" s="255"/>
      <c r="S332" s="255"/>
      <c r="T332" s="256"/>
      <c r="AT332" s="257" t="s">
        <v>185</v>
      </c>
      <c r="AU332" s="257" t="s">
        <v>85</v>
      </c>
      <c r="AV332" s="12" t="s">
        <v>85</v>
      </c>
      <c r="AW332" s="12" t="s">
        <v>37</v>
      </c>
      <c r="AX332" s="12" t="s">
        <v>74</v>
      </c>
      <c r="AY332" s="257" t="s">
        <v>169</v>
      </c>
    </row>
    <row r="333" spans="2:51" s="13" customFormat="1" ht="13.5">
      <c r="B333" s="258"/>
      <c r="C333" s="259"/>
      <c r="D333" s="248" t="s">
        <v>185</v>
      </c>
      <c r="E333" s="260" t="s">
        <v>21</v>
      </c>
      <c r="F333" s="261" t="s">
        <v>187</v>
      </c>
      <c r="G333" s="259"/>
      <c r="H333" s="262">
        <v>2342.89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AT333" s="268" t="s">
        <v>185</v>
      </c>
      <c r="AU333" s="268" t="s">
        <v>85</v>
      </c>
      <c r="AV333" s="13" t="s">
        <v>176</v>
      </c>
      <c r="AW333" s="13" t="s">
        <v>37</v>
      </c>
      <c r="AX333" s="13" t="s">
        <v>82</v>
      </c>
      <c r="AY333" s="268" t="s">
        <v>169</v>
      </c>
    </row>
    <row r="334" spans="2:65" s="1" customFormat="1" ht="16.5" customHeight="1">
      <c r="B334" s="47"/>
      <c r="C334" s="234" t="s">
        <v>568</v>
      </c>
      <c r="D334" s="234" t="s">
        <v>171</v>
      </c>
      <c r="E334" s="235" t="s">
        <v>569</v>
      </c>
      <c r="F334" s="236" t="s">
        <v>570</v>
      </c>
      <c r="G334" s="237" t="s">
        <v>422</v>
      </c>
      <c r="H334" s="238">
        <v>23.6</v>
      </c>
      <c r="I334" s="239"/>
      <c r="J334" s="240">
        <f>ROUND(I334*H334,2)</f>
        <v>0</v>
      </c>
      <c r="K334" s="236" t="s">
        <v>175</v>
      </c>
      <c r="L334" s="73"/>
      <c r="M334" s="241" t="s">
        <v>21</v>
      </c>
      <c r="N334" s="242" t="s">
        <v>45</v>
      </c>
      <c r="O334" s="48"/>
      <c r="P334" s="243">
        <f>O334*H334</f>
        <v>0</v>
      </c>
      <c r="Q334" s="243">
        <v>0</v>
      </c>
      <c r="R334" s="243">
        <f>Q334*H334</f>
        <v>0</v>
      </c>
      <c r="S334" s="243">
        <v>0</v>
      </c>
      <c r="T334" s="244">
        <f>S334*H334</f>
        <v>0</v>
      </c>
      <c r="AR334" s="25" t="s">
        <v>176</v>
      </c>
      <c r="AT334" s="25" t="s">
        <v>171</v>
      </c>
      <c r="AU334" s="25" t="s">
        <v>85</v>
      </c>
      <c r="AY334" s="25" t="s">
        <v>169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25" t="s">
        <v>82</v>
      </c>
      <c r="BK334" s="245">
        <f>ROUND(I334*H334,2)</f>
        <v>0</v>
      </c>
      <c r="BL334" s="25" t="s">
        <v>176</v>
      </c>
      <c r="BM334" s="25" t="s">
        <v>571</v>
      </c>
    </row>
    <row r="335" spans="2:51" s="12" customFormat="1" ht="13.5">
      <c r="B335" s="246"/>
      <c r="C335" s="247"/>
      <c r="D335" s="248" t="s">
        <v>185</v>
      </c>
      <c r="E335" s="249" t="s">
        <v>21</v>
      </c>
      <c r="F335" s="250" t="s">
        <v>572</v>
      </c>
      <c r="G335" s="247"/>
      <c r="H335" s="251">
        <v>23.6</v>
      </c>
      <c r="I335" s="252"/>
      <c r="J335" s="247"/>
      <c r="K335" s="247"/>
      <c r="L335" s="253"/>
      <c r="M335" s="254"/>
      <c r="N335" s="255"/>
      <c r="O335" s="255"/>
      <c r="P335" s="255"/>
      <c r="Q335" s="255"/>
      <c r="R335" s="255"/>
      <c r="S335" s="255"/>
      <c r="T335" s="256"/>
      <c r="AT335" s="257" t="s">
        <v>185</v>
      </c>
      <c r="AU335" s="257" t="s">
        <v>85</v>
      </c>
      <c r="AV335" s="12" t="s">
        <v>85</v>
      </c>
      <c r="AW335" s="12" t="s">
        <v>37</v>
      </c>
      <c r="AX335" s="12" t="s">
        <v>74</v>
      </c>
      <c r="AY335" s="257" t="s">
        <v>169</v>
      </c>
    </row>
    <row r="336" spans="2:51" s="13" customFormat="1" ht="13.5">
      <c r="B336" s="258"/>
      <c r="C336" s="259"/>
      <c r="D336" s="248" t="s">
        <v>185</v>
      </c>
      <c r="E336" s="260" t="s">
        <v>21</v>
      </c>
      <c r="F336" s="261" t="s">
        <v>187</v>
      </c>
      <c r="G336" s="259"/>
      <c r="H336" s="262">
        <v>23.6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AT336" s="268" t="s">
        <v>185</v>
      </c>
      <c r="AU336" s="268" t="s">
        <v>85</v>
      </c>
      <c r="AV336" s="13" t="s">
        <v>176</v>
      </c>
      <c r="AW336" s="13" t="s">
        <v>37</v>
      </c>
      <c r="AX336" s="13" t="s">
        <v>82</v>
      </c>
      <c r="AY336" s="268" t="s">
        <v>169</v>
      </c>
    </row>
    <row r="337" spans="2:65" s="1" customFormat="1" ht="16.5" customHeight="1">
      <c r="B337" s="47"/>
      <c r="C337" s="234" t="s">
        <v>573</v>
      </c>
      <c r="D337" s="234" t="s">
        <v>171</v>
      </c>
      <c r="E337" s="235" t="s">
        <v>574</v>
      </c>
      <c r="F337" s="236" t="s">
        <v>575</v>
      </c>
      <c r="G337" s="237" t="s">
        <v>205</v>
      </c>
      <c r="H337" s="238">
        <v>590</v>
      </c>
      <c r="I337" s="239"/>
      <c r="J337" s="240">
        <f>ROUND(I337*H337,2)</f>
        <v>0</v>
      </c>
      <c r="K337" s="236" t="s">
        <v>175</v>
      </c>
      <c r="L337" s="73"/>
      <c r="M337" s="241" t="s">
        <v>21</v>
      </c>
      <c r="N337" s="242" t="s">
        <v>45</v>
      </c>
      <c r="O337" s="48"/>
      <c r="P337" s="243">
        <f>O337*H337</f>
        <v>0</v>
      </c>
      <c r="Q337" s="243">
        <v>0.0011628</v>
      </c>
      <c r="R337" s="243">
        <f>Q337*H337</f>
        <v>0.686052</v>
      </c>
      <c r="S337" s="243">
        <v>0</v>
      </c>
      <c r="T337" s="244">
        <f>S337*H337</f>
        <v>0</v>
      </c>
      <c r="AR337" s="25" t="s">
        <v>176</v>
      </c>
      <c r="AT337" s="25" t="s">
        <v>171</v>
      </c>
      <c r="AU337" s="25" t="s">
        <v>85</v>
      </c>
      <c r="AY337" s="25" t="s">
        <v>169</v>
      </c>
      <c r="BE337" s="245">
        <f>IF(N337="základní",J337,0)</f>
        <v>0</v>
      </c>
      <c r="BF337" s="245">
        <f>IF(N337="snížená",J337,0)</f>
        <v>0</v>
      </c>
      <c r="BG337" s="245">
        <f>IF(N337="zákl. přenesená",J337,0)</f>
        <v>0</v>
      </c>
      <c r="BH337" s="245">
        <f>IF(N337="sníž. přenesená",J337,0)</f>
        <v>0</v>
      </c>
      <c r="BI337" s="245">
        <f>IF(N337="nulová",J337,0)</f>
        <v>0</v>
      </c>
      <c r="BJ337" s="25" t="s">
        <v>82</v>
      </c>
      <c r="BK337" s="245">
        <f>ROUND(I337*H337,2)</f>
        <v>0</v>
      </c>
      <c r="BL337" s="25" t="s">
        <v>176</v>
      </c>
      <c r="BM337" s="25" t="s">
        <v>576</v>
      </c>
    </row>
    <row r="338" spans="2:51" s="14" customFormat="1" ht="13.5">
      <c r="B338" s="269"/>
      <c r="C338" s="270"/>
      <c r="D338" s="248" t="s">
        <v>185</v>
      </c>
      <c r="E338" s="271" t="s">
        <v>21</v>
      </c>
      <c r="F338" s="272" t="s">
        <v>334</v>
      </c>
      <c r="G338" s="270"/>
      <c r="H338" s="271" t="s">
        <v>21</v>
      </c>
      <c r="I338" s="273"/>
      <c r="J338" s="270"/>
      <c r="K338" s="270"/>
      <c r="L338" s="274"/>
      <c r="M338" s="275"/>
      <c r="N338" s="276"/>
      <c r="O338" s="276"/>
      <c r="P338" s="276"/>
      <c r="Q338" s="276"/>
      <c r="R338" s="276"/>
      <c r="S338" s="276"/>
      <c r="T338" s="277"/>
      <c r="AT338" s="278" t="s">
        <v>185</v>
      </c>
      <c r="AU338" s="278" t="s">
        <v>85</v>
      </c>
      <c r="AV338" s="14" t="s">
        <v>82</v>
      </c>
      <c r="AW338" s="14" t="s">
        <v>37</v>
      </c>
      <c r="AX338" s="14" t="s">
        <v>74</v>
      </c>
      <c r="AY338" s="278" t="s">
        <v>169</v>
      </c>
    </row>
    <row r="339" spans="2:51" s="12" customFormat="1" ht="13.5">
      <c r="B339" s="246"/>
      <c r="C339" s="247"/>
      <c r="D339" s="248" t="s">
        <v>185</v>
      </c>
      <c r="E339" s="249" t="s">
        <v>21</v>
      </c>
      <c r="F339" s="250" t="s">
        <v>577</v>
      </c>
      <c r="G339" s="247"/>
      <c r="H339" s="251">
        <v>98.85</v>
      </c>
      <c r="I339" s="252"/>
      <c r="J339" s="247"/>
      <c r="K339" s="247"/>
      <c r="L339" s="253"/>
      <c r="M339" s="254"/>
      <c r="N339" s="255"/>
      <c r="O339" s="255"/>
      <c r="P339" s="255"/>
      <c r="Q339" s="255"/>
      <c r="R339" s="255"/>
      <c r="S339" s="255"/>
      <c r="T339" s="256"/>
      <c r="AT339" s="257" t="s">
        <v>185</v>
      </c>
      <c r="AU339" s="257" t="s">
        <v>85</v>
      </c>
      <c r="AV339" s="12" t="s">
        <v>85</v>
      </c>
      <c r="AW339" s="12" t="s">
        <v>37</v>
      </c>
      <c r="AX339" s="12" t="s">
        <v>74</v>
      </c>
      <c r="AY339" s="257" t="s">
        <v>169</v>
      </c>
    </row>
    <row r="340" spans="2:51" s="14" customFormat="1" ht="13.5">
      <c r="B340" s="269"/>
      <c r="C340" s="270"/>
      <c r="D340" s="248" t="s">
        <v>185</v>
      </c>
      <c r="E340" s="271" t="s">
        <v>21</v>
      </c>
      <c r="F340" s="272" t="s">
        <v>343</v>
      </c>
      <c r="G340" s="270"/>
      <c r="H340" s="271" t="s">
        <v>21</v>
      </c>
      <c r="I340" s="273"/>
      <c r="J340" s="270"/>
      <c r="K340" s="270"/>
      <c r="L340" s="274"/>
      <c r="M340" s="275"/>
      <c r="N340" s="276"/>
      <c r="O340" s="276"/>
      <c r="P340" s="276"/>
      <c r="Q340" s="276"/>
      <c r="R340" s="276"/>
      <c r="S340" s="276"/>
      <c r="T340" s="277"/>
      <c r="AT340" s="278" t="s">
        <v>185</v>
      </c>
      <c r="AU340" s="278" t="s">
        <v>85</v>
      </c>
      <c r="AV340" s="14" t="s">
        <v>82</v>
      </c>
      <c r="AW340" s="14" t="s">
        <v>37</v>
      </c>
      <c r="AX340" s="14" t="s">
        <v>74</v>
      </c>
      <c r="AY340" s="278" t="s">
        <v>169</v>
      </c>
    </row>
    <row r="341" spans="2:51" s="12" customFormat="1" ht="13.5">
      <c r="B341" s="246"/>
      <c r="C341" s="247"/>
      <c r="D341" s="248" t="s">
        <v>185</v>
      </c>
      <c r="E341" s="249" t="s">
        <v>21</v>
      </c>
      <c r="F341" s="250" t="s">
        <v>578</v>
      </c>
      <c r="G341" s="247"/>
      <c r="H341" s="251">
        <v>253.3</v>
      </c>
      <c r="I341" s="252"/>
      <c r="J341" s="247"/>
      <c r="K341" s="247"/>
      <c r="L341" s="253"/>
      <c r="M341" s="254"/>
      <c r="N341" s="255"/>
      <c r="O341" s="255"/>
      <c r="P341" s="255"/>
      <c r="Q341" s="255"/>
      <c r="R341" s="255"/>
      <c r="S341" s="255"/>
      <c r="T341" s="256"/>
      <c r="AT341" s="257" t="s">
        <v>185</v>
      </c>
      <c r="AU341" s="257" t="s">
        <v>85</v>
      </c>
      <c r="AV341" s="12" t="s">
        <v>85</v>
      </c>
      <c r="AW341" s="12" t="s">
        <v>37</v>
      </c>
      <c r="AX341" s="12" t="s">
        <v>74</v>
      </c>
      <c r="AY341" s="257" t="s">
        <v>169</v>
      </c>
    </row>
    <row r="342" spans="2:51" s="14" customFormat="1" ht="13.5">
      <c r="B342" s="269"/>
      <c r="C342" s="270"/>
      <c r="D342" s="248" t="s">
        <v>185</v>
      </c>
      <c r="E342" s="271" t="s">
        <v>21</v>
      </c>
      <c r="F342" s="272" t="s">
        <v>346</v>
      </c>
      <c r="G342" s="270"/>
      <c r="H342" s="271" t="s">
        <v>21</v>
      </c>
      <c r="I342" s="273"/>
      <c r="J342" s="270"/>
      <c r="K342" s="270"/>
      <c r="L342" s="274"/>
      <c r="M342" s="275"/>
      <c r="N342" s="276"/>
      <c r="O342" s="276"/>
      <c r="P342" s="276"/>
      <c r="Q342" s="276"/>
      <c r="R342" s="276"/>
      <c r="S342" s="276"/>
      <c r="T342" s="277"/>
      <c r="AT342" s="278" t="s">
        <v>185</v>
      </c>
      <c r="AU342" s="278" t="s">
        <v>85</v>
      </c>
      <c r="AV342" s="14" t="s">
        <v>82</v>
      </c>
      <c r="AW342" s="14" t="s">
        <v>37</v>
      </c>
      <c r="AX342" s="14" t="s">
        <v>74</v>
      </c>
      <c r="AY342" s="278" t="s">
        <v>169</v>
      </c>
    </row>
    <row r="343" spans="2:51" s="12" customFormat="1" ht="13.5">
      <c r="B343" s="246"/>
      <c r="C343" s="247"/>
      <c r="D343" s="248" t="s">
        <v>185</v>
      </c>
      <c r="E343" s="249" t="s">
        <v>21</v>
      </c>
      <c r="F343" s="250" t="s">
        <v>579</v>
      </c>
      <c r="G343" s="247"/>
      <c r="H343" s="251">
        <v>106.05</v>
      </c>
      <c r="I343" s="252"/>
      <c r="J343" s="247"/>
      <c r="K343" s="247"/>
      <c r="L343" s="253"/>
      <c r="M343" s="254"/>
      <c r="N343" s="255"/>
      <c r="O343" s="255"/>
      <c r="P343" s="255"/>
      <c r="Q343" s="255"/>
      <c r="R343" s="255"/>
      <c r="S343" s="255"/>
      <c r="T343" s="256"/>
      <c r="AT343" s="257" t="s">
        <v>185</v>
      </c>
      <c r="AU343" s="257" t="s">
        <v>85</v>
      </c>
      <c r="AV343" s="12" t="s">
        <v>85</v>
      </c>
      <c r="AW343" s="12" t="s">
        <v>37</v>
      </c>
      <c r="AX343" s="12" t="s">
        <v>74</v>
      </c>
      <c r="AY343" s="257" t="s">
        <v>169</v>
      </c>
    </row>
    <row r="344" spans="2:51" s="14" customFormat="1" ht="13.5">
      <c r="B344" s="269"/>
      <c r="C344" s="270"/>
      <c r="D344" s="248" t="s">
        <v>185</v>
      </c>
      <c r="E344" s="271" t="s">
        <v>21</v>
      </c>
      <c r="F344" s="272" t="s">
        <v>434</v>
      </c>
      <c r="G344" s="270"/>
      <c r="H344" s="271" t="s">
        <v>21</v>
      </c>
      <c r="I344" s="273"/>
      <c r="J344" s="270"/>
      <c r="K344" s="270"/>
      <c r="L344" s="274"/>
      <c r="M344" s="275"/>
      <c r="N344" s="276"/>
      <c r="O344" s="276"/>
      <c r="P344" s="276"/>
      <c r="Q344" s="276"/>
      <c r="R344" s="276"/>
      <c r="S344" s="276"/>
      <c r="T344" s="277"/>
      <c r="AT344" s="278" t="s">
        <v>185</v>
      </c>
      <c r="AU344" s="278" t="s">
        <v>85</v>
      </c>
      <c r="AV344" s="14" t="s">
        <v>82</v>
      </c>
      <c r="AW344" s="14" t="s">
        <v>37</v>
      </c>
      <c r="AX344" s="14" t="s">
        <v>74</v>
      </c>
      <c r="AY344" s="278" t="s">
        <v>169</v>
      </c>
    </row>
    <row r="345" spans="2:51" s="12" customFormat="1" ht="13.5">
      <c r="B345" s="246"/>
      <c r="C345" s="247"/>
      <c r="D345" s="248" t="s">
        <v>185</v>
      </c>
      <c r="E345" s="249" t="s">
        <v>21</v>
      </c>
      <c r="F345" s="250" t="s">
        <v>580</v>
      </c>
      <c r="G345" s="247"/>
      <c r="H345" s="251">
        <v>131.8</v>
      </c>
      <c r="I345" s="252"/>
      <c r="J345" s="247"/>
      <c r="K345" s="247"/>
      <c r="L345" s="253"/>
      <c r="M345" s="254"/>
      <c r="N345" s="255"/>
      <c r="O345" s="255"/>
      <c r="P345" s="255"/>
      <c r="Q345" s="255"/>
      <c r="R345" s="255"/>
      <c r="S345" s="255"/>
      <c r="T345" s="256"/>
      <c r="AT345" s="257" t="s">
        <v>185</v>
      </c>
      <c r="AU345" s="257" t="s">
        <v>85</v>
      </c>
      <c r="AV345" s="12" t="s">
        <v>85</v>
      </c>
      <c r="AW345" s="12" t="s">
        <v>37</v>
      </c>
      <c r="AX345" s="12" t="s">
        <v>74</v>
      </c>
      <c r="AY345" s="257" t="s">
        <v>169</v>
      </c>
    </row>
    <row r="346" spans="2:51" s="13" customFormat="1" ht="13.5">
      <c r="B346" s="258"/>
      <c r="C346" s="259"/>
      <c r="D346" s="248" t="s">
        <v>185</v>
      </c>
      <c r="E346" s="260" t="s">
        <v>21</v>
      </c>
      <c r="F346" s="261" t="s">
        <v>187</v>
      </c>
      <c r="G346" s="259"/>
      <c r="H346" s="262">
        <v>590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AT346" s="268" t="s">
        <v>185</v>
      </c>
      <c r="AU346" s="268" t="s">
        <v>85</v>
      </c>
      <c r="AV346" s="13" t="s">
        <v>176</v>
      </c>
      <c r="AW346" s="13" t="s">
        <v>37</v>
      </c>
      <c r="AX346" s="13" t="s">
        <v>82</v>
      </c>
      <c r="AY346" s="268" t="s">
        <v>169</v>
      </c>
    </row>
    <row r="347" spans="2:63" s="11" customFormat="1" ht="29.85" customHeight="1">
      <c r="B347" s="218"/>
      <c r="C347" s="219"/>
      <c r="D347" s="220" t="s">
        <v>73</v>
      </c>
      <c r="E347" s="232" t="s">
        <v>176</v>
      </c>
      <c r="F347" s="232" t="s">
        <v>581</v>
      </c>
      <c r="G347" s="219"/>
      <c r="H347" s="219"/>
      <c r="I347" s="222"/>
      <c r="J347" s="233">
        <f>BK347</f>
        <v>0</v>
      </c>
      <c r="K347" s="219"/>
      <c r="L347" s="224"/>
      <c r="M347" s="225"/>
      <c r="N347" s="226"/>
      <c r="O347" s="226"/>
      <c r="P347" s="227">
        <f>SUM(P348:P367)</f>
        <v>0</v>
      </c>
      <c r="Q347" s="226"/>
      <c r="R347" s="227">
        <f>SUM(R348:R367)</f>
        <v>7.588199767200001</v>
      </c>
      <c r="S347" s="226"/>
      <c r="T347" s="228">
        <f>SUM(T348:T367)</f>
        <v>0</v>
      </c>
      <c r="AR347" s="229" t="s">
        <v>82</v>
      </c>
      <c r="AT347" s="230" t="s">
        <v>73</v>
      </c>
      <c r="AU347" s="230" t="s">
        <v>82</v>
      </c>
      <c r="AY347" s="229" t="s">
        <v>169</v>
      </c>
      <c r="BK347" s="231">
        <f>SUM(BK348:BK367)</f>
        <v>0</v>
      </c>
    </row>
    <row r="348" spans="2:65" s="1" customFormat="1" ht="25.5" customHeight="1">
      <c r="B348" s="47"/>
      <c r="C348" s="234" t="s">
        <v>582</v>
      </c>
      <c r="D348" s="234" t="s">
        <v>171</v>
      </c>
      <c r="E348" s="235" t="s">
        <v>583</v>
      </c>
      <c r="F348" s="236" t="s">
        <v>584</v>
      </c>
      <c r="G348" s="237" t="s">
        <v>422</v>
      </c>
      <c r="H348" s="238">
        <v>2.08</v>
      </c>
      <c r="I348" s="239"/>
      <c r="J348" s="240">
        <f>ROUND(I348*H348,2)</f>
        <v>0</v>
      </c>
      <c r="K348" s="236" t="s">
        <v>175</v>
      </c>
      <c r="L348" s="73"/>
      <c r="M348" s="241" t="s">
        <v>21</v>
      </c>
      <c r="N348" s="242" t="s">
        <v>45</v>
      </c>
      <c r="O348" s="48"/>
      <c r="P348" s="243">
        <f>O348*H348</f>
        <v>0</v>
      </c>
      <c r="Q348" s="243">
        <v>1.89077</v>
      </c>
      <c r="R348" s="243">
        <f>Q348*H348</f>
        <v>3.9328016000000003</v>
      </c>
      <c r="S348" s="243">
        <v>0</v>
      </c>
      <c r="T348" s="244">
        <f>S348*H348</f>
        <v>0</v>
      </c>
      <c r="AR348" s="25" t="s">
        <v>176</v>
      </c>
      <c r="AT348" s="25" t="s">
        <v>171</v>
      </c>
      <c r="AU348" s="25" t="s">
        <v>85</v>
      </c>
      <c r="AY348" s="25" t="s">
        <v>169</v>
      </c>
      <c r="BE348" s="245">
        <f>IF(N348="základní",J348,0)</f>
        <v>0</v>
      </c>
      <c r="BF348" s="245">
        <f>IF(N348="snížená",J348,0)</f>
        <v>0</v>
      </c>
      <c r="BG348" s="245">
        <f>IF(N348="zákl. přenesená",J348,0)</f>
        <v>0</v>
      </c>
      <c r="BH348" s="245">
        <f>IF(N348="sníž. přenesená",J348,0)</f>
        <v>0</v>
      </c>
      <c r="BI348" s="245">
        <f>IF(N348="nulová",J348,0)</f>
        <v>0</v>
      </c>
      <c r="BJ348" s="25" t="s">
        <v>82</v>
      </c>
      <c r="BK348" s="245">
        <f>ROUND(I348*H348,2)</f>
        <v>0</v>
      </c>
      <c r="BL348" s="25" t="s">
        <v>176</v>
      </c>
      <c r="BM348" s="25" t="s">
        <v>585</v>
      </c>
    </row>
    <row r="349" spans="2:51" s="14" customFormat="1" ht="13.5">
      <c r="B349" s="269"/>
      <c r="C349" s="270"/>
      <c r="D349" s="248" t="s">
        <v>185</v>
      </c>
      <c r="E349" s="271" t="s">
        <v>21</v>
      </c>
      <c r="F349" s="272" t="s">
        <v>445</v>
      </c>
      <c r="G349" s="270"/>
      <c r="H349" s="271" t="s">
        <v>21</v>
      </c>
      <c r="I349" s="273"/>
      <c r="J349" s="270"/>
      <c r="K349" s="270"/>
      <c r="L349" s="274"/>
      <c r="M349" s="275"/>
      <c r="N349" s="276"/>
      <c r="O349" s="276"/>
      <c r="P349" s="276"/>
      <c r="Q349" s="276"/>
      <c r="R349" s="276"/>
      <c r="S349" s="276"/>
      <c r="T349" s="277"/>
      <c r="AT349" s="278" t="s">
        <v>185</v>
      </c>
      <c r="AU349" s="278" t="s">
        <v>85</v>
      </c>
      <c r="AV349" s="14" t="s">
        <v>82</v>
      </c>
      <c r="AW349" s="14" t="s">
        <v>37</v>
      </c>
      <c r="AX349" s="14" t="s">
        <v>74</v>
      </c>
      <c r="AY349" s="278" t="s">
        <v>169</v>
      </c>
    </row>
    <row r="350" spans="2:51" s="12" customFormat="1" ht="13.5">
      <c r="B350" s="246"/>
      <c r="C350" s="247"/>
      <c r="D350" s="248" t="s">
        <v>185</v>
      </c>
      <c r="E350" s="249" t="s">
        <v>21</v>
      </c>
      <c r="F350" s="250" t="s">
        <v>586</v>
      </c>
      <c r="G350" s="247"/>
      <c r="H350" s="251">
        <v>1.84</v>
      </c>
      <c r="I350" s="252"/>
      <c r="J350" s="247"/>
      <c r="K350" s="247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185</v>
      </c>
      <c r="AU350" s="257" t="s">
        <v>85</v>
      </c>
      <c r="AV350" s="12" t="s">
        <v>85</v>
      </c>
      <c r="AW350" s="12" t="s">
        <v>37</v>
      </c>
      <c r="AX350" s="12" t="s">
        <v>74</v>
      </c>
      <c r="AY350" s="257" t="s">
        <v>169</v>
      </c>
    </row>
    <row r="351" spans="2:51" s="14" customFormat="1" ht="13.5">
      <c r="B351" s="269"/>
      <c r="C351" s="270"/>
      <c r="D351" s="248" t="s">
        <v>185</v>
      </c>
      <c r="E351" s="271" t="s">
        <v>21</v>
      </c>
      <c r="F351" s="272" t="s">
        <v>467</v>
      </c>
      <c r="G351" s="270"/>
      <c r="H351" s="271" t="s">
        <v>21</v>
      </c>
      <c r="I351" s="273"/>
      <c r="J351" s="270"/>
      <c r="K351" s="270"/>
      <c r="L351" s="274"/>
      <c r="M351" s="275"/>
      <c r="N351" s="276"/>
      <c r="O351" s="276"/>
      <c r="P351" s="276"/>
      <c r="Q351" s="276"/>
      <c r="R351" s="276"/>
      <c r="S351" s="276"/>
      <c r="T351" s="277"/>
      <c r="AT351" s="278" t="s">
        <v>185</v>
      </c>
      <c r="AU351" s="278" t="s">
        <v>85</v>
      </c>
      <c r="AV351" s="14" t="s">
        <v>82</v>
      </c>
      <c r="AW351" s="14" t="s">
        <v>37</v>
      </c>
      <c r="AX351" s="14" t="s">
        <v>74</v>
      </c>
      <c r="AY351" s="278" t="s">
        <v>169</v>
      </c>
    </row>
    <row r="352" spans="2:51" s="12" customFormat="1" ht="13.5">
      <c r="B352" s="246"/>
      <c r="C352" s="247"/>
      <c r="D352" s="248" t="s">
        <v>185</v>
      </c>
      <c r="E352" s="249" t="s">
        <v>21</v>
      </c>
      <c r="F352" s="250" t="s">
        <v>587</v>
      </c>
      <c r="G352" s="247"/>
      <c r="H352" s="251">
        <v>0.24</v>
      </c>
      <c r="I352" s="252"/>
      <c r="J352" s="247"/>
      <c r="K352" s="247"/>
      <c r="L352" s="253"/>
      <c r="M352" s="254"/>
      <c r="N352" s="255"/>
      <c r="O352" s="255"/>
      <c r="P352" s="255"/>
      <c r="Q352" s="255"/>
      <c r="R352" s="255"/>
      <c r="S352" s="255"/>
      <c r="T352" s="256"/>
      <c r="AT352" s="257" t="s">
        <v>185</v>
      </c>
      <c r="AU352" s="257" t="s">
        <v>85</v>
      </c>
      <c r="AV352" s="12" t="s">
        <v>85</v>
      </c>
      <c r="AW352" s="12" t="s">
        <v>37</v>
      </c>
      <c r="AX352" s="12" t="s">
        <v>74</v>
      </c>
      <c r="AY352" s="257" t="s">
        <v>169</v>
      </c>
    </row>
    <row r="353" spans="2:51" s="13" customFormat="1" ht="13.5">
      <c r="B353" s="258"/>
      <c r="C353" s="259"/>
      <c r="D353" s="248" t="s">
        <v>185</v>
      </c>
      <c r="E353" s="260" t="s">
        <v>21</v>
      </c>
      <c r="F353" s="261" t="s">
        <v>187</v>
      </c>
      <c r="G353" s="259"/>
      <c r="H353" s="262">
        <v>2.08</v>
      </c>
      <c r="I353" s="263"/>
      <c r="J353" s="259"/>
      <c r="K353" s="259"/>
      <c r="L353" s="264"/>
      <c r="M353" s="265"/>
      <c r="N353" s="266"/>
      <c r="O353" s="266"/>
      <c r="P353" s="266"/>
      <c r="Q353" s="266"/>
      <c r="R353" s="266"/>
      <c r="S353" s="266"/>
      <c r="T353" s="267"/>
      <c r="AT353" s="268" t="s">
        <v>185</v>
      </c>
      <c r="AU353" s="268" t="s">
        <v>85</v>
      </c>
      <c r="AV353" s="13" t="s">
        <v>176</v>
      </c>
      <c r="AW353" s="13" t="s">
        <v>37</v>
      </c>
      <c r="AX353" s="13" t="s">
        <v>82</v>
      </c>
      <c r="AY353" s="268" t="s">
        <v>169</v>
      </c>
    </row>
    <row r="354" spans="2:65" s="1" customFormat="1" ht="25.5" customHeight="1">
      <c r="B354" s="47"/>
      <c r="C354" s="234" t="s">
        <v>588</v>
      </c>
      <c r="D354" s="234" t="s">
        <v>171</v>
      </c>
      <c r="E354" s="235" t="s">
        <v>589</v>
      </c>
      <c r="F354" s="236" t="s">
        <v>590</v>
      </c>
      <c r="G354" s="237" t="s">
        <v>422</v>
      </c>
      <c r="H354" s="238">
        <v>0.072</v>
      </c>
      <c r="I354" s="239"/>
      <c r="J354" s="240">
        <f>ROUND(I354*H354,2)</f>
        <v>0</v>
      </c>
      <c r="K354" s="236" t="s">
        <v>175</v>
      </c>
      <c r="L354" s="73"/>
      <c r="M354" s="241" t="s">
        <v>21</v>
      </c>
      <c r="N354" s="242" t="s">
        <v>45</v>
      </c>
      <c r="O354" s="48"/>
      <c r="P354" s="243">
        <f>O354*H354</f>
        <v>0</v>
      </c>
      <c r="Q354" s="243">
        <v>2.234</v>
      </c>
      <c r="R354" s="243">
        <f>Q354*H354</f>
        <v>0.160848</v>
      </c>
      <c r="S354" s="243">
        <v>0</v>
      </c>
      <c r="T354" s="244">
        <f>S354*H354</f>
        <v>0</v>
      </c>
      <c r="AR354" s="25" t="s">
        <v>176</v>
      </c>
      <c r="AT354" s="25" t="s">
        <v>171</v>
      </c>
      <c r="AU354" s="25" t="s">
        <v>85</v>
      </c>
      <c r="AY354" s="25" t="s">
        <v>169</v>
      </c>
      <c r="BE354" s="245">
        <f>IF(N354="základní",J354,0)</f>
        <v>0</v>
      </c>
      <c r="BF354" s="245">
        <f>IF(N354="snížená",J354,0)</f>
        <v>0</v>
      </c>
      <c r="BG354" s="245">
        <f>IF(N354="zákl. přenesená",J354,0)</f>
        <v>0</v>
      </c>
      <c r="BH354" s="245">
        <f>IF(N354="sníž. přenesená",J354,0)</f>
        <v>0</v>
      </c>
      <c r="BI354" s="245">
        <f>IF(N354="nulová",J354,0)</f>
        <v>0</v>
      </c>
      <c r="BJ354" s="25" t="s">
        <v>82</v>
      </c>
      <c r="BK354" s="245">
        <f>ROUND(I354*H354,2)</f>
        <v>0</v>
      </c>
      <c r="BL354" s="25" t="s">
        <v>176</v>
      </c>
      <c r="BM354" s="25" t="s">
        <v>591</v>
      </c>
    </row>
    <row r="355" spans="2:51" s="12" customFormat="1" ht="13.5">
      <c r="B355" s="246"/>
      <c r="C355" s="247"/>
      <c r="D355" s="248" t="s">
        <v>185</v>
      </c>
      <c r="E355" s="249" t="s">
        <v>21</v>
      </c>
      <c r="F355" s="250" t="s">
        <v>592</v>
      </c>
      <c r="G355" s="247"/>
      <c r="H355" s="251">
        <v>0.072</v>
      </c>
      <c r="I355" s="252"/>
      <c r="J355" s="247"/>
      <c r="K355" s="247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185</v>
      </c>
      <c r="AU355" s="257" t="s">
        <v>85</v>
      </c>
      <c r="AV355" s="12" t="s">
        <v>85</v>
      </c>
      <c r="AW355" s="12" t="s">
        <v>37</v>
      </c>
      <c r="AX355" s="12" t="s">
        <v>74</v>
      </c>
      <c r="AY355" s="257" t="s">
        <v>169</v>
      </c>
    </row>
    <row r="356" spans="2:51" s="13" customFormat="1" ht="13.5">
      <c r="B356" s="258"/>
      <c r="C356" s="259"/>
      <c r="D356" s="248" t="s">
        <v>185</v>
      </c>
      <c r="E356" s="260" t="s">
        <v>21</v>
      </c>
      <c r="F356" s="261" t="s">
        <v>187</v>
      </c>
      <c r="G356" s="259"/>
      <c r="H356" s="262">
        <v>0.072</v>
      </c>
      <c r="I356" s="263"/>
      <c r="J356" s="259"/>
      <c r="K356" s="259"/>
      <c r="L356" s="264"/>
      <c r="M356" s="265"/>
      <c r="N356" s="266"/>
      <c r="O356" s="266"/>
      <c r="P356" s="266"/>
      <c r="Q356" s="266"/>
      <c r="R356" s="266"/>
      <c r="S356" s="266"/>
      <c r="T356" s="267"/>
      <c r="AT356" s="268" t="s">
        <v>185</v>
      </c>
      <c r="AU356" s="268" t="s">
        <v>85</v>
      </c>
      <c r="AV356" s="13" t="s">
        <v>176</v>
      </c>
      <c r="AW356" s="13" t="s">
        <v>37</v>
      </c>
      <c r="AX356" s="13" t="s">
        <v>82</v>
      </c>
      <c r="AY356" s="268" t="s">
        <v>169</v>
      </c>
    </row>
    <row r="357" spans="2:65" s="1" customFormat="1" ht="25.5" customHeight="1">
      <c r="B357" s="47"/>
      <c r="C357" s="234" t="s">
        <v>593</v>
      </c>
      <c r="D357" s="234" t="s">
        <v>171</v>
      </c>
      <c r="E357" s="235" t="s">
        <v>594</v>
      </c>
      <c r="F357" s="236" t="s">
        <v>595</v>
      </c>
      <c r="G357" s="237" t="s">
        <v>194</v>
      </c>
      <c r="H357" s="238">
        <v>0.48</v>
      </c>
      <c r="I357" s="239"/>
      <c r="J357" s="240">
        <f>ROUND(I357*H357,2)</f>
        <v>0</v>
      </c>
      <c r="K357" s="236" t="s">
        <v>175</v>
      </c>
      <c r="L357" s="73"/>
      <c r="M357" s="241" t="s">
        <v>21</v>
      </c>
      <c r="N357" s="242" t="s">
        <v>45</v>
      </c>
      <c r="O357" s="48"/>
      <c r="P357" s="243">
        <f>O357*H357</f>
        <v>0</v>
      </c>
      <c r="Q357" s="243">
        <v>0.00639264</v>
      </c>
      <c r="R357" s="243">
        <f>Q357*H357</f>
        <v>0.0030684671999999997</v>
      </c>
      <c r="S357" s="243">
        <v>0</v>
      </c>
      <c r="T357" s="244">
        <f>S357*H357</f>
        <v>0</v>
      </c>
      <c r="AR357" s="25" t="s">
        <v>176</v>
      </c>
      <c r="AT357" s="25" t="s">
        <v>171</v>
      </c>
      <c r="AU357" s="25" t="s">
        <v>85</v>
      </c>
      <c r="AY357" s="25" t="s">
        <v>169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25" t="s">
        <v>82</v>
      </c>
      <c r="BK357" s="245">
        <f>ROUND(I357*H357,2)</f>
        <v>0</v>
      </c>
      <c r="BL357" s="25" t="s">
        <v>176</v>
      </c>
      <c r="BM357" s="25" t="s">
        <v>596</v>
      </c>
    </row>
    <row r="358" spans="2:51" s="12" customFormat="1" ht="13.5">
      <c r="B358" s="246"/>
      <c r="C358" s="247"/>
      <c r="D358" s="248" t="s">
        <v>185</v>
      </c>
      <c r="E358" s="249" t="s">
        <v>21</v>
      </c>
      <c r="F358" s="250" t="s">
        <v>597</v>
      </c>
      <c r="G358" s="247"/>
      <c r="H358" s="251">
        <v>0.48</v>
      </c>
      <c r="I358" s="252"/>
      <c r="J358" s="247"/>
      <c r="K358" s="247"/>
      <c r="L358" s="253"/>
      <c r="M358" s="254"/>
      <c r="N358" s="255"/>
      <c r="O358" s="255"/>
      <c r="P358" s="255"/>
      <c r="Q358" s="255"/>
      <c r="R358" s="255"/>
      <c r="S358" s="255"/>
      <c r="T358" s="256"/>
      <c r="AT358" s="257" t="s">
        <v>185</v>
      </c>
      <c r="AU358" s="257" t="s">
        <v>85</v>
      </c>
      <c r="AV358" s="12" t="s">
        <v>85</v>
      </c>
      <c r="AW358" s="12" t="s">
        <v>37</v>
      </c>
      <c r="AX358" s="12" t="s">
        <v>74</v>
      </c>
      <c r="AY358" s="257" t="s">
        <v>169</v>
      </c>
    </row>
    <row r="359" spans="2:51" s="13" customFormat="1" ht="13.5">
      <c r="B359" s="258"/>
      <c r="C359" s="259"/>
      <c r="D359" s="248" t="s">
        <v>185</v>
      </c>
      <c r="E359" s="260" t="s">
        <v>21</v>
      </c>
      <c r="F359" s="261" t="s">
        <v>187</v>
      </c>
      <c r="G359" s="259"/>
      <c r="H359" s="262">
        <v>0.48</v>
      </c>
      <c r="I359" s="263"/>
      <c r="J359" s="259"/>
      <c r="K359" s="259"/>
      <c r="L359" s="264"/>
      <c r="M359" s="265"/>
      <c r="N359" s="266"/>
      <c r="O359" s="266"/>
      <c r="P359" s="266"/>
      <c r="Q359" s="266"/>
      <c r="R359" s="266"/>
      <c r="S359" s="266"/>
      <c r="T359" s="267"/>
      <c r="AT359" s="268" t="s">
        <v>185</v>
      </c>
      <c r="AU359" s="268" t="s">
        <v>85</v>
      </c>
      <c r="AV359" s="13" t="s">
        <v>176</v>
      </c>
      <c r="AW359" s="13" t="s">
        <v>37</v>
      </c>
      <c r="AX359" s="13" t="s">
        <v>82</v>
      </c>
      <c r="AY359" s="268" t="s">
        <v>169</v>
      </c>
    </row>
    <row r="360" spans="2:65" s="1" customFormat="1" ht="25.5" customHeight="1">
      <c r="B360" s="47"/>
      <c r="C360" s="234" t="s">
        <v>598</v>
      </c>
      <c r="D360" s="234" t="s">
        <v>171</v>
      </c>
      <c r="E360" s="235" t="s">
        <v>599</v>
      </c>
      <c r="F360" s="236" t="s">
        <v>600</v>
      </c>
      <c r="G360" s="237" t="s">
        <v>174</v>
      </c>
      <c r="H360" s="238">
        <v>13</v>
      </c>
      <c r="I360" s="239"/>
      <c r="J360" s="240">
        <f>ROUND(I360*H360,2)</f>
        <v>0</v>
      </c>
      <c r="K360" s="236" t="s">
        <v>175</v>
      </c>
      <c r="L360" s="73"/>
      <c r="M360" s="241" t="s">
        <v>21</v>
      </c>
      <c r="N360" s="242" t="s">
        <v>45</v>
      </c>
      <c r="O360" s="48"/>
      <c r="P360" s="243">
        <f>O360*H360</f>
        <v>0</v>
      </c>
      <c r="Q360" s="243">
        <v>0.11262886</v>
      </c>
      <c r="R360" s="243">
        <f>Q360*H360</f>
        <v>1.46417518</v>
      </c>
      <c r="S360" s="243">
        <v>0</v>
      </c>
      <c r="T360" s="244">
        <f>S360*H360</f>
        <v>0</v>
      </c>
      <c r="AR360" s="25" t="s">
        <v>176</v>
      </c>
      <c r="AT360" s="25" t="s">
        <v>171</v>
      </c>
      <c r="AU360" s="25" t="s">
        <v>85</v>
      </c>
      <c r="AY360" s="25" t="s">
        <v>169</v>
      </c>
      <c r="BE360" s="245">
        <f>IF(N360="základní",J360,0)</f>
        <v>0</v>
      </c>
      <c r="BF360" s="245">
        <f>IF(N360="snížená",J360,0)</f>
        <v>0</v>
      </c>
      <c r="BG360" s="245">
        <f>IF(N360="zákl. přenesená",J360,0)</f>
        <v>0</v>
      </c>
      <c r="BH360" s="245">
        <f>IF(N360="sníž. přenesená",J360,0)</f>
        <v>0</v>
      </c>
      <c r="BI360" s="245">
        <f>IF(N360="nulová",J360,0)</f>
        <v>0</v>
      </c>
      <c r="BJ360" s="25" t="s">
        <v>82</v>
      </c>
      <c r="BK360" s="245">
        <f>ROUND(I360*H360,2)</f>
        <v>0</v>
      </c>
      <c r="BL360" s="25" t="s">
        <v>176</v>
      </c>
      <c r="BM360" s="25" t="s">
        <v>601</v>
      </c>
    </row>
    <row r="361" spans="2:51" s="14" customFormat="1" ht="13.5">
      <c r="B361" s="269"/>
      <c r="C361" s="270"/>
      <c r="D361" s="248" t="s">
        <v>185</v>
      </c>
      <c r="E361" s="271" t="s">
        <v>21</v>
      </c>
      <c r="F361" s="272" t="s">
        <v>602</v>
      </c>
      <c r="G361" s="270"/>
      <c r="H361" s="271" t="s">
        <v>21</v>
      </c>
      <c r="I361" s="273"/>
      <c r="J361" s="270"/>
      <c r="K361" s="270"/>
      <c r="L361" s="274"/>
      <c r="M361" s="275"/>
      <c r="N361" s="276"/>
      <c r="O361" s="276"/>
      <c r="P361" s="276"/>
      <c r="Q361" s="276"/>
      <c r="R361" s="276"/>
      <c r="S361" s="276"/>
      <c r="T361" s="277"/>
      <c r="AT361" s="278" t="s">
        <v>185</v>
      </c>
      <c r="AU361" s="278" t="s">
        <v>85</v>
      </c>
      <c r="AV361" s="14" t="s">
        <v>82</v>
      </c>
      <c r="AW361" s="14" t="s">
        <v>37</v>
      </c>
      <c r="AX361" s="14" t="s">
        <v>74</v>
      </c>
      <c r="AY361" s="278" t="s">
        <v>169</v>
      </c>
    </row>
    <row r="362" spans="2:51" s="12" customFormat="1" ht="13.5">
      <c r="B362" s="246"/>
      <c r="C362" s="247"/>
      <c r="D362" s="248" t="s">
        <v>185</v>
      </c>
      <c r="E362" s="249" t="s">
        <v>21</v>
      </c>
      <c r="F362" s="250" t="s">
        <v>603</v>
      </c>
      <c r="G362" s="247"/>
      <c r="H362" s="251">
        <v>13</v>
      </c>
      <c r="I362" s="252"/>
      <c r="J362" s="247"/>
      <c r="K362" s="247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185</v>
      </c>
      <c r="AU362" s="257" t="s">
        <v>85</v>
      </c>
      <c r="AV362" s="12" t="s">
        <v>85</v>
      </c>
      <c r="AW362" s="12" t="s">
        <v>37</v>
      </c>
      <c r="AX362" s="12" t="s">
        <v>74</v>
      </c>
      <c r="AY362" s="257" t="s">
        <v>169</v>
      </c>
    </row>
    <row r="363" spans="2:51" s="13" customFormat="1" ht="13.5">
      <c r="B363" s="258"/>
      <c r="C363" s="259"/>
      <c r="D363" s="248" t="s">
        <v>185</v>
      </c>
      <c r="E363" s="260" t="s">
        <v>21</v>
      </c>
      <c r="F363" s="261" t="s">
        <v>187</v>
      </c>
      <c r="G363" s="259"/>
      <c r="H363" s="262">
        <v>13</v>
      </c>
      <c r="I363" s="263"/>
      <c r="J363" s="259"/>
      <c r="K363" s="259"/>
      <c r="L363" s="264"/>
      <c r="M363" s="265"/>
      <c r="N363" s="266"/>
      <c r="O363" s="266"/>
      <c r="P363" s="266"/>
      <c r="Q363" s="266"/>
      <c r="R363" s="266"/>
      <c r="S363" s="266"/>
      <c r="T363" s="267"/>
      <c r="AT363" s="268" t="s">
        <v>185</v>
      </c>
      <c r="AU363" s="268" t="s">
        <v>85</v>
      </c>
      <c r="AV363" s="13" t="s">
        <v>176</v>
      </c>
      <c r="AW363" s="13" t="s">
        <v>37</v>
      </c>
      <c r="AX363" s="13" t="s">
        <v>82</v>
      </c>
      <c r="AY363" s="268" t="s">
        <v>169</v>
      </c>
    </row>
    <row r="364" spans="2:65" s="1" customFormat="1" ht="25.5" customHeight="1">
      <c r="B364" s="47"/>
      <c r="C364" s="234" t="s">
        <v>604</v>
      </c>
      <c r="D364" s="234" t="s">
        <v>171</v>
      </c>
      <c r="E364" s="235" t="s">
        <v>605</v>
      </c>
      <c r="F364" s="236" t="s">
        <v>606</v>
      </c>
      <c r="G364" s="237" t="s">
        <v>174</v>
      </c>
      <c r="H364" s="238">
        <v>9</v>
      </c>
      <c r="I364" s="239"/>
      <c r="J364" s="240">
        <f>ROUND(I364*H364,2)</f>
        <v>0</v>
      </c>
      <c r="K364" s="236" t="s">
        <v>175</v>
      </c>
      <c r="L364" s="73"/>
      <c r="M364" s="241" t="s">
        <v>21</v>
      </c>
      <c r="N364" s="242" t="s">
        <v>45</v>
      </c>
      <c r="O364" s="48"/>
      <c r="P364" s="243">
        <f>O364*H364</f>
        <v>0</v>
      </c>
      <c r="Q364" s="243">
        <v>0.22525628</v>
      </c>
      <c r="R364" s="243">
        <f>Q364*H364</f>
        <v>2.0273065200000002</v>
      </c>
      <c r="S364" s="243">
        <v>0</v>
      </c>
      <c r="T364" s="244">
        <f>S364*H364</f>
        <v>0</v>
      </c>
      <c r="AR364" s="25" t="s">
        <v>176</v>
      </c>
      <c r="AT364" s="25" t="s">
        <v>171</v>
      </c>
      <c r="AU364" s="25" t="s">
        <v>85</v>
      </c>
      <c r="AY364" s="25" t="s">
        <v>169</v>
      </c>
      <c r="BE364" s="245">
        <f>IF(N364="základní",J364,0)</f>
        <v>0</v>
      </c>
      <c r="BF364" s="245">
        <f>IF(N364="snížená",J364,0)</f>
        <v>0</v>
      </c>
      <c r="BG364" s="245">
        <f>IF(N364="zákl. přenesená",J364,0)</f>
        <v>0</v>
      </c>
      <c r="BH364" s="245">
        <f>IF(N364="sníž. přenesená",J364,0)</f>
        <v>0</v>
      </c>
      <c r="BI364" s="245">
        <f>IF(N364="nulová",J364,0)</f>
        <v>0</v>
      </c>
      <c r="BJ364" s="25" t="s">
        <v>82</v>
      </c>
      <c r="BK364" s="245">
        <f>ROUND(I364*H364,2)</f>
        <v>0</v>
      </c>
      <c r="BL364" s="25" t="s">
        <v>176</v>
      </c>
      <c r="BM364" s="25" t="s">
        <v>607</v>
      </c>
    </row>
    <row r="365" spans="2:51" s="14" customFormat="1" ht="13.5">
      <c r="B365" s="269"/>
      <c r="C365" s="270"/>
      <c r="D365" s="248" t="s">
        <v>185</v>
      </c>
      <c r="E365" s="271" t="s">
        <v>21</v>
      </c>
      <c r="F365" s="272" t="s">
        <v>608</v>
      </c>
      <c r="G365" s="270"/>
      <c r="H365" s="271" t="s">
        <v>21</v>
      </c>
      <c r="I365" s="273"/>
      <c r="J365" s="270"/>
      <c r="K365" s="270"/>
      <c r="L365" s="274"/>
      <c r="M365" s="275"/>
      <c r="N365" s="276"/>
      <c r="O365" s="276"/>
      <c r="P365" s="276"/>
      <c r="Q365" s="276"/>
      <c r="R365" s="276"/>
      <c r="S365" s="276"/>
      <c r="T365" s="277"/>
      <c r="AT365" s="278" t="s">
        <v>185</v>
      </c>
      <c r="AU365" s="278" t="s">
        <v>85</v>
      </c>
      <c r="AV365" s="14" t="s">
        <v>82</v>
      </c>
      <c r="AW365" s="14" t="s">
        <v>37</v>
      </c>
      <c r="AX365" s="14" t="s">
        <v>74</v>
      </c>
      <c r="AY365" s="278" t="s">
        <v>169</v>
      </c>
    </row>
    <row r="366" spans="2:51" s="12" customFormat="1" ht="13.5">
      <c r="B366" s="246"/>
      <c r="C366" s="247"/>
      <c r="D366" s="248" t="s">
        <v>185</v>
      </c>
      <c r="E366" s="249" t="s">
        <v>21</v>
      </c>
      <c r="F366" s="250" t="s">
        <v>609</v>
      </c>
      <c r="G366" s="247"/>
      <c r="H366" s="251">
        <v>9</v>
      </c>
      <c r="I366" s="252"/>
      <c r="J366" s="247"/>
      <c r="K366" s="247"/>
      <c r="L366" s="253"/>
      <c r="M366" s="254"/>
      <c r="N366" s="255"/>
      <c r="O366" s="255"/>
      <c r="P366" s="255"/>
      <c r="Q366" s="255"/>
      <c r="R366" s="255"/>
      <c r="S366" s="255"/>
      <c r="T366" s="256"/>
      <c r="AT366" s="257" t="s">
        <v>185</v>
      </c>
      <c r="AU366" s="257" t="s">
        <v>85</v>
      </c>
      <c r="AV366" s="12" t="s">
        <v>85</v>
      </c>
      <c r="AW366" s="12" t="s">
        <v>37</v>
      </c>
      <c r="AX366" s="12" t="s">
        <v>74</v>
      </c>
      <c r="AY366" s="257" t="s">
        <v>169</v>
      </c>
    </row>
    <row r="367" spans="2:51" s="13" customFormat="1" ht="13.5">
      <c r="B367" s="258"/>
      <c r="C367" s="259"/>
      <c r="D367" s="248" t="s">
        <v>185</v>
      </c>
      <c r="E367" s="260" t="s">
        <v>21</v>
      </c>
      <c r="F367" s="261" t="s">
        <v>187</v>
      </c>
      <c r="G367" s="259"/>
      <c r="H367" s="262">
        <v>9</v>
      </c>
      <c r="I367" s="263"/>
      <c r="J367" s="259"/>
      <c r="K367" s="259"/>
      <c r="L367" s="264"/>
      <c r="M367" s="265"/>
      <c r="N367" s="266"/>
      <c r="O367" s="266"/>
      <c r="P367" s="266"/>
      <c r="Q367" s="266"/>
      <c r="R367" s="266"/>
      <c r="S367" s="266"/>
      <c r="T367" s="267"/>
      <c r="AT367" s="268" t="s">
        <v>185</v>
      </c>
      <c r="AU367" s="268" t="s">
        <v>85</v>
      </c>
      <c r="AV367" s="13" t="s">
        <v>176</v>
      </c>
      <c r="AW367" s="13" t="s">
        <v>37</v>
      </c>
      <c r="AX367" s="13" t="s">
        <v>82</v>
      </c>
      <c r="AY367" s="268" t="s">
        <v>169</v>
      </c>
    </row>
    <row r="368" spans="2:63" s="11" customFormat="1" ht="29.85" customHeight="1">
      <c r="B368" s="218"/>
      <c r="C368" s="219"/>
      <c r="D368" s="220" t="s">
        <v>73</v>
      </c>
      <c r="E368" s="232" t="s">
        <v>191</v>
      </c>
      <c r="F368" s="232" t="s">
        <v>610</v>
      </c>
      <c r="G368" s="219"/>
      <c r="H368" s="219"/>
      <c r="I368" s="222"/>
      <c r="J368" s="233">
        <f>BK368</f>
        <v>0</v>
      </c>
      <c r="K368" s="219"/>
      <c r="L368" s="224"/>
      <c r="M368" s="225"/>
      <c r="N368" s="226"/>
      <c r="O368" s="226"/>
      <c r="P368" s="227">
        <f>SUM(P369:P499)</f>
        <v>0</v>
      </c>
      <c r="Q368" s="226"/>
      <c r="R368" s="227">
        <f>SUM(R369:R499)</f>
        <v>1455.3445595</v>
      </c>
      <c r="S368" s="226"/>
      <c r="T368" s="228">
        <f>SUM(T369:T499)</f>
        <v>0</v>
      </c>
      <c r="AR368" s="229" t="s">
        <v>82</v>
      </c>
      <c r="AT368" s="230" t="s">
        <v>73</v>
      </c>
      <c r="AU368" s="230" t="s">
        <v>82</v>
      </c>
      <c r="AY368" s="229" t="s">
        <v>169</v>
      </c>
      <c r="BK368" s="231">
        <f>SUM(BK369:BK499)</f>
        <v>0</v>
      </c>
    </row>
    <row r="369" spans="2:65" s="1" customFormat="1" ht="25.5" customHeight="1">
      <c r="B369" s="47"/>
      <c r="C369" s="234" t="s">
        <v>611</v>
      </c>
      <c r="D369" s="234" t="s">
        <v>171</v>
      </c>
      <c r="E369" s="235" t="s">
        <v>612</v>
      </c>
      <c r="F369" s="236" t="s">
        <v>613</v>
      </c>
      <c r="G369" s="237" t="s">
        <v>194</v>
      </c>
      <c r="H369" s="238">
        <v>147</v>
      </c>
      <c r="I369" s="239"/>
      <c r="J369" s="240">
        <f>ROUND(I369*H369,2)</f>
        <v>0</v>
      </c>
      <c r="K369" s="236" t="s">
        <v>175</v>
      </c>
      <c r="L369" s="73"/>
      <c r="M369" s="241" t="s">
        <v>21</v>
      </c>
      <c r="N369" s="242" t="s">
        <v>45</v>
      </c>
      <c r="O369" s="48"/>
      <c r="P369" s="243">
        <f>O369*H369</f>
        <v>0</v>
      </c>
      <c r="Q369" s="243">
        <v>0</v>
      </c>
      <c r="R369" s="243">
        <f>Q369*H369</f>
        <v>0</v>
      </c>
      <c r="S369" s="243">
        <v>0</v>
      </c>
      <c r="T369" s="244">
        <f>S369*H369</f>
        <v>0</v>
      </c>
      <c r="AR369" s="25" t="s">
        <v>176</v>
      </c>
      <c r="AT369" s="25" t="s">
        <v>171</v>
      </c>
      <c r="AU369" s="25" t="s">
        <v>85</v>
      </c>
      <c r="AY369" s="25" t="s">
        <v>169</v>
      </c>
      <c r="BE369" s="245">
        <f>IF(N369="základní",J369,0)</f>
        <v>0</v>
      </c>
      <c r="BF369" s="245">
        <f>IF(N369="snížená",J369,0)</f>
        <v>0</v>
      </c>
      <c r="BG369" s="245">
        <f>IF(N369="zákl. přenesená",J369,0)</f>
        <v>0</v>
      </c>
      <c r="BH369" s="245">
        <f>IF(N369="sníž. přenesená",J369,0)</f>
        <v>0</v>
      </c>
      <c r="BI369" s="245">
        <f>IF(N369="nulová",J369,0)</f>
        <v>0</v>
      </c>
      <c r="BJ369" s="25" t="s">
        <v>82</v>
      </c>
      <c r="BK369" s="245">
        <f>ROUND(I369*H369,2)</f>
        <v>0</v>
      </c>
      <c r="BL369" s="25" t="s">
        <v>176</v>
      </c>
      <c r="BM369" s="25" t="s">
        <v>614</v>
      </c>
    </row>
    <row r="370" spans="2:51" s="14" customFormat="1" ht="13.5">
      <c r="B370" s="269"/>
      <c r="C370" s="270"/>
      <c r="D370" s="248" t="s">
        <v>185</v>
      </c>
      <c r="E370" s="271" t="s">
        <v>21</v>
      </c>
      <c r="F370" s="272" t="s">
        <v>346</v>
      </c>
      <c r="G370" s="270"/>
      <c r="H370" s="271" t="s">
        <v>21</v>
      </c>
      <c r="I370" s="273"/>
      <c r="J370" s="270"/>
      <c r="K370" s="270"/>
      <c r="L370" s="274"/>
      <c r="M370" s="275"/>
      <c r="N370" s="276"/>
      <c r="O370" s="276"/>
      <c r="P370" s="276"/>
      <c r="Q370" s="276"/>
      <c r="R370" s="276"/>
      <c r="S370" s="276"/>
      <c r="T370" s="277"/>
      <c r="AT370" s="278" t="s">
        <v>185</v>
      </c>
      <c r="AU370" s="278" t="s">
        <v>85</v>
      </c>
      <c r="AV370" s="14" t="s">
        <v>82</v>
      </c>
      <c r="AW370" s="14" t="s">
        <v>37</v>
      </c>
      <c r="AX370" s="14" t="s">
        <v>74</v>
      </c>
      <c r="AY370" s="278" t="s">
        <v>169</v>
      </c>
    </row>
    <row r="371" spans="2:51" s="12" customFormat="1" ht="13.5">
      <c r="B371" s="246"/>
      <c r="C371" s="247"/>
      <c r="D371" s="248" t="s">
        <v>185</v>
      </c>
      <c r="E371" s="249" t="s">
        <v>21</v>
      </c>
      <c r="F371" s="250" t="s">
        <v>615</v>
      </c>
      <c r="G371" s="247"/>
      <c r="H371" s="251">
        <v>147</v>
      </c>
      <c r="I371" s="252"/>
      <c r="J371" s="247"/>
      <c r="K371" s="247"/>
      <c r="L371" s="253"/>
      <c r="M371" s="254"/>
      <c r="N371" s="255"/>
      <c r="O371" s="255"/>
      <c r="P371" s="255"/>
      <c r="Q371" s="255"/>
      <c r="R371" s="255"/>
      <c r="S371" s="255"/>
      <c r="T371" s="256"/>
      <c r="AT371" s="257" t="s">
        <v>185</v>
      </c>
      <c r="AU371" s="257" t="s">
        <v>85</v>
      </c>
      <c r="AV371" s="12" t="s">
        <v>85</v>
      </c>
      <c r="AW371" s="12" t="s">
        <v>37</v>
      </c>
      <c r="AX371" s="12" t="s">
        <v>74</v>
      </c>
      <c r="AY371" s="257" t="s">
        <v>169</v>
      </c>
    </row>
    <row r="372" spans="2:51" s="13" customFormat="1" ht="13.5">
      <c r="B372" s="258"/>
      <c r="C372" s="259"/>
      <c r="D372" s="248" t="s">
        <v>185</v>
      </c>
      <c r="E372" s="260" t="s">
        <v>21</v>
      </c>
      <c r="F372" s="261" t="s">
        <v>187</v>
      </c>
      <c r="G372" s="259"/>
      <c r="H372" s="262">
        <v>147</v>
      </c>
      <c r="I372" s="263"/>
      <c r="J372" s="259"/>
      <c r="K372" s="259"/>
      <c r="L372" s="264"/>
      <c r="M372" s="265"/>
      <c r="N372" s="266"/>
      <c r="O372" s="266"/>
      <c r="P372" s="266"/>
      <c r="Q372" s="266"/>
      <c r="R372" s="266"/>
      <c r="S372" s="266"/>
      <c r="T372" s="267"/>
      <c r="AT372" s="268" t="s">
        <v>185</v>
      </c>
      <c r="AU372" s="268" t="s">
        <v>85</v>
      </c>
      <c r="AV372" s="13" t="s">
        <v>176</v>
      </c>
      <c r="AW372" s="13" t="s">
        <v>37</v>
      </c>
      <c r="AX372" s="13" t="s">
        <v>82</v>
      </c>
      <c r="AY372" s="268" t="s">
        <v>169</v>
      </c>
    </row>
    <row r="373" spans="2:65" s="1" customFormat="1" ht="25.5" customHeight="1">
      <c r="B373" s="47"/>
      <c r="C373" s="234" t="s">
        <v>616</v>
      </c>
      <c r="D373" s="234" t="s">
        <v>171</v>
      </c>
      <c r="E373" s="235" t="s">
        <v>617</v>
      </c>
      <c r="F373" s="236" t="s">
        <v>618</v>
      </c>
      <c r="G373" s="237" t="s">
        <v>194</v>
      </c>
      <c r="H373" s="238">
        <v>3767.97</v>
      </c>
      <c r="I373" s="239"/>
      <c r="J373" s="240">
        <f>ROUND(I373*H373,2)</f>
        <v>0</v>
      </c>
      <c r="K373" s="236" t="s">
        <v>175</v>
      </c>
      <c r="L373" s="73"/>
      <c r="M373" s="241" t="s">
        <v>21</v>
      </c>
      <c r="N373" s="242" t="s">
        <v>45</v>
      </c>
      <c r="O373" s="48"/>
      <c r="P373" s="243">
        <f>O373*H373</f>
        <v>0</v>
      </c>
      <c r="Q373" s="243">
        <v>0</v>
      </c>
      <c r="R373" s="243">
        <f>Q373*H373</f>
        <v>0</v>
      </c>
      <c r="S373" s="243">
        <v>0</v>
      </c>
      <c r="T373" s="244">
        <f>S373*H373</f>
        <v>0</v>
      </c>
      <c r="AR373" s="25" t="s">
        <v>176</v>
      </c>
      <c r="AT373" s="25" t="s">
        <v>171</v>
      </c>
      <c r="AU373" s="25" t="s">
        <v>85</v>
      </c>
      <c r="AY373" s="25" t="s">
        <v>169</v>
      </c>
      <c r="BE373" s="245">
        <f>IF(N373="základní",J373,0)</f>
        <v>0</v>
      </c>
      <c r="BF373" s="245">
        <f>IF(N373="snížená",J373,0)</f>
        <v>0</v>
      </c>
      <c r="BG373" s="245">
        <f>IF(N373="zákl. přenesená",J373,0)</f>
        <v>0</v>
      </c>
      <c r="BH373" s="245">
        <f>IF(N373="sníž. přenesená",J373,0)</f>
        <v>0</v>
      </c>
      <c r="BI373" s="245">
        <f>IF(N373="nulová",J373,0)</f>
        <v>0</v>
      </c>
      <c r="BJ373" s="25" t="s">
        <v>82</v>
      </c>
      <c r="BK373" s="245">
        <f>ROUND(I373*H373,2)</f>
        <v>0</v>
      </c>
      <c r="BL373" s="25" t="s">
        <v>176</v>
      </c>
      <c r="BM373" s="25" t="s">
        <v>619</v>
      </c>
    </row>
    <row r="374" spans="2:51" s="14" customFormat="1" ht="13.5">
      <c r="B374" s="269"/>
      <c r="C374" s="270"/>
      <c r="D374" s="248" t="s">
        <v>185</v>
      </c>
      <c r="E374" s="271" t="s">
        <v>21</v>
      </c>
      <c r="F374" s="272" t="s">
        <v>428</v>
      </c>
      <c r="G374" s="270"/>
      <c r="H374" s="271" t="s">
        <v>21</v>
      </c>
      <c r="I374" s="273"/>
      <c r="J374" s="270"/>
      <c r="K374" s="270"/>
      <c r="L374" s="274"/>
      <c r="M374" s="275"/>
      <c r="N374" s="276"/>
      <c r="O374" s="276"/>
      <c r="P374" s="276"/>
      <c r="Q374" s="276"/>
      <c r="R374" s="276"/>
      <c r="S374" s="276"/>
      <c r="T374" s="277"/>
      <c r="AT374" s="278" t="s">
        <v>185</v>
      </c>
      <c r="AU374" s="278" t="s">
        <v>85</v>
      </c>
      <c r="AV374" s="14" t="s">
        <v>82</v>
      </c>
      <c r="AW374" s="14" t="s">
        <v>37</v>
      </c>
      <c r="AX374" s="14" t="s">
        <v>74</v>
      </c>
      <c r="AY374" s="278" t="s">
        <v>169</v>
      </c>
    </row>
    <row r="375" spans="2:51" s="14" customFormat="1" ht="13.5">
      <c r="B375" s="269"/>
      <c r="C375" s="270"/>
      <c r="D375" s="248" t="s">
        <v>185</v>
      </c>
      <c r="E375" s="271" t="s">
        <v>21</v>
      </c>
      <c r="F375" s="272" t="s">
        <v>334</v>
      </c>
      <c r="G375" s="270"/>
      <c r="H375" s="271" t="s">
        <v>21</v>
      </c>
      <c r="I375" s="273"/>
      <c r="J375" s="270"/>
      <c r="K375" s="270"/>
      <c r="L375" s="274"/>
      <c r="M375" s="275"/>
      <c r="N375" s="276"/>
      <c r="O375" s="276"/>
      <c r="P375" s="276"/>
      <c r="Q375" s="276"/>
      <c r="R375" s="276"/>
      <c r="S375" s="276"/>
      <c r="T375" s="277"/>
      <c r="AT375" s="278" t="s">
        <v>185</v>
      </c>
      <c r="AU375" s="278" t="s">
        <v>85</v>
      </c>
      <c r="AV375" s="14" t="s">
        <v>82</v>
      </c>
      <c r="AW375" s="14" t="s">
        <v>37</v>
      </c>
      <c r="AX375" s="14" t="s">
        <v>74</v>
      </c>
      <c r="AY375" s="278" t="s">
        <v>169</v>
      </c>
    </row>
    <row r="376" spans="2:51" s="12" customFormat="1" ht="13.5">
      <c r="B376" s="246"/>
      <c r="C376" s="247"/>
      <c r="D376" s="248" t="s">
        <v>185</v>
      </c>
      <c r="E376" s="249" t="s">
        <v>21</v>
      </c>
      <c r="F376" s="250" t="s">
        <v>620</v>
      </c>
      <c r="G376" s="247"/>
      <c r="H376" s="251">
        <v>194.02</v>
      </c>
      <c r="I376" s="252"/>
      <c r="J376" s="247"/>
      <c r="K376" s="247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185</v>
      </c>
      <c r="AU376" s="257" t="s">
        <v>85</v>
      </c>
      <c r="AV376" s="12" t="s">
        <v>85</v>
      </c>
      <c r="AW376" s="12" t="s">
        <v>37</v>
      </c>
      <c r="AX376" s="12" t="s">
        <v>74</v>
      </c>
      <c r="AY376" s="257" t="s">
        <v>169</v>
      </c>
    </row>
    <row r="377" spans="2:51" s="12" customFormat="1" ht="13.5">
      <c r="B377" s="246"/>
      <c r="C377" s="247"/>
      <c r="D377" s="248" t="s">
        <v>185</v>
      </c>
      <c r="E377" s="249" t="s">
        <v>21</v>
      </c>
      <c r="F377" s="250" t="s">
        <v>621</v>
      </c>
      <c r="G377" s="247"/>
      <c r="H377" s="251">
        <v>330</v>
      </c>
      <c r="I377" s="252"/>
      <c r="J377" s="247"/>
      <c r="K377" s="247"/>
      <c r="L377" s="253"/>
      <c r="M377" s="254"/>
      <c r="N377" s="255"/>
      <c r="O377" s="255"/>
      <c r="P377" s="255"/>
      <c r="Q377" s="255"/>
      <c r="R377" s="255"/>
      <c r="S377" s="255"/>
      <c r="T377" s="256"/>
      <c r="AT377" s="257" t="s">
        <v>185</v>
      </c>
      <c r="AU377" s="257" t="s">
        <v>85</v>
      </c>
      <c r="AV377" s="12" t="s">
        <v>85</v>
      </c>
      <c r="AW377" s="12" t="s">
        <v>37</v>
      </c>
      <c r="AX377" s="12" t="s">
        <v>74</v>
      </c>
      <c r="AY377" s="257" t="s">
        <v>169</v>
      </c>
    </row>
    <row r="378" spans="2:51" s="12" customFormat="1" ht="13.5">
      <c r="B378" s="246"/>
      <c r="C378" s="247"/>
      <c r="D378" s="248" t="s">
        <v>185</v>
      </c>
      <c r="E378" s="249" t="s">
        <v>21</v>
      </c>
      <c r="F378" s="250" t="s">
        <v>622</v>
      </c>
      <c r="G378" s="247"/>
      <c r="H378" s="251">
        <v>310.67</v>
      </c>
      <c r="I378" s="252"/>
      <c r="J378" s="247"/>
      <c r="K378" s="247"/>
      <c r="L378" s="253"/>
      <c r="M378" s="254"/>
      <c r="N378" s="255"/>
      <c r="O378" s="255"/>
      <c r="P378" s="255"/>
      <c r="Q378" s="255"/>
      <c r="R378" s="255"/>
      <c r="S378" s="255"/>
      <c r="T378" s="256"/>
      <c r="AT378" s="257" t="s">
        <v>185</v>
      </c>
      <c r="AU378" s="257" t="s">
        <v>85</v>
      </c>
      <c r="AV378" s="12" t="s">
        <v>85</v>
      </c>
      <c r="AW378" s="12" t="s">
        <v>37</v>
      </c>
      <c r="AX378" s="12" t="s">
        <v>74</v>
      </c>
      <c r="AY378" s="257" t="s">
        <v>169</v>
      </c>
    </row>
    <row r="379" spans="2:51" s="12" customFormat="1" ht="13.5">
      <c r="B379" s="246"/>
      <c r="C379" s="247"/>
      <c r="D379" s="248" t="s">
        <v>185</v>
      </c>
      <c r="E379" s="249" t="s">
        <v>21</v>
      </c>
      <c r="F379" s="250" t="s">
        <v>623</v>
      </c>
      <c r="G379" s="247"/>
      <c r="H379" s="251">
        <v>19.86</v>
      </c>
      <c r="I379" s="252"/>
      <c r="J379" s="247"/>
      <c r="K379" s="247"/>
      <c r="L379" s="253"/>
      <c r="M379" s="254"/>
      <c r="N379" s="255"/>
      <c r="O379" s="255"/>
      <c r="P379" s="255"/>
      <c r="Q379" s="255"/>
      <c r="R379" s="255"/>
      <c r="S379" s="255"/>
      <c r="T379" s="256"/>
      <c r="AT379" s="257" t="s">
        <v>185</v>
      </c>
      <c r="AU379" s="257" t="s">
        <v>85</v>
      </c>
      <c r="AV379" s="12" t="s">
        <v>85</v>
      </c>
      <c r="AW379" s="12" t="s">
        <v>37</v>
      </c>
      <c r="AX379" s="12" t="s">
        <v>74</v>
      </c>
      <c r="AY379" s="257" t="s">
        <v>169</v>
      </c>
    </row>
    <row r="380" spans="2:51" s="15" customFormat="1" ht="13.5">
      <c r="B380" s="283"/>
      <c r="C380" s="284"/>
      <c r="D380" s="248" t="s">
        <v>185</v>
      </c>
      <c r="E380" s="285" t="s">
        <v>21</v>
      </c>
      <c r="F380" s="286" t="s">
        <v>345</v>
      </c>
      <c r="G380" s="284"/>
      <c r="H380" s="287">
        <v>854.55</v>
      </c>
      <c r="I380" s="288"/>
      <c r="J380" s="284"/>
      <c r="K380" s="284"/>
      <c r="L380" s="289"/>
      <c r="M380" s="290"/>
      <c r="N380" s="291"/>
      <c r="O380" s="291"/>
      <c r="P380" s="291"/>
      <c r="Q380" s="291"/>
      <c r="R380" s="291"/>
      <c r="S380" s="291"/>
      <c r="T380" s="292"/>
      <c r="AT380" s="293" t="s">
        <v>185</v>
      </c>
      <c r="AU380" s="293" t="s">
        <v>85</v>
      </c>
      <c r="AV380" s="15" t="s">
        <v>181</v>
      </c>
      <c r="AW380" s="15" t="s">
        <v>37</v>
      </c>
      <c r="AX380" s="15" t="s">
        <v>74</v>
      </c>
      <c r="AY380" s="293" t="s">
        <v>169</v>
      </c>
    </row>
    <row r="381" spans="2:51" s="14" customFormat="1" ht="13.5">
      <c r="B381" s="269"/>
      <c r="C381" s="270"/>
      <c r="D381" s="248" t="s">
        <v>185</v>
      </c>
      <c r="E381" s="271" t="s">
        <v>21</v>
      </c>
      <c r="F381" s="272" t="s">
        <v>343</v>
      </c>
      <c r="G381" s="270"/>
      <c r="H381" s="271" t="s">
        <v>21</v>
      </c>
      <c r="I381" s="273"/>
      <c r="J381" s="270"/>
      <c r="K381" s="270"/>
      <c r="L381" s="274"/>
      <c r="M381" s="275"/>
      <c r="N381" s="276"/>
      <c r="O381" s="276"/>
      <c r="P381" s="276"/>
      <c r="Q381" s="276"/>
      <c r="R381" s="276"/>
      <c r="S381" s="276"/>
      <c r="T381" s="277"/>
      <c r="AT381" s="278" t="s">
        <v>185</v>
      </c>
      <c r="AU381" s="278" t="s">
        <v>85</v>
      </c>
      <c r="AV381" s="14" t="s">
        <v>82</v>
      </c>
      <c r="AW381" s="14" t="s">
        <v>37</v>
      </c>
      <c r="AX381" s="14" t="s">
        <v>74</v>
      </c>
      <c r="AY381" s="278" t="s">
        <v>169</v>
      </c>
    </row>
    <row r="382" spans="2:51" s="12" customFormat="1" ht="13.5">
      <c r="B382" s="246"/>
      <c r="C382" s="247"/>
      <c r="D382" s="248" t="s">
        <v>185</v>
      </c>
      <c r="E382" s="249" t="s">
        <v>21</v>
      </c>
      <c r="F382" s="250" t="s">
        <v>624</v>
      </c>
      <c r="G382" s="247"/>
      <c r="H382" s="251">
        <v>81.42</v>
      </c>
      <c r="I382" s="252"/>
      <c r="J382" s="247"/>
      <c r="K382" s="247"/>
      <c r="L382" s="253"/>
      <c r="M382" s="254"/>
      <c r="N382" s="255"/>
      <c r="O382" s="255"/>
      <c r="P382" s="255"/>
      <c r="Q382" s="255"/>
      <c r="R382" s="255"/>
      <c r="S382" s="255"/>
      <c r="T382" s="256"/>
      <c r="AT382" s="257" t="s">
        <v>185</v>
      </c>
      <c r="AU382" s="257" t="s">
        <v>85</v>
      </c>
      <c r="AV382" s="12" t="s">
        <v>85</v>
      </c>
      <c r="AW382" s="12" t="s">
        <v>37</v>
      </c>
      <c r="AX382" s="12" t="s">
        <v>74</v>
      </c>
      <c r="AY382" s="257" t="s">
        <v>169</v>
      </c>
    </row>
    <row r="383" spans="2:51" s="12" customFormat="1" ht="13.5">
      <c r="B383" s="246"/>
      <c r="C383" s="247"/>
      <c r="D383" s="248" t="s">
        <v>185</v>
      </c>
      <c r="E383" s="249" t="s">
        <v>21</v>
      </c>
      <c r="F383" s="250" t="s">
        <v>625</v>
      </c>
      <c r="G383" s="247"/>
      <c r="H383" s="251">
        <v>805</v>
      </c>
      <c r="I383" s="252"/>
      <c r="J383" s="247"/>
      <c r="K383" s="247"/>
      <c r="L383" s="253"/>
      <c r="M383" s="254"/>
      <c r="N383" s="255"/>
      <c r="O383" s="255"/>
      <c r="P383" s="255"/>
      <c r="Q383" s="255"/>
      <c r="R383" s="255"/>
      <c r="S383" s="255"/>
      <c r="T383" s="256"/>
      <c r="AT383" s="257" t="s">
        <v>185</v>
      </c>
      <c r="AU383" s="257" t="s">
        <v>85</v>
      </c>
      <c r="AV383" s="12" t="s">
        <v>85</v>
      </c>
      <c r="AW383" s="12" t="s">
        <v>37</v>
      </c>
      <c r="AX383" s="12" t="s">
        <v>74</v>
      </c>
      <c r="AY383" s="257" t="s">
        <v>169</v>
      </c>
    </row>
    <row r="384" spans="2:51" s="12" customFormat="1" ht="13.5">
      <c r="B384" s="246"/>
      <c r="C384" s="247"/>
      <c r="D384" s="248" t="s">
        <v>185</v>
      </c>
      <c r="E384" s="249" t="s">
        <v>21</v>
      </c>
      <c r="F384" s="250" t="s">
        <v>626</v>
      </c>
      <c r="G384" s="247"/>
      <c r="H384" s="251">
        <v>115.03</v>
      </c>
      <c r="I384" s="252"/>
      <c r="J384" s="247"/>
      <c r="K384" s="247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185</v>
      </c>
      <c r="AU384" s="257" t="s">
        <v>85</v>
      </c>
      <c r="AV384" s="12" t="s">
        <v>85</v>
      </c>
      <c r="AW384" s="12" t="s">
        <v>37</v>
      </c>
      <c r="AX384" s="12" t="s">
        <v>74</v>
      </c>
      <c r="AY384" s="257" t="s">
        <v>169</v>
      </c>
    </row>
    <row r="385" spans="2:51" s="15" customFormat="1" ht="13.5">
      <c r="B385" s="283"/>
      <c r="C385" s="284"/>
      <c r="D385" s="248" t="s">
        <v>185</v>
      </c>
      <c r="E385" s="285" t="s">
        <v>21</v>
      </c>
      <c r="F385" s="286" t="s">
        <v>345</v>
      </c>
      <c r="G385" s="284"/>
      <c r="H385" s="287">
        <v>1001.45</v>
      </c>
      <c r="I385" s="288"/>
      <c r="J385" s="284"/>
      <c r="K385" s="284"/>
      <c r="L385" s="289"/>
      <c r="M385" s="290"/>
      <c r="N385" s="291"/>
      <c r="O385" s="291"/>
      <c r="P385" s="291"/>
      <c r="Q385" s="291"/>
      <c r="R385" s="291"/>
      <c r="S385" s="291"/>
      <c r="T385" s="292"/>
      <c r="AT385" s="293" t="s">
        <v>185</v>
      </c>
      <c r="AU385" s="293" t="s">
        <v>85</v>
      </c>
      <c r="AV385" s="15" t="s">
        <v>181</v>
      </c>
      <c r="AW385" s="15" t="s">
        <v>37</v>
      </c>
      <c r="AX385" s="15" t="s">
        <v>74</v>
      </c>
      <c r="AY385" s="293" t="s">
        <v>169</v>
      </c>
    </row>
    <row r="386" spans="2:51" s="14" customFormat="1" ht="13.5">
      <c r="B386" s="269"/>
      <c r="C386" s="270"/>
      <c r="D386" s="248" t="s">
        <v>185</v>
      </c>
      <c r="E386" s="271" t="s">
        <v>21</v>
      </c>
      <c r="F386" s="272" t="s">
        <v>346</v>
      </c>
      <c r="G386" s="270"/>
      <c r="H386" s="271" t="s">
        <v>21</v>
      </c>
      <c r="I386" s="273"/>
      <c r="J386" s="270"/>
      <c r="K386" s="270"/>
      <c r="L386" s="274"/>
      <c r="M386" s="275"/>
      <c r="N386" s="276"/>
      <c r="O386" s="276"/>
      <c r="P386" s="276"/>
      <c r="Q386" s="276"/>
      <c r="R386" s="276"/>
      <c r="S386" s="276"/>
      <c r="T386" s="277"/>
      <c r="AT386" s="278" t="s">
        <v>185</v>
      </c>
      <c r="AU386" s="278" t="s">
        <v>85</v>
      </c>
      <c r="AV386" s="14" t="s">
        <v>82</v>
      </c>
      <c r="AW386" s="14" t="s">
        <v>37</v>
      </c>
      <c r="AX386" s="14" t="s">
        <v>74</v>
      </c>
      <c r="AY386" s="278" t="s">
        <v>169</v>
      </c>
    </row>
    <row r="387" spans="2:51" s="12" customFormat="1" ht="13.5">
      <c r="B387" s="246"/>
      <c r="C387" s="247"/>
      <c r="D387" s="248" t="s">
        <v>185</v>
      </c>
      <c r="E387" s="249" t="s">
        <v>21</v>
      </c>
      <c r="F387" s="250" t="s">
        <v>627</v>
      </c>
      <c r="G387" s="247"/>
      <c r="H387" s="251">
        <v>636.4</v>
      </c>
      <c r="I387" s="252"/>
      <c r="J387" s="247"/>
      <c r="K387" s="247"/>
      <c r="L387" s="253"/>
      <c r="M387" s="254"/>
      <c r="N387" s="255"/>
      <c r="O387" s="255"/>
      <c r="P387" s="255"/>
      <c r="Q387" s="255"/>
      <c r="R387" s="255"/>
      <c r="S387" s="255"/>
      <c r="T387" s="256"/>
      <c r="AT387" s="257" t="s">
        <v>185</v>
      </c>
      <c r="AU387" s="257" t="s">
        <v>85</v>
      </c>
      <c r="AV387" s="12" t="s">
        <v>85</v>
      </c>
      <c r="AW387" s="12" t="s">
        <v>37</v>
      </c>
      <c r="AX387" s="12" t="s">
        <v>74</v>
      </c>
      <c r="AY387" s="257" t="s">
        <v>169</v>
      </c>
    </row>
    <row r="388" spans="2:51" s="12" customFormat="1" ht="13.5">
      <c r="B388" s="246"/>
      <c r="C388" s="247"/>
      <c r="D388" s="248" t="s">
        <v>185</v>
      </c>
      <c r="E388" s="249" t="s">
        <v>21</v>
      </c>
      <c r="F388" s="250" t="s">
        <v>628</v>
      </c>
      <c r="G388" s="247"/>
      <c r="H388" s="251">
        <v>18.8</v>
      </c>
      <c r="I388" s="252"/>
      <c r="J388" s="247"/>
      <c r="K388" s="247"/>
      <c r="L388" s="253"/>
      <c r="M388" s="254"/>
      <c r="N388" s="255"/>
      <c r="O388" s="255"/>
      <c r="P388" s="255"/>
      <c r="Q388" s="255"/>
      <c r="R388" s="255"/>
      <c r="S388" s="255"/>
      <c r="T388" s="256"/>
      <c r="AT388" s="257" t="s">
        <v>185</v>
      </c>
      <c r="AU388" s="257" t="s">
        <v>85</v>
      </c>
      <c r="AV388" s="12" t="s">
        <v>85</v>
      </c>
      <c r="AW388" s="12" t="s">
        <v>37</v>
      </c>
      <c r="AX388" s="12" t="s">
        <v>74</v>
      </c>
      <c r="AY388" s="257" t="s">
        <v>169</v>
      </c>
    </row>
    <row r="389" spans="2:51" s="15" customFormat="1" ht="13.5">
      <c r="B389" s="283"/>
      <c r="C389" s="284"/>
      <c r="D389" s="248" t="s">
        <v>185</v>
      </c>
      <c r="E389" s="285" t="s">
        <v>21</v>
      </c>
      <c r="F389" s="286" t="s">
        <v>345</v>
      </c>
      <c r="G389" s="284"/>
      <c r="H389" s="287">
        <v>655.2</v>
      </c>
      <c r="I389" s="288"/>
      <c r="J389" s="284"/>
      <c r="K389" s="284"/>
      <c r="L389" s="289"/>
      <c r="M389" s="290"/>
      <c r="N389" s="291"/>
      <c r="O389" s="291"/>
      <c r="P389" s="291"/>
      <c r="Q389" s="291"/>
      <c r="R389" s="291"/>
      <c r="S389" s="291"/>
      <c r="T389" s="292"/>
      <c r="AT389" s="293" t="s">
        <v>185</v>
      </c>
      <c r="AU389" s="293" t="s">
        <v>85</v>
      </c>
      <c r="AV389" s="15" t="s">
        <v>181</v>
      </c>
      <c r="AW389" s="15" t="s">
        <v>37</v>
      </c>
      <c r="AX389" s="15" t="s">
        <v>74</v>
      </c>
      <c r="AY389" s="293" t="s">
        <v>169</v>
      </c>
    </row>
    <row r="390" spans="2:51" s="14" customFormat="1" ht="13.5">
      <c r="B390" s="269"/>
      <c r="C390" s="270"/>
      <c r="D390" s="248" t="s">
        <v>185</v>
      </c>
      <c r="E390" s="271" t="s">
        <v>21</v>
      </c>
      <c r="F390" s="272" t="s">
        <v>433</v>
      </c>
      <c r="G390" s="270"/>
      <c r="H390" s="271" t="s">
        <v>21</v>
      </c>
      <c r="I390" s="273"/>
      <c r="J390" s="270"/>
      <c r="K390" s="270"/>
      <c r="L390" s="274"/>
      <c r="M390" s="275"/>
      <c r="N390" s="276"/>
      <c r="O390" s="276"/>
      <c r="P390" s="276"/>
      <c r="Q390" s="276"/>
      <c r="R390" s="276"/>
      <c r="S390" s="276"/>
      <c r="T390" s="277"/>
      <c r="AT390" s="278" t="s">
        <v>185</v>
      </c>
      <c r="AU390" s="278" t="s">
        <v>85</v>
      </c>
      <c r="AV390" s="14" t="s">
        <v>82</v>
      </c>
      <c r="AW390" s="14" t="s">
        <v>37</v>
      </c>
      <c r="AX390" s="14" t="s">
        <v>74</v>
      </c>
      <c r="AY390" s="278" t="s">
        <v>169</v>
      </c>
    </row>
    <row r="391" spans="2:51" s="14" customFormat="1" ht="13.5">
      <c r="B391" s="269"/>
      <c r="C391" s="270"/>
      <c r="D391" s="248" t="s">
        <v>185</v>
      </c>
      <c r="E391" s="271" t="s">
        <v>21</v>
      </c>
      <c r="F391" s="272" t="s">
        <v>629</v>
      </c>
      <c r="G391" s="270"/>
      <c r="H391" s="271" t="s">
        <v>21</v>
      </c>
      <c r="I391" s="273"/>
      <c r="J391" s="270"/>
      <c r="K391" s="270"/>
      <c r="L391" s="274"/>
      <c r="M391" s="275"/>
      <c r="N391" s="276"/>
      <c r="O391" s="276"/>
      <c r="P391" s="276"/>
      <c r="Q391" s="276"/>
      <c r="R391" s="276"/>
      <c r="S391" s="276"/>
      <c r="T391" s="277"/>
      <c r="AT391" s="278" t="s">
        <v>185</v>
      </c>
      <c r="AU391" s="278" t="s">
        <v>85</v>
      </c>
      <c r="AV391" s="14" t="s">
        <v>82</v>
      </c>
      <c r="AW391" s="14" t="s">
        <v>37</v>
      </c>
      <c r="AX391" s="14" t="s">
        <v>74</v>
      </c>
      <c r="AY391" s="278" t="s">
        <v>169</v>
      </c>
    </row>
    <row r="392" spans="2:51" s="12" customFormat="1" ht="13.5">
      <c r="B392" s="246"/>
      <c r="C392" s="247"/>
      <c r="D392" s="248" t="s">
        <v>185</v>
      </c>
      <c r="E392" s="249" t="s">
        <v>21</v>
      </c>
      <c r="F392" s="250" t="s">
        <v>630</v>
      </c>
      <c r="G392" s="247"/>
      <c r="H392" s="251">
        <v>253.57</v>
      </c>
      <c r="I392" s="252"/>
      <c r="J392" s="247"/>
      <c r="K392" s="247"/>
      <c r="L392" s="253"/>
      <c r="M392" s="254"/>
      <c r="N392" s="255"/>
      <c r="O392" s="255"/>
      <c r="P392" s="255"/>
      <c r="Q392" s="255"/>
      <c r="R392" s="255"/>
      <c r="S392" s="255"/>
      <c r="T392" s="256"/>
      <c r="AT392" s="257" t="s">
        <v>185</v>
      </c>
      <c r="AU392" s="257" t="s">
        <v>85</v>
      </c>
      <c r="AV392" s="12" t="s">
        <v>85</v>
      </c>
      <c r="AW392" s="12" t="s">
        <v>37</v>
      </c>
      <c r="AX392" s="12" t="s">
        <v>74</v>
      </c>
      <c r="AY392" s="257" t="s">
        <v>169</v>
      </c>
    </row>
    <row r="393" spans="2:51" s="14" customFormat="1" ht="13.5">
      <c r="B393" s="269"/>
      <c r="C393" s="270"/>
      <c r="D393" s="248" t="s">
        <v>185</v>
      </c>
      <c r="E393" s="271" t="s">
        <v>21</v>
      </c>
      <c r="F393" s="272" t="s">
        <v>631</v>
      </c>
      <c r="G393" s="270"/>
      <c r="H393" s="271" t="s">
        <v>21</v>
      </c>
      <c r="I393" s="273"/>
      <c r="J393" s="270"/>
      <c r="K393" s="270"/>
      <c r="L393" s="274"/>
      <c r="M393" s="275"/>
      <c r="N393" s="276"/>
      <c r="O393" s="276"/>
      <c r="P393" s="276"/>
      <c r="Q393" s="276"/>
      <c r="R393" s="276"/>
      <c r="S393" s="276"/>
      <c r="T393" s="277"/>
      <c r="AT393" s="278" t="s">
        <v>185</v>
      </c>
      <c r="AU393" s="278" t="s">
        <v>85</v>
      </c>
      <c r="AV393" s="14" t="s">
        <v>82</v>
      </c>
      <c r="AW393" s="14" t="s">
        <v>37</v>
      </c>
      <c r="AX393" s="14" t="s">
        <v>74</v>
      </c>
      <c r="AY393" s="278" t="s">
        <v>169</v>
      </c>
    </row>
    <row r="394" spans="2:51" s="12" customFormat="1" ht="13.5">
      <c r="B394" s="246"/>
      <c r="C394" s="247"/>
      <c r="D394" s="248" t="s">
        <v>185</v>
      </c>
      <c r="E394" s="249" t="s">
        <v>21</v>
      </c>
      <c r="F394" s="250" t="s">
        <v>632</v>
      </c>
      <c r="G394" s="247"/>
      <c r="H394" s="251">
        <v>587.75</v>
      </c>
      <c r="I394" s="252"/>
      <c r="J394" s="247"/>
      <c r="K394" s="247"/>
      <c r="L394" s="253"/>
      <c r="M394" s="254"/>
      <c r="N394" s="255"/>
      <c r="O394" s="255"/>
      <c r="P394" s="255"/>
      <c r="Q394" s="255"/>
      <c r="R394" s="255"/>
      <c r="S394" s="255"/>
      <c r="T394" s="256"/>
      <c r="AT394" s="257" t="s">
        <v>185</v>
      </c>
      <c r="AU394" s="257" t="s">
        <v>85</v>
      </c>
      <c r="AV394" s="12" t="s">
        <v>85</v>
      </c>
      <c r="AW394" s="12" t="s">
        <v>37</v>
      </c>
      <c r="AX394" s="12" t="s">
        <v>74</v>
      </c>
      <c r="AY394" s="257" t="s">
        <v>169</v>
      </c>
    </row>
    <row r="395" spans="2:51" s="14" customFormat="1" ht="13.5">
      <c r="B395" s="269"/>
      <c r="C395" s="270"/>
      <c r="D395" s="248" t="s">
        <v>185</v>
      </c>
      <c r="E395" s="271" t="s">
        <v>21</v>
      </c>
      <c r="F395" s="272" t="s">
        <v>633</v>
      </c>
      <c r="G395" s="270"/>
      <c r="H395" s="271" t="s">
        <v>21</v>
      </c>
      <c r="I395" s="273"/>
      <c r="J395" s="270"/>
      <c r="K395" s="270"/>
      <c r="L395" s="274"/>
      <c r="M395" s="275"/>
      <c r="N395" s="276"/>
      <c r="O395" s="276"/>
      <c r="P395" s="276"/>
      <c r="Q395" s="276"/>
      <c r="R395" s="276"/>
      <c r="S395" s="276"/>
      <c r="T395" s="277"/>
      <c r="AT395" s="278" t="s">
        <v>185</v>
      </c>
      <c r="AU395" s="278" t="s">
        <v>85</v>
      </c>
      <c r="AV395" s="14" t="s">
        <v>82</v>
      </c>
      <c r="AW395" s="14" t="s">
        <v>37</v>
      </c>
      <c r="AX395" s="14" t="s">
        <v>74</v>
      </c>
      <c r="AY395" s="278" t="s">
        <v>169</v>
      </c>
    </row>
    <row r="396" spans="2:51" s="12" customFormat="1" ht="13.5">
      <c r="B396" s="246"/>
      <c r="C396" s="247"/>
      <c r="D396" s="248" t="s">
        <v>185</v>
      </c>
      <c r="E396" s="249" t="s">
        <v>21</v>
      </c>
      <c r="F396" s="250" t="s">
        <v>634</v>
      </c>
      <c r="G396" s="247"/>
      <c r="H396" s="251">
        <v>415.45</v>
      </c>
      <c r="I396" s="252"/>
      <c r="J396" s="247"/>
      <c r="K396" s="247"/>
      <c r="L396" s="253"/>
      <c r="M396" s="254"/>
      <c r="N396" s="255"/>
      <c r="O396" s="255"/>
      <c r="P396" s="255"/>
      <c r="Q396" s="255"/>
      <c r="R396" s="255"/>
      <c r="S396" s="255"/>
      <c r="T396" s="256"/>
      <c r="AT396" s="257" t="s">
        <v>185</v>
      </c>
      <c r="AU396" s="257" t="s">
        <v>85</v>
      </c>
      <c r="AV396" s="12" t="s">
        <v>85</v>
      </c>
      <c r="AW396" s="12" t="s">
        <v>37</v>
      </c>
      <c r="AX396" s="12" t="s">
        <v>74</v>
      </c>
      <c r="AY396" s="257" t="s">
        <v>169</v>
      </c>
    </row>
    <row r="397" spans="2:51" s="15" customFormat="1" ht="13.5">
      <c r="B397" s="283"/>
      <c r="C397" s="284"/>
      <c r="D397" s="248" t="s">
        <v>185</v>
      </c>
      <c r="E397" s="285" t="s">
        <v>21</v>
      </c>
      <c r="F397" s="286" t="s">
        <v>345</v>
      </c>
      <c r="G397" s="284"/>
      <c r="H397" s="287">
        <v>1256.77</v>
      </c>
      <c r="I397" s="288"/>
      <c r="J397" s="284"/>
      <c r="K397" s="284"/>
      <c r="L397" s="289"/>
      <c r="M397" s="290"/>
      <c r="N397" s="291"/>
      <c r="O397" s="291"/>
      <c r="P397" s="291"/>
      <c r="Q397" s="291"/>
      <c r="R397" s="291"/>
      <c r="S397" s="291"/>
      <c r="T397" s="292"/>
      <c r="AT397" s="293" t="s">
        <v>185</v>
      </c>
      <c r="AU397" s="293" t="s">
        <v>85</v>
      </c>
      <c r="AV397" s="15" t="s">
        <v>181</v>
      </c>
      <c r="AW397" s="15" t="s">
        <v>37</v>
      </c>
      <c r="AX397" s="15" t="s">
        <v>74</v>
      </c>
      <c r="AY397" s="293" t="s">
        <v>169</v>
      </c>
    </row>
    <row r="398" spans="2:51" s="13" customFormat="1" ht="13.5">
      <c r="B398" s="258"/>
      <c r="C398" s="259"/>
      <c r="D398" s="248" t="s">
        <v>185</v>
      </c>
      <c r="E398" s="260" t="s">
        <v>21</v>
      </c>
      <c r="F398" s="261" t="s">
        <v>187</v>
      </c>
      <c r="G398" s="259"/>
      <c r="H398" s="262">
        <v>3767.97</v>
      </c>
      <c r="I398" s="263"/>
      <c r="J398" s="259"/>
      <c r="K398" s="259"/>
      <c r="L398" s="264"/>
      <c r="M398" s="265"/>
      <c r="N398" s="266"/>
      <c r="O398" s="266"/>
      <c r="P398" s="266"/>
      <c r="Q398" s="266"/>
      <c r="R398" s="266"/>
      <c r="S398" s="266"/>
      <c r="T398" s="267"/>
      <c r="AT398" s="268" t="s">
        <v>185</v>
      </c>
      <c r="AU398" s="268" t="s">
        <v>85</v>
      </c>
      <c r="AV398" s="13" t="s">
        <v>176</v>
      </c>
      <c r="AW398" s="13" t="s">
        <v>37</v>
      </c>
      <c r="AX398" s="13" t="s">
        <v>82</v>
      </c>
      <c r="AY398" s="268" t="s">
        <v>169</v>
      </c>
    </row>
    <row r="399" spans="2:65" s="1" customFormat="1" ht="25.5" customHeight="1">
      <c r="B399" s="47"/>
      <c r="C399" s="234" t="s">
        <v>635</v>
      </c>
      <c r="D399" s="234" t="s">
        <v>171</v>
      </c>
      <c r="E399" s="235" t="s">
        <v>636</v>
      </c>
      <c r="F399" s="236" t="s">
        <v>637</v>
      </c>
      <c r="G399" s="237" t="s">
        <v>194</v>
      </c>
      <c r="H399" s="238">
        <v>3620.97</v>
      </c>
      <c r="I399" s="239"/>
      <c r="J399" s="240">
        <f>ROUND(I399*H399,2)</f>
        <v>0</v>
      </c>
      <c r="K399" s="236" t="s">
        <v>175</v>
      </c>
      <c r="L399" s="73"/>
      <c r="M399" s="241" t="s">
        <v>21</v>
      </c>
      <c r="N399" s="242" t="s">
        <v>45</v>
      </c>
      <c r="O399" s="48"/>
      <c r="P399" s="243">
        <f>O399*H399</f>
        <v>0</v>
      </c>
      <c r="Q399" s="243">
        <v>0</v>
      </c>
      <c r="R399" s="243">
        <f>Q399*H399</f>
        <v>0</v>
      </c>
      <c r="S399" s="243">
        <v>0</v>
      </c>
      <c r="T399" s="244">
        <f>S399*H399</f>
        <v>0</v>
      </c>
      <c r="AR399" s="25" t="s">
        <v>176</v>
      </c>
      <c r="AT399" s="25" t="s">
        <v>171</v>
      </c>
      <c r="AU399" s="25" t="s">
        <v>85</v>
      </c>
      <c r="AY399" s="25" t="s">
        <v>169</v>
      </c>
      <c r="BE399" s="245">
        <f>IF(N399="základní",J399,0)</f>
        <v>0</v>
      </c>
      <c r="BF399" s="245">
        <f>IF(N399="snížená",J399,0)</f>
        <v>0</v>
      </c>
      <c r="BG399" s="245">
        <f>IF(N399="zákl. přenesená",J399,0)</f>
        <v>0</v>
      </c>
      <c r="BH399" s="245">
        <f>IF(N399="sníž. přenesená",J399,0)</f>
        <v>0</v>
      </c>
      <c r="BI399" s="245">
        <f>IF(N399="nulová",J399,0)</f>
        <v>0</v>
      </c>
      <c r="BJ399" s="25" t="s">
        <v>82</v>
      </c>
      <c r="BK399" s="245">
        <f>ROUND(I399*H399,2)</f>
        <v>0</v>
      </c>
      <c r="BL399" s="25" t="s">
        <v>176</v>
      </c>
      <c r="BM399" s="25" t="s">
        <v>638</v>
      </c>
    </row>
    <row r="400" spans="2:51" s="14" customFormat="1" ht="13.5">
      <c r="B400" s="269"/>
      <c r="C400" s="270"/>
      <c r="D400" s="248" t="s">
        <v>185</v>
      </c>
      <c r="E400" s="271" t="s">
        <v>21</v>
      </c>
      <c r="F400" s="272" t="s">
        <v>428</v>
      </c>
      <c r="G400" s="270"/>
      <c r="H400" s="271" t="s">
        <v>21</v>
      </c>
      <c r="I400" s="273"/>
      <c r="J400" s="270"/>
      <c r="K400" s="270"/>
      <c r="L400" s="274"/>
      <c r="M400" s="275"/>
      <c r="N400" s="276"/>
      <c r="O400" s="276"/>
      <c r="P400" s="276"/>
      <c r="Q400" s="276"/>
      <c r="R400" s="276"/>
      <c r="S400" s="276"/>
      <c r="T400" s="277"/>
      <c r="AT400" s="278" t="s">
        <v>185</v>
      </c>
      <c r="AU400" s="278" t="s">
        <v>85</v>
      </c>
      <c r="AV400" s="14" t="s">
        <v>82</v>
      </c>
      <c r="AW400" s="14" t="s">
        <v>37</v>
      </c>
      <c r="AX400" s="14" t="s">
        <v>74</v>
      </c>
      <c r="AY400" s="278" t="s">
        <v>169</v>
      </c>
    </row>
    <row r="401" spans="2:51" s="14" customFormat="1" ht="13.5">
      <c r="B401" s="269"/>
      <c r="C401" s="270"/>
      <c r="D401" s="248" t="s">
        <v>185</v>
      </c>
      <c r="E401" s="271" t="s">
        <v>21</v>
      </c>
      <c r="F401" s="272" t="s">
        <v>334</v>
      </c>
      <c r="G401" s="270"/>
      <c r="H401" s="271" t="s">
        <v>21</v>
      </c>
      <c r="I401" s="273"/>
      <c r="J401" s="270"/>
      <c r="K401" s="270"/>
      <c r="L401" s="274"/>
      <c r="M401" s="275"/>
      <c r="N401" s="276"/>
      <c r="O401" s="276"/>
      <c r="P401" s="276"/>
      <c r="Q401" s="276"/>
      <c r="R401" s="276"/>
      <c r="S401" s="276"/>
      <c r="T401" s="277"/>
      <c r="AT401" s="278" t="s">
        <v>185</v>
      </c>
      <c r="AU401" s="278" t="s">
        <v>85</v>
      </c>
      <c r="AV401" s="14" t="s">
        <v>82</v>
      </c>
      <c r="AW401" s="14" t="s">
        <v>37</v>
      </c>
      <c r="AX401" s="14" t="s">
        <v>74</v>
      </c>
      <c r="AY401" s="278" t="s">
        <v>169</v>
      </c>
    </row>
    <row r="402" spans="2:51" s="12" customFormat="1" ht="13.5">
      <c r="B402" s="246"/>
      <c r="C402" s="247"/>
      <c r="D402" s="248" t="s">
        <v>185</v>
      </c>
      <c r="E402" s="249" t="s">
        <v>21</v>
      </c>
      <c r="F402" s="250" t="s">
        <v>620</v>
      </c>
      <c r="G402" s="247"/>
      <c r="H402" s="251">
        <v>194.02</v>
      </c>
      <c r="I402" s="252"/>
      <c r="J402" s="247"/>
      <c r="K402" s="247"/>
      <c r="L402" s="253"/>
      <c r="M402" s="254"/>
      <c r="N402" s="255"/>
      <c r="O402" s="255"/>
      <c r="P402" s="255"/>
      <c r="Q402" s="255"/>
      <c r="R402" s="255"/>
      <c r="S402" s="255"/>
      <c r="T402" s="256"/>
      <c r="AT402" s="257" t="s">
        <v>185</v>
      </c>
      <c r="AU402" s="257" t="s">
        <v>85</v>
      </c>
      <c r="AV402" s="12" t="s">
        <v>85</v>
      </c>
      <c r="AW402" s="12" t="s">
        <v>37</v>
      </c>
      <c r="AX402" s="12" t="s">
        <v>74</v>
      </c>
      <c r="AY402" s="257" t="s">
        <v>169</v>
      </c>
    </row>
    <row r="403" spans="2:51" s="12" customFormat="1" ht="13.5">
      <c r="B403" s="246"/>
      <c r="C403" s="247"/>
      <c r="D403" s="248" t="s">
        <v>185</v>
      </c>
      <c r="E403" s="249" t="s">
        <v>21</v>
      </c>
      <c r="F403" s="250" t="s">
        <v>621</v>
      </c>
      <c r="G403" s="247"/>
      <c r="H403" s="251">
        <v>330</v>
      </c>
      <c r="I403" s="252"/>
      <c r="J403" s="247"/>
      <c r="K403" s="247"/>
      <c r="L403" s="253"/>
      <c r="M403" s="254"/>
      <c r="N403" s="255"/>
      <c r="O403" s="255"/>
      <c r="P403" s="255"/>
      <c r="Q403" s="255"/>
      <c r="R403" s="255"/>
      <c r="S403" s="255"/>
      <c r="T403" s="256"/>
      <c r="AT403" s="257" t="s">
        <v>185</v>
      </c>
      <c r="AU403" s="257" t="s">
        <v>85</v>
      </c>
      <c r="AV403" s="12" t="s">
        <v>85</v>
      </c>
      <c r="AW403" s="12" t="s">
        <v>37</v>
      </c>
      <c r="AX403" s="12" t="s">
        <v>74</v>
      </c>
      <c r="AY403" s="257" t="s">
        <v>169</v>
      </c>
    </row>
    <row r="404" spans="2:51" s="12" customFormat="1" ht="13.5">
      <c r="B404" s="246"/>
      <c r="C404" s="247"/>
      <c r="D404" s="248" t="s">
        <v>185</v>
      </c>
      <c r="E404" s="249" t="s">
        <v>21</v>
      </c>
      <c r="F404" s="250" t="s">
        <v>622</v>
      </c>
      <c r="G404" s="247"/>
      <c r="H404" s="251">
        <v>310.67</v>
      </c>
      <c r="I404" s="252"/>
      <c r="J404" s="247"/>
      <c r="K404" s="247"/>
      <c r="L404" s="253"/>
      <c r="M404" s="254"/>
      <c r="N404" s="255"/>
      <c r="O404" s="255"/>
      <c r="P404" s="255"/>
      <c r="Q404" s="255"/>
      <c r="R404" s="255"/>
      <c r="S404" s="255"/>
      <c r="T404" s="256"/>
      <c r="AT404" s="257" t="s">
        <v>185</v>
      </c>
      <c r="AU404" s="257" t="s">
        <v>85</v>
      </c>
      <c r="AV404" s="12" t="s">
        <v>85</v>
      </c>
      <c r="AW404" s="12" t="s">
        <v>37</v>
      </c>
      <c r="AX404" s="12" t="s">
        <v>74</v>
      </c>
      <c r="AY404" s="257" t="s">
        <v>169</v>
      </c>
    </row>
    <row r="405" spans="2:51" s="12" customFormat="1" ht="13.5">
      <c r="B405" s="246"/>
      <c r="C405" s="247"/>
      <c r="D405" s="248" t="s">
        <v>185</v>
      </c>
      <c r="E405" s="249" t="s">
        <v>21</v>
      </c>
      <c r="F405" s="250" t="s">
        <v>623</v>
      </c>
      <c r="G405" s="247"/>
      <c r="H405" s="251">
        <v>19.86</v>
      </c>
      <c r="I405" s="252"/>
      <c r="J405" s="247"/>
      <c r="K405" s="247"/>
      <c r="L405" s="253"/>
      <c r="M405" s="254"/>
      <c r="N405" s="255"/>
      <c r="O405" s="255"/>
      <c r="P405" s="255"/>
      <c r="Q405" s="255"/>
      <c r="R405" s="255"/>
      <c r="S405" s="255"/>
      <c r="T405" s="256"/>
      <c r="AT405" s="257" t="s">
        <v>185</v>
      </c>
      <c r="AU405" s="257" t="s">
        <v>85</v>
      </c>
      <c r="AV405" s="12" t="s">
        <v>85</v>
      </c>
      <c r="AW405" s="12" t="s">
        <v>37</v>
      </c>
      <c r="AX405" s="12" t="s">
        <v>74</v>
      </c>
      <c r="AY405" s="257" t="s">
        <v>169</v>
      </c>
    </row>
    <row r="406" spans="2:51" s="15" customFormat="1" ht="13.5">
      <c r="B406" s="283"/>
      <c r="C406" s="284"/>
      <c r="D406" s="248" t="s">
        <v>185</v>
      </c>
      <c r="E406" s="285" t="s">
        <v>21</v>
      </c>
      <c r="F406" s="286" t="s">
        <v>345</v>
      </c>
      <c r="G406" s="284"/>
      <c r="H406" s="287">
        <v>854.55</v>
      </c>
      <c r="I406" s="288"/>
      <c r="J406" s="284"/>
      <c r="K406" s="284"/>
      <c r="L406" s="289"/>
      <c r="M406" s="290"/>
      <c r="N406" s="291"/>
      <c r="O406" s="291"/>
      <c r="P406" s="291"/>
      <c r="Q406" s="291"/>
      <c r="R406" s="291"/>
      <c r="S406" s="291"/>
      <c r="T406" s="292"/>
      <c r="AT406" s="293" t="s">
        <v>185</v>
      </c>
      <c r="AU406" s="293" t="s">
        <v>85</v>
      </c>
      <c r="AV406" s="15" t="s">
        <v>181</v>
      </c>
      <c r="AW406" s="15" t="s">
        <v>37</v>
      </c>
      <c r="AX406" s="15" t="s">
        <v>74</v>
      </c>
      <c r="AY406" s="293" t="s">
        <v>169</v>
      </c>
    </row>
    <row r="407" spans="2:51" s="14" customFormat="1" ht="13.5">
      <c r="B407" s="269"/>
      <c r="C407" s="270"/>
      <c r="D407" s="248" t="s">
        <v>185</v>
      </c>
      <c r="E407" s="271" t="s">
        <v>21</v>
      </c>
      <c r="F407" s="272" t="s">
        <v>343</v>
      </c>
      <c r="G407" s="270"/>
      <c r="H407" s="271" t="s">
        <v>21</v>
      </c>
      <c r="I407" s="273"/>
      <c r="J407" s="270"/>
      <c r="K407" s="270"/>
      <c r="L407" s="274"/>
      <c r="M407" s="275"/>
      <c r="N407" s="276"/>
      <c r="O407" s="276"/>
      <c r="P407" s="276"/>
      <c r="Q407" s="276"/>
      <c r="R407" s="276"/>
      <c r="S407" s="276"/>
      <c r="T407" s="277"/>
      <c r="AT407" s="278" t="s">
        <v>185</v>
      </c>
      <c r="AU407" s="278" t="s">
        <v>85</v>
      </c>
      <c r="AV407" s="14" t="s">
        <v>82</v>
      </c>
      <c r="AW407" s="14" t="s">
        <v>37</v>
      </c>
      <c r="AX407" s="14" t="s">
        <v>74</v>
      </c>
      <c r="AY407" s="278" t="s">
        <v>169</v>
      </c>
    </row>
    <row r="408" spans="2:51" s="12" customFormat="1" ht="13.5">
      <c r="B408" s="246"/>
      <c r="C408" s="247"/>
      <c r="D408" s="248" t="s">
        <v>185</v>
      </c>
      <c r="E408" s="249" t="s">
        <v>21</v>
      </c>
      <c r="F408" s="250" t="s">
        <v>624</v>
      </c>
      <c r="G408" s="247"/>
      <c r="H408" s="251">
        <v>81.42</v>
      </c>
      <c r="I408" s="252"/>
      <c r="J408" s="247"/>
      <c r="K408" s="247"/>
      <c r="L408" s="253"/>
      <c r="M408" s="254"/>
      <c r="N408" s="255"/>
      <c r="O408" s="255"/>
      <c r="P408" s="255"/>
      <c r="Q408" s="255"/>
      <c r="R408" s="255"/>
      <c r="S408" s="255"/>
      <c r="T408" s="256"/>
      <c r="AT408" s="257" t="s">
        <v>185</v>
      </c>
      <c r="AU408" s="257" t="s">
        <v>85</v>
      </c>
      <c r="AV408" s="12" t="s">
        <v>85</v>
      </c>
      <c r="AW408" s="12" t="s">
        <v>37</v>
      </c>
      <c r="AX408" s="12" t="s">
        <v>74</v>
      </c>
      <c r="AY408" s="257" t="s">
        <v>169</v>
      </c>
    </row>
    <row r="409" spans="2:51" s="12" customFormat="1" ht="13.5">
      <c r="B409" s="246"/>
      <c r="C409" s="247"/>
      <c r="D409" s="248" t="s">
        <v>185</v>
      </c>
      <c r="E409" s="249" t="s">
        <v>21</v>
      </c>
      <c r="F409" s="250" t="s">
        <v>625</v>
      </c>
      <c r="G409" s="247"/>
      <c r="H409" s="251">
        <v>805</v>
      </c>
      <c r="I409" s="252"/>
      <c r="J409" s="247"/>
      <c r="K409" s="247"/>
      <c r="L409" s="253"/>
      <c r="M409" s="254"/>
      <c r="N409" s="255"/>
      <c r="O409" s="255"/>
      <c r="P409" s="255"/>
      <c r="Q409" s="255"/>
      <c r="R409" s="255"/>
      <c r="S409" s="255"/>
      <c r="T409" s="256"/>
      <c r="AT409" s="257" t="s">
        <v>185</v>
      </c>
      <c r="AU409" s="257" t="s">
        <v>85</v>
      </c>
      <c r="AV409" s="12" t="s">
        <v>85</v>
      </c>
      <c r="AW409" s="12" t="s">
        <v>37</v>
      </c>
      <c r="AX409" s="12" t="s">
        <v>74</v>
      </c>
      <c r="AY409" s="257" t="s">
        <v>169</v>
      </c>
    </row>
    <row r="410" spans="2:51" s="12" customFormat="1" ht="13.5">
      <c r="B410" s="246"/>
      <c r="C410" s="247"/>
      <c r="D410" s="248" t="s">
        <v>185</v>
      </c>
      <c r="E410" s="249" t="s">
        <v>21</v>
      </c>
      <c r="F410" s="250" t="s">
        <v>626</v>
      </c>
      <c r="G410" s="247"/>
      <c r="H410" s="251">
        <v>115.03</v>
      </c>
      <c r="I410" s="252"/>
      <c r="J410" s="247"/>
      <c r="K410" s="247"/>
      <c r="L410" s="253"/>
      <c r="M410" s="254"/>
      <c r="N410" s="255"/>
      <c r="O410" s="255"/>
      <c r="P410" s="255"/>
      <c r="Q410" s="255"/>
      <c r="R410" s="255"/>
      <c r="S410" s="255"/>
      <c r="T410" s="256"/>
      <c r="AT410" s="257" t="s">
        <v>185</v>
      </c>
      <c r="AU410" s="257" t="s">
        <v>85</v>
      </c>
      <c r="AV410" s="12" t="s">
        <v>85</v>
      </c>
      <c r="AW410" s="12" t="s">
        <v>37</v>
      </c>
      <c r="AX410" s="12" t="s">
        <v>74</v>
      </c>
      <c r="AY410" s="257" t="s">
        <v>169</v>
      </c>
    </row>
    <row r="411" spans="2:51" s="15" customFormat="1" ht="13.5">
      <c r="B411" s="283"/>
      <c r="C411" s="284"/>
      <c r="D411" s="248" t="s">
        <v>185</v>
      </c>
      <c r="E411" s="285" t="s">
        <v>21</v>
      </c>
      <c r="F411" s="286" t="s">
        <v>345</v>
      </c>
      <c r="G411" s="284"/>
      <c r="H411" s="287">
        <v>1001.45</v>
      </c>
      <c r="I411" s="288"/>
      <c r="J411" s="284"/>
      <c r="K411" s="284"/>
      <c r="L411" s="289"/>
      <c r="M411" s="290"/>
      <c r="N411" s="291"/>
      <c r="O411" s="291"/>
      <c r="P411" s="291"/>
      <c r="Q411" s="291"/>
      <c r="R411" s="291"/>
      <c r="S411" s="291"/>
      <c r="T411" s="292"/>
      <c r="AT411" s="293" t="s">
        <v>185</v>
      </c>
      <c r="AU411" s="293" t="s">
        <v>85</v>
      </c>
      <c r="AV411" s="15" t="s">
        <v>181</v>
      </c>
      <c r="AW411" s="15" t="s">
        <v>37</v>
      </c>
      <c r="AX411" s="15" t="s">
        <v>74</v>
      </c>
      <c r="AY411" s="293" t="s">
        <v>169</v>
      </c>
    </row>
    <row r="412" spans="2:51" s="14" customFormat="1" ht="13.5">
      <c r="B412" s="269"/>
      <c r="C412" s="270"/>
      <c r="D412" s="248" t="s">
        <v>185</v>
      </c>
      <c r="E412" s="271" t="s">
        <v>21</v>
      </c>
      <c r="F412" s="272" t="s">
        <v>346</v>
      </c>
      <c r="G412" s="270"/>
      <c r="H412" s="271" t="s">
        <v>21</v>
      </c>
      <c r="I412" s="273"/>
      <c r="J412" s="270"/>
      <c r="K412" s="270"/>
      <c r="L412" s="274"/>
      <c r="M412" s="275"/>
      <c r="N412" s="276"/>
      <c r="O412" s="276"/>
      <c r="P412" s="276"/>
      <c r="Q412" s="276"/>
      <c r="R412" s="276"/>
      <c r="S412" s="276"/>
      <c r="T412" s="277"/>
      <c r="AT412" s="278" t="s">
        <v>185</v>
      </c>
      <c r="AU412" s="278" t="s">
        <v>85</v>
      </c>
      <c r="AV412" s="14" t="s">
        <v>82</v>
      </c>
      <c r="AW412" s="14" t="s">
        <v>37</v>
      </c>
      <c r="AX412" s="14" t="s">
        <v>74</v>
      </c>
      <c r="AY412" s="278" t="s">
        <v>169</v>
      </c>
    </row>
    <row r="413" spans="2:51" s="12" customFormat="1" ht="13.5">
      <c r="B413" s="246"/>
      <c r="C413" s="247"/>
      <c r="D413" s="248" t="s">
        <v>185</v>
      </c>
      <c r="E413" s="249" t="s">
        <v>21</v>
      </c>
      <c r="F413" s="250" t="s">
        <v>627</v>
      </c>
      <c r="G413" s="247"/>
      <c r="H413" s="251">
        <v>636.4</v>
      </c>
      <c r="I413" s="252"/>
      <c r="J413" s="247"/>
      <c r="K413" s="247"/>
      <c r="L413" s="253"/>
      <c r="M413" s="254"/>
      <c r="N413" s="255"/>
      <c r="O413" s="255"/>
      <c r="P413" s="255"/>
      <c r="Q413" s="255"/>
      <c r="R413" s="255"/>
      <c r="S413" s="255"/>
      <c r="T413" s="256"/>
      <c r="AT413" s="257" t="s">
        <v>185</v>
      </c>
      <c r="AU413" s="257" t="s">
        <v>85</v>
      </c>
      <c r="AV413" s="12" t="s">
        <v>85</v>
      </c>
      <c r="AW413" s="12" t="s">
        <v>37</v>
      </c>
      <c r="AX413" s="12" t="s">
        <v>74</v>
      </c>
      <c r="AY413" s="257" t="s">
        <v>169</v>
      </c>
    </row>
    <row r="414" spans="2:51" s="12" customFormat="1" ht="13.5">
      <c r="B414" s="246"/>
      <c r="C414" s="247"/>
      <c r="D414" s="248" t="s">
        <v>185</v>
      </c>
      <c r="E414" s="249" t="s">
        <v>21</v>
      </c>
      <c r="F414" s="250" t="s">
        <v>628</v>
      </c>
      <c r="G414" s="247"/>
      <c r="H414" s="251">
        <v>18.8</v>
      </c>
      <c r="I414" s="252"/>
      <c r="J414" s="247"/>
      <c r="K414" s="247"/>
      <c r="L414" s="253"/>
      <c r="M414" s="254"/>
      <c r="N414" s="255"/>
      <c r="O414" s="255"/>
      <c r="P414" s="255"/>
      <c r="Q414" s="255"/>
      <c r="R414" s="255"/>
      <c r="S414" s="255"/>
      <c r="T414" s="256"/>
      <c r="AT414" s="257" t="s">
        <v>185</v>
      </c>
      <c r="AU414" s="257" t="s">
        <v>85</v>
      </c>
      <c r="AV414" s="12" t="s">
        <v>85</v>
      </c>
      <c r="AW414" s="12" t="s">
        <v>37</v>
      </c>
      <c r="AX414" s="12" t="s">
        <v>74</v>
      </c>
      <c r="AY414" s="257" t="s">
        <v>169</v>
      </c>
    </row>
    <row r="415" spans="2:51" s="12" customFormat="1" ht="13.5">
      <c r="B415" s="246"/>
      <c r="C415" s="247"/>
      <c r="D415" s="248" t="s">
        <v>185</v>
      </c>
      <c r="E415" s="249" t="s">
        <v>21</v>
      </c>
      <c r="F415" s="250" t="s">
        <v>639</v>
      </c>
      <c r="G415" s="247"/>
      <c r="H415" s="251">
        <v>-147</v>
      </c>
      <c r="I415" s="252"/>
      <c r="J415" s="247"/>
      <c r="K415" s="247"/>
      <c r="L415" s="253"/>
      <c r="M415" s="254"/>
      <c r="N415" s="255"/>
      <c r="O415" s="255"/>
      <c r="P415" s="255"/>
      <c r="Q415" s="255"/>
      <c r="R415" s="255"/>
      <c r="S415" s="255"/>
      <c r="T415" s="256"/>
      <c r="AT415" s="257" t="s">
        <v>185</v>
      </c>
      <c r="AU415" s="257" t="s">
        <v>85</v>
      </c>
      <c r="AV415" s="12" t="s">
        <v>85</v>
      </c>
      <c r="AW415" s="12" t="s">
        <v>37</v>
      </c>
      <c r="AX415" s="12" t="s">
        <v>74</v>
      </c>
      <c r="AY415" s="257" t="s">
        <v>169</v>
      </c>
    </row>
    <row r="416" spans="2:51" s="15" customFormat="1" ht="13.5">
      <c r="B416" s="283"/>
      <c r="C416" s="284"/>
      <c r="D416" s="248" t="s">
        <v>185</v>
      </c>
      <c r="E416" s="285" t="s">
        <v>21</v>
      </c>
      <c r="F416" s="286" t="s">
        <v>345</v>
      </c>
      <c r="G416" s="284"/>
      <c r="H416" s="287">
        <v>508.2</v>
      </c>
      <c r="I416" s="288"/>
      <c r="J416" s="284"/>
      <c r="K416" s="284"/>
      <c r="L416" s="289"/>
      <c r="M416" s="290"/>
      <c r="N416" s="291"/>
      <c r="O416" s="291"/>
      <c r="P416" s="291"/>
      <c r="Q416" s="291"/>
      <c r="R416" s="291"/>
      <c r="S416" s="291"/>
      <c r="T416" s="292"/>
      <c r="AT416" s="293" t="s">
        <v>185</v>
      </c>
      <c r="AU416" s="293" t="s">
        <v>85</v>
      </c>
      <c r="AV416" s="15" t="s">
        <v>181</v>
      </c>
      <c r="AW416" s="15" t="s">
        <v>37</v>
      </c>
      <c r="AX416" s="15" t="s">
        <v>74</v>
      </c>
      <c r="AY416" s="293" t="s">
        <v>169</v>
      </c>
    </row>
    <row r="417" spans="2:51" s="14" customFormat="1" ht="13.5">
      <c r="B417" s="269"/>
      <c r="C417" s="270"/>
      <c r="D417" s="248" t="s">
        <v>185</v>
      </c>
      <c r="E417" s="271" t="s">
        <v>21</v>
      </c>
      <c r="F417" s="272" t="s">
        <v>433</v>
      </c>
      <c r="G417" s="270"/>
      <c r="H417" s="271" t="s">
        <v>21</v>
      </c>
      <c r="I417" s="273"/>
      <c r="J417" s="270"/>
      <c r="K417" s="270"/>
      <c r="L417" s="274"/>
      <c r="M417" s="275"/>
      <c r="N417" s="276"/>
      <c r="O417" s="276"/>
      <c r="P417" s="276"/>
      <c r="Q417" s="276"/>
      <c r="R417" s="276"/>
      <c r="S417" s="276"/>
      <c r="T417" s="277"/>
      <c r="AT417" s="278" t="s">
        <v>185</v>
      </c>
      <c r="AU417" s="278" t="s">
        <v>85</v>
      </c>
      <c r="AV417" s="14" t="s">
        <v>82</v>
      </c>
      <c r="AW417" s="14" t="s">
        <v>37</v>
      </c>
      <c r="AX417" s="14" t="s">
        <v>74</v>
      </c>
      <c r="AY417" s="278" t="s">
        <v>169</v>
      </c>
    </row>
    <row r="418" spans="2:51" s="14" customFormat="1" ht="13.5">
      <c r="B418" s="269"/>
      <c r="C418" s="270"/>
      <c r="D418" s="248" t="s">
        <v>185</v>
      </c>
      <c r="E418" s="271" t="s">
        <v>21</v>
      </c>
      <c r="F418" s="272" t="s">
        <v>629</v>
      </c>
      <c r="G418" s="270"/>
      <c r="H418" s="271" t="s">
        <v>21</v>
      </c>
      <c r="I418" s="273"/>
      <c r="J418" s="270"/>
      <c r="K418" s="270"/>
      <c r="L418" s="274"/>
      <c r="M418" s="275"/>
      <c r="N418" s="276"/>
      <c r="O418" s="276"/>
      <c r="P418" s="276"/>
      <c r="Q418" s="276"/>
      <c r="R418" s="276"/>
      <c r="S418" s="276"/>
      <c r="T418" s="277"/>
      <c r="AT418" s="278" t="s">
        <v>185</v>
      </c>
      <c r="AU418" s="278" t="s">
        <v>85</v>
      </c>
      <c r="AV418" s="14" t="s">
        <v>82</v>
      </c>
      <c r="AW418" s="14" t="s">
        <v>37</v>
      </c>
      <c r="AX418" s="14" t="s">
        <v>74</v>
      </c>
      <c r="AY418" s="278" t="s">
        <v>169</v>
      </c>
    </row>
    <row r="419" spans="2:51" s="12" customFormat="1" ht="13.5">
      <c r="B419" s="246"/>
      <c r="C419" s="247"/>
      <c r="D419" s="248" t="s">
        <v>185</v>
      </c>
      <c r="E419" s="249" t="s">
        <v>21</v>
      </c>
      <c r="F419" s="250" t="s">
        <v>630</v>
      </c>
      <c r="G419" s="247"/>
      <c r="H419" s="251">
        <v>253.57</v>
      </c>
      <c r="I419" s="252"/>
      <c r="J419" s="247"/>
      <c r="K419" s="247"/>
      <c r="L419" s="253"/>
      <c r="M419" s="254"/>
      <c r="N419" s="255"/>
      <c r="O419" s="255"/>
      <c r="P419" s="255"/>
      <c r="Q419" s="255"/>
      <c r="R419" s="255"/>
      <c r="S419" s="255"/>
      <c r="T419" s="256"/>
      <c r="AT419" s="257" t="s">
        <v>185</v>
      </c>
      <c r="AU419" s="257" t="s">
        <v>85</v>
      </c>
      <c r="AV419" s="12" t="s">
        <v>85</v>
      </c>
      <c r="AW419" s="12" t="s">
        <v>37</v>
      </c>
      <c r="AX419" s="12" t="s">
        <v>74</v>
      </c>
      <c r="AY419" s="257" t="s">
        <v>169</v>
      </c>
    </row>
    <row r="420" spans="2:51" s="14" customFormat="1" ht="13.5">
      <c r="B420" s="269"/>
      <c r="C420" s="270"/>
      <c r="D420" s="248" t="s">
        <v>185</v>
      </c>
      <c r="E420" s="271" t="s">
        <v>21</v>
      </c>
      <c r="F420" s="272" t="s">
        <v>631</v>
      </c>
      <c r="G420" s="270"/>
      <c r="H420" s="271" t="s">
        <v>21</v>
      </c>
      <c r="I420" s="273"/>
      <c r="J420" s="270"/>
      <c r="K420" s="270"/>
      <c r="L420" s="274"/>
      <c r="M420" s="275"/>
      <c r="N420" s="276"/>
      <c r="O420" s="276"/>
      <c r="P420" s="276"/>
      <c r="Q420" s="276"/>
      <c r="R420" s="276"/>
      <c r="S420" s="276"/>
      <c r="T420" s="277"/>
      <c r="AT420" s="278" t="s">
        <v>185</v>
      </c>
      <c r="AU420" s="278" t="s">
        <v>85</v>
      </c>
      <c r="AV420" s="14" t="s">
        <v>82</v>
      </c>
      <c r="AW420" s="14" t="s">
        <v>37</v>
      </c>
      <c r="AX420" s="14" t="s">
        <v>74</v>
      </c>
      <c r="AY420" s="278" t="s">
        <v>169</v>
      </c>
    </row>
    <row r="421" spans="2:51" s="12" customFormat="1" ht="13.5">
      <c r="B421" s="246"/>
      <c r="C421" s="247"/>
      <c r="D421" s="248" t="s">
        <v>185</v>
      </c>
      <c r="E421" s="249" t="s">
        <v>21</v>
      </c>
      <c r="F421" s="250" t="s">
        <v>632</v>
      </c>
      <c r="G421" s="247"/>
      <c r="H421" s="251">
        <v>587.75</v>
      </c>
      <c r="I421" s="252"/>
      <c r="J421" s="247"/>
      <c r="K421" s="247"/>
      <c r="L421" s="253"/>
      <c r="M421" s="254"/>
      <c r="N421" s="255"/>
      <c r="O421" s="255"/>
      <c r="P421" s="255"/>
      <c r="Q421" s="255"/>
      <c r="R421" s="255"/>
      <c r="S421" s="255"/>
      <c r="T421" s="256"/>
      <c r="AT421" s="257" t="s">
        <v>185</v>
      </c>
      <c r="AU421" s="257" t="s">
        <v>85</v>
      </c>
      <c r="AV421" s="12" t="s">
        <v>85</v>
      </c>
      <c r="AW421" s="12" t="s">
        <v>37</v>
      </c>
      <c r="AX421" s="12" t="s">
        <v>74</v>
      </c>
      <c r="AY421" s="257" t="s">
        <v>169</v>
      </c>
    </row>
    <row r="422" spans="2:51" s="14" customFormat="1" ht="13.5">
      <c r="B422" s="269"/>
      <c r="C422" s="270"/>
      <c r="D422" s="248" t="s">
        <v>185</v>
      </c>
      <c r="E422" s="271" t="s">
        <v>21</v>
      </c>
      <c r="F422" s="272" t="s">
        <v>633</v>
      </c>
      <c r="G422" s="270"/>
      <c r="H422" s="271" t="s">
        <v>21</v>
      </c>
      <c r="I422" s="273"/>
      <c r="J422" s="270"/>
      <c r="K422" s="270"/>
      <c r="L422" s="274"/>
      <c r="M422" s="275"/>
      <c r="N422" s="276"/>
      <c r="O422" s="276"/>
      <c r="P422" s="276"/>
      <c r="Q422" s="276"/>
      <c r="R422" s="276"/>
      <c r="S422" s="276"/>
      <c r="T422" s="277"/>
      <c r="AT422" s="278" t="s">
        <v>185</v>
      </c>
      <c r="AU422" s="278" t="s">
        <v>85</v>
      </c>
      <c r="AV422" s="14" t="s">
        <v>82</v>
      </c>
      <c r="AW422" s="14" t="s">
        <v>37</v>
      </c>
      <c r="AX422" s="14" t="s">
        <v>74</v>
      </c>
      <c r="AY422" s="278" t="s">
        <v>169</v>
      </c>
    </row>
    <row r="423" spans="2:51" s="12" customFormat="1" ht="13.5">
      <c r="B423" s="246"/>
      <c r="C423" s="247"/>
      <c r="D423" s="248" t="s">
        <v>185</v>
      </c>
      <c r="E423" s="249" t="s">
        <v>21</v>
      </c>
      <c r="F423" s="250" t="s">
        <v>634</v>
      </c>
      <c r="G423" s="247"/>
      <c r="H423" s="251">
        <v>415.45</v>
      </c>
      <c r="I423" s="252"/>
      <c r="J423" s="247"/>
      <c r="K423" s="247"/>
      <c r="L423" s="253"/>
      <c r="M423" s="254"/>
      <c r="N423" s="255"/>
      <c r="O423" s="255"/>
      <c r="P423" s="255"/>
      <c r="Q423" s="255"/>
      <c r="R423" s="255"/>
      <c r="S423" s="255"/>
      <c r="T423" s="256"/>
      <c r="AT423" s="257" t="s">
        <v>185</v>
      </c>
      <c r="AU423" s="257" t="s">
        <v>85</v>
      </c>
      <c r="AV423" s="12" t="s">
        <v>85</v>
      </c>
      <c r="AW423" s="12" t="s">
        <v>37</v>
      </c>
      <c r="AX423" s="12" t="s">
        <v>74</v>
      </c>
      <c r="AY423" s="257" t="s">
        <v>169</v>
      </c>
    </row>
    <row r="424" spans="2:51" s="15" customFormat="1" ht="13.5">
      <c r="B424" s="283"/>
      <c r="C424" s="284"/>
      <c r="D424" s="248" t="s">
        <v>185</v>
      </c>
      <c r="E424" s="285" t="s">
        <v>21</v>
      </c>
      <c r="F424" s="286" t="s">
        <v>345</v>
      </c>
      <c r="G424" s="284"/>
      <c r="H424" s="287">
        <v>1256.77</v>
      </c>
      <c r="I424" s="288"/>
      <c r="J424" s="284"/>
      <c r="K424" s="284"/>
      <c r="L424" s="289"/>
      <c r="M424" s="290"/>
      <c r="N424" s="291"/>
      <c r="O424" s="291"/>
      <c r="P424" s="291"/>
      <c r="Q424" s="291"/>
      <c r="R424" s="291"/>
      <c r="S424" s="291"/>
      <c r="T424" s="292"/>
      <c r="AT424" s="293" t="s">
        <v>185</v>
      </c>
      <c r="AU424" s="293" t="s">
        <v>85</v>
      </c>
      <c r="AV424" s="15" t="s">
        <v>181</v>
      </c>
      <c r="AW424" s="15" t="s">
        <v>37</v>
      </c>
      <c r="AX424" s="15" t="s">
        <v>74</v>
      </c>
      <c r="AY424" s="293" t="s">
        <v>169</v>
      </c>
    </row>
    <row r="425" spans="2:51" s="13" customFormat="1" ht="13.5">
      <c r="B425" s="258"/>
      <c r="C425" s="259"/>
      <c r="D425" s="248" t="s">
        <v>185</v>
      </c>
      <c r="E425" s="260" t="s">
        <v>21</v>
      </c>
      <c r="F425" s="261" t="s">
        <v>187</v>
      </c>
      <c r="G425" s="259"/>
      <c r="H425" s="262">
        <v>3620.97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AT425" s="268" t="s">
        <v>185</v>
      </c>
      <c r="AU425" s="268" t="s">
        <v>85</v>
      </c>
      <c r="AV425" s="13" t="s">
        <v>176</v>
      </c>
      <c r="AW425" s="13" t="s">
        <v>37</v>
      </c>
      <c r="AX425" s="13" t="s">
        <v>82</v>
      </c>
      <c r="AY425" s="268" t="s">
        <v>169</v>
      </c>
    </row>
    <row r="426" spans="2:65" s="1" customFormat="1" ht="25.5" customHeight="1">
      <c r="B426" s="47"/>
      <c r="C426" s="234" t="s">
        <v>640</v>
      </c>
      <c r="D426" s="234" t="s">
        <v>171</v>
      </c>
      <c r="E426" s="235" t="s">
        <v>641</v>
      </c>
      <c r="F426" s="236" t="s">
        <v>642</v>
      </c>
      <c r="G426" s="237" t="s">
        <v>194</v>
      </c>
      <c r="H426" s="238">
        <v>147</v>
      </c>
      <c r="I426" s="239"/>
      <c r="J426" s="240">
        <f>ROUND(I426*H426,2)</f>
        <v>0</v>
      </c>
      <c r="K426" s="236" t="s">
        <v>175</v>
      </c>
      <c r="L426" s="73"/>
      <c r="M426" s="241" t="s">
        <v>21</v>
      </c>
      <c r="N426" s="242" t="s">
        <v>45</v>
      </c>
      <c r="O426" s="48"/>
      <c r="P426" s="243">
        <f>O426*H426</f>
        <v>0</v>
      </c>
      <c r="Q426" s="243">
        <v>0</v>
      </c>
      <c r="R426" s="243">
        <f>Q426*H426</f>
        <v>0</v>
      </c>
      <c r="S426" s="243">
        <v>0</v>
      </c>
      <c r="T426" s="244">
        <f>S426*H426</f>
        <v>0</v>
      </c>
      <c r="AR426" s="25" t="s">
        <v>176</v>
      </c>
      <c r="AT426" s="25" t="s">
        <v>171</v>
      </c>
      <c r="AU426" s="25" t="s">
        <v>85</v>
      </c>
      <c r="AY426" s="25" t="s">
        <v>169</v>
      </c>
      <c r="BE426" s="245">
        <f>IF(N426="základní",J426,0)</f>
        <v>0</v>
      </c>
      <c r="BF426" s="245">
        <f>IF(N426="snížená",J426,0)</f>
        <v>0</v>
      </c>
      <c r="BG426" s="245">
        <f>IF(N426="zákl. přenesená",J426,0)</f>
        <v>0</v>
      </c>
      <c r="BH426" s="245">
        <f>IF(N426="sníž. přenesená",J426,0)</f>
        <v>0</v>
      </c>
      <c r="BI426" s="245">
        <f>IF(N426="nulová",J426,0)</f>
        <v>0</v>
      </c>
      <c r="BJ426" s="25" t="s">
        <v>82</v>
      </c>
      <c r="BK426" s="245">
        <f>ROUND(I426*H426,2)</f>
        <v>0</v>
      </c>
      <c r="BL426" s="25" t="s">
        <v>176</v>
      </c>
      <c r="BM426" s="25" t="s">
        <v>643</v>
      </c>
    </row>
    <row r="427" spans="2:51" s="14" customFormat="1" ht="13.5">
      <c r="B427" s="269"/>
      <c r="C427" s="270"/>
      <c r="D427" s="248" t="s">
        <v>185</v>
      </c>
      <c r="E427" s="271" t="s">
        <v>21</v>
      </c>
      <c r="F427" s="272" t="s">
        <v>346</v>
      </c>
      <c r="G427" s="270"/>
      <c r="H427" s="271" t="s">
        <v>21</v>
      </c>
      <c r="I427" s="273"/>
      <c r="J427" s="270"/>
      <c r="K427" s="270"/>
      <c r="L427" s="274"/>
      <c r="M427" s="275"/>
      <c r="N427" s="276"/>
      <c r="O427" s="276"/>
      <c r="P427" s="276"/>
      <c r="Q427" s="276"/>
      <c r="R427" s="276"/>
      <c r="S427" s="276"/>
      <c r="T427" s="277"/>
      <c r="AT427" s="278" t="s">
        <v>185</v>
      </c>
      <c r="AU427" s="278" t="s">
        <v>85</v>
      </c>
      <c r="AV427" s="14" t="s">
        <v>82</v>
      </c>
      <c r="AW427" s="14" t="s">
        <v>37</v>
      </c>
      <c r="AX427" s="14" t="s">
        <v>74</v>
      </c>
      <c r="AY427" s="278" t="s">
        <v>169</v>
      </c>
    </row>
    <row r="428" spans="2:51" s="12" customFormat="1" ht="13.5">
      <c r="B428" s="246"/>
      <c r="C428" s="247"/>
      <c r="D428" s="248" t="s">
        <v>185</v>
      </c>
      <c r="E428" s="249" t="s">
        <v>21</v>
      </c>
      <c r="F428" s="250" t="s">
        <v>615</v>
      </c>
      <c r="G428" s="247"/>
      <c r="H428" s="251">
        <v>147</v>
      </c>
      <c r="I428" s="252"/>
      <c r="J428" s="247"/>
      <c r="K428" s="247"/>
      <c r="L428" s="253"/>
      <c r="M428" s="254"/>
      <c r="N428" s="255"/>
      <c r="O428" s="255"/>
      <c r="P428" s="255"/>
      <c r="Q428" s="255"/>
      <c r="R428" s="255"/>
      <c r="S428" s="255"/>
      <c r="T428" s="256"/>
      <c r="AT428" s="257" t="s">
        <v>185</v>
      </c>
      <c r="AU428" s="257" t="s">
        <v>85</v>
      </c>
      <c r="AV428" s="12" t="s">
        <v>85</v>
      </c>
      <c r="AW428" s="12" t="s">
        <v>37</v>
      </c>
      <c r="AX428" s="12" t="s">
        <v>74</v>
      </c>
      <c r="AY428" s="257" t="s">
        <v>169</v>
      </c>
    </row>
    <row r="429" spans="2:51" s="13" customFormat="1" ht="13.5">
      <c r="B429" s="258"/>
      <c r="C429" s="259"/>
      <c r="D429" s="248" t="s">
        <v>185</v>
      </c>
      <c r="E429" s="260" t="s">
        <v>21</v>
      </c>
      <c r="F429" s="261" t="s">
        <v>187</v>
      </c>
      <c r="G429" s="259"/>
      <c r="H429" s="262">
        <v>147</v>
      </c>
      <c r="I429" s="263"/>
      <c r="J429" s="259"/>
      <c r="K429" s="259"/>
      <c r="L429" s="264"/>
      <c r="M429" s="265"/>
      <c r="N429" s="266"/>
      <c r="O429" s="266"/>
      <c r="P429" s="266"/>
      <c r="Q429" s="266"/>
      <c r="R429" s="266"/>
      <c r="S429" s="266"/>
      <c r="T429" s="267"/>
      <c r="AT429" s="268" t="s">
        <v>185</v>
      </c>
      <c r="AU429" s="268" t="s">
        <v>85</v>
      </c>
      <c r="AV429" s="13" t="s">
        <v>176</v>
      </c>
      <c r="AW429" s="13" t="s">
        <v>37</v>
      </c>
      <c r="AX429" s="13" t="s">
        <v>82</v>
      </c>
      <c r="AY429" s="268" t="s">
        <v>169</v>
      </c>
    </row>
    <row r="430" spans="2:65" s="1" customFormat="1" ht="25.5" customHeight="1">
      <c r="B430" s="47"/>
      <c r="C430" s="234" t="s">
        <v>644</v>
      </c>
      <c r="D430" s="234" t="s">
        <v>171</v>
      </c>
      <c r="E430" s="235" t="s">
        <v>645</v>
      </c>
      <c r="F430" s="236" t="s">
        <v>646</v>
      </c>
      <c r="G430" s="237" t="s">
        <v>194</v>
      </c>
      <c r="H430" s="238">
        <v>3620.97</v>
      </c>
      <c r="I430" s="239"/>
      <c r="J430" s="240">
        <f>ROUND(I430*H430,2)</f>
        <v>0</v>
      </c>
      <c r="K430" s="236" t="s">
        <v>21</v>
      </c>
      <c r="L430" s="73"/>
      <c r="M430" s="241" t="s">
        <v>21</v>
      </c>
      <c r="N430" s="242" t="s">
        <v>45</v>
      </c>
      <c r="O430" s="48"/>
      <c r="P430" s="243">
        <f>O430*H430</f>
        <v>0</v>
      </c>
      <c r="Q430" s="243">
        <v>0.1593</v>
      </c>
      <c r="R430" s="243">
        <f>Q430*H430</f>
        <v>576.820521</v>
      </c>
      <c r="S430" s="243">
        <v>0</v>
      </c>
      <c r="T430" s="244">
        <f>S430*H430</f>
        <v>0</v>
      </c>
      <c r="AR430" s="25" t="s">
        <v>176</v>
      </c>
      <c r="AT430" s="25" t="s">
        <v>171</v>
      </c>
      <c r="AU430" s="25" t="s">
        <v>85</v>
      </c>
      <c r="AY430" s="25" t="s">
        <v>169</v>
      </c>
      <c r="BE430" s="245">
        <f>IF(N430="základní",J430,0)</f>
        <v>0</v>
      </c>
      <c r="BF430" s="245">
        <f>IF(N430="snížená",J430,0)</f>
        <v>0</v>
      </c>
      <c r="BG430" s="245">
        <f>IF(N430="zákl. přenesená",J430,0)</f>
        <v>0</v>
      </c>
      <c r="BH430" s="245">
        <f>IF(N430="sníž. přenesená",J430,0)</f>
        <v>0</v>
      </c>
      <c r="BI430" s="245">
        <f>IF(N430="nulová",J430,0)</f>
        <v>0</v>
      </c>
      <c r="BJ430" s="25" t="s">
        <v>82</v>
      </c>
      <c r="BK430" s="245">
        <f>ROUND(I430*H430,2)</f>
        <v>0</v>
      </c>
      <c r="BL430" s="25" t="s">
        <v>176</v>
      </c>
      <c r="BM430" s="25" t="s">
        <v>647</v>
      </c>
    </row>
    <row r="431" spans="2:51" s="14" customFormat="1" ht="13.5">
      <c r="B431" s="269"/>
      <c r="C431" s="270"/>
      <c r="D431" s="248" t="s">
        <v>185</v>
      </c>
      <c r="E431" s="271" t="s">
        <v>21</v>
      </c>
      <c r="F431" s="272" t="s">
        <v>428</v>
      </c>
      <c r="G431" s="270"/>
      <c r="H431" s="271" t="s">
        <v>21</v>
      </c>
      <c r="I431" s="273"/>
      <c r="J431" s="270"/>
      <c r="K431" s="270"/>
      <c r="L431" s="274"/>
      <c r="M431" s="275"/>
      <c r="N431" s="276"/>
      <c r="O431" s="276"/>
      <c r="P431" s="276"/>
      <c r="Q431" s="276"/>
      <c r="R431" s="276"/>
      <c r="S431" s="276"/>
      <c r="T431" s="277"/>
      <c r="AT431" s="278" t="s">
        <v>185</v>
      </c>
      <c r="AU431" s="278" t="s">
        <v>85</v>
      </c>
      <c r="AV431" s="14" t="s">
        <v>82</v>
      </c>
      <c r="AW431" s="14" t="s">
        <v>37</v>
      </c>
      <c r="AX431" s="14" t="s">
        <v>74</v>
      </c>
      <c r="AY431" s="278" t="s">
        <v>169</v>
      </c>
    </row>
    <row r="432" spans="2:51" s="14" customFormat="1" ht="13.5">
      <c r="B432" s="269"/>
      <c r="C432" s="270"/>
      <c r="D432" s="248" t="s">
        <v>185</v>
      </c>
      <c r="E432" s="271" t="s">
        <v>21</v>
      </c>
      <c r="F432" s="272" t="s">
        <v>334</v>
      </c>
      <c r="G432" s="270"/>
      <c r="H432" s="271" t="s">
        <v>21</v>
      </c>
      <c r="I432" s="273"/>
      <c r="J432" s="270"/>
      <c r="K432" s="270"/>
      <c r="L432" s="274"/>
      <c r="M432" s="275"/>
      <c r="N432" s="276"/>
      <c r="O432" s="276"/>
      <c r="P432" s="276"/>
      <c r="Q432" s="276"/>
      <c r="R432" s="276"/>
      <c r="S432" s="276"/>
      <c r="T432" s="277"/>
      <c r="AT432" s="278" t="s">
        <v>185</v>
      </c>
      <c r="AU432" s="278" t="s">
        <v>85</v>
      </c>
      <c r="AV432" s="14" t="s">
        <v>82</v>
      </c>
      <c r="AW432" s="14" t="s">
        <v>37</v>
      </c>
      <c r="AX432" s="14" t="s">
        <v>74</v>
      </c>
      <c r="AY432" s="278" t="s">
        <v>169</v>
      </c>
    </row>
    <row r="433" spans="2:51" s="12" customFormat="1" ht="13.5">
      <c r="B433" s="246"/>
      <c r="C433" s="247"/>
      <c r="D433" s="248" t="s">
        <v>185</v>
      </c>
      <c r="E433" s="249" t="s">
        <v>21</v>
      </c>
      <c r="F433" s="250" t="s">
        <v>620</v>
      </c>
      <c r="G433" s="247"/>
      <c r="H433" s="251">
        <v>194.02</v>
      </c>
      <c r="I433" s="252"/>
      <c r="J433" s="247"/>
      <c r="K433" s="247"/>
      <c r="L433" s="253"/>
      <c r="M433" s="254"/>
      <c r="N433" s="255"/>
      <c r="O433" s="255"/>
      <c r="P433" s="255"/>
      <c r="Q433" s="255"/>
      <c r="R433" s="255"/>
      <c r="S433" s="255"/>
      <c r="T433" s="256"/>
      <c r="AT433" s="257" t="s">
        <v>185</v>
      </c>
      <c r="AU433" s="257" t="s">
        <v>85</v>
      </c>
      <c r="AV433" s="12" t="s">
        <v>85</v>
      </c>
      <c r="AW433" s="12" t="s">
        <v>37</v>
      </c>
      <c r="AX433" s="12" t="s">
        <v>74</v>
      </c>
      <c r="AY433" s="257" t="s">
        <v>169</v>
      </c>
    </row>
    <row r="434" spans="2:51" s="12" customFormat="1" ht="13.5">
      <c r="B434" s="246"/>
      <c r="C434" s="247"/>
      <c r="D434" s="248" t="s">
        <v>185</v>
      </c>
      <c r="E434" s="249" t="s">
        <v>21</v>
      </c>
      <c r="F434" s="250" t="s">
        <v>621</v>
      </c>
      <c r="G434" s="247"/>
      <c r="H434" s="251">
        <v>330</v>
      </c>
      <c r="I434" s="252"/>
      <c r="J434" s="247"/>
      <c r="K434" s="247"/>
      <c r="L434" s="253"/>
      <c r="M434" s="254"/>
      <c r="N434" s="255"/>
      <c r="O434" s="255"/>
      <c r="P434" s="255"/>
      <c r="Q434" s="255"/>
      <c r="R434" s="255"/>
      <c r="S434" s="255"/>
      <c r="T434" s="256"/>
      <c r="AT434" s="257" t="s">
        <v>185</v>
      </c>
      <c r="AU434" s="257" t="s">
        <v>85</v>
      </c>
      <c r="AV434" s="12" t="s">
        <v>85</v>
      </c>
      <c r="AW434" s="12" t="s">
        <v>37</v>
      </c>
      <c r="AX434" s="12" t="s">
        <v>74</v>
      </c>
      <c r="AY434" s="257" t="s">
        <v>169</v>
      </c>
    </row>
    <row r="435" spans="2:51" s="12" customFormat="1" ht="13.5">
      <c r="B435" s="246"/>
      <c r="C435" s="247"/>
      <c r="D435" s="248" t="s">
        <v>185</v>
      </c>
      <c r="E435" s="249" t="s">
        <v>21</v>
      </c>
      <c r="F435" s="250" t="s">
        <v>622</v>
      </c>
      <c r="G435" s="247"/>
      <c r="H435" s="251">
        <v>310.67</v>
      </c>
      <c r="I435" s="252"/>
      <c r="J435" s="247"/>
      <c r="K435" s="247"/>
      <c r="L435" s="253"/>
      <c r="M435" s="254"/>
      <c r="N435" s="255"/>
      <c r="O435" s="255"/>
      <c r="P435" s="255"/>
      <c r="Q435" s="255"/>
      <c r="R435" s="255"/>
      <c r="S435" s="255"/>
      <c r="T435" s="256"/>
      <c r="AT435" s="257" t="s">
        <v>185</v>
      </c>
      <c r="AU435" s="257" t="s">
        <v>85</v>
      </c>
      <c r="AV435" s="12" t="s">
        <v>85</v>
      </c>
      <c r="AW435" s="12" t="s">
        <v>37</v>
      </c>
      <c r="AX435" s="12" t="s">
        <v>74</v>
      </c>
      <c r="AY435" s="257" t="s">
        <v>169</v>
      </c>
    </row>
    <row r="436" spans="2:51" s="12" customFormat="1" ht="13.5">
      <c r="B436" s="246"/>
      <c r="C436" s="247"/>
      <c r="D436" s="248" t="s">
        <v>185</v>
      </c>
      <c r="E436" s="249" t="s">
        <v>21</v>
      </c>
      <c r="F436" s="250" t="s">
        <v>623</v>
      </c>
      <c r="G436" s="247"/>
      <c r="H436" s="251">
        <v>19.86</v>
      </c>
      <c r="I436" s="252"/>
      <c r="J436" s="247"/>
      <c r="K436" s="247"/>
      <c r="L436" s="253"/>
      <c r="M436" s="254"/>
      <c r="N436" s="255"/>
      <c r="O436" s="255"/>
      <c r="P436" s="255"/>
      <c r="Q436" s="255"/>
      <c r="R436" s="255"/>
      <c r="S436" s="255"/>
      <c r="T436" s="256"/>
      <c r="AT436" s="257" t="s">
        <v>185</v>
      </c>
      <c r="AU436" s="257" t="s">
        <v>85</v>
      </c>
      <c r="AV436" s="12" t="s">
        <v>85</v>
      </c>
      <c r="AW436" s="12" t="s">
        <v>37</v>
      </c>
      <c r="AX436" s="12" t="s">
        <v>74</v>
      </c>
      <c r="AY436" s="257" t="s">
        <v>169</v>
      </c>
    </row>
    <row r="437" spans="2:51" s="15" customFormat="1" ht="13.5">
      <c r="B437" s="283"/>
      <c r="C437" s="284"/>
      <c r="D437" s="248" t="s">
        <v>185</v>
      </c>
      <c r="E437" s="285" t="s">
        <v>21</v>
      </c>
      <c r="F437" s="286" t="s">
        <v>345</v>
      </c>
      <c r="G437" s="284"/>
      <c r="H437" s="287">
        <v>854.55</v>
      </c>
      <c r="I437" s="288"/>
      <c r="J437" s="284"/>
      <c r="K437" s="284"/>
      <c r="L437" s="289"/>
      <c r="M437" s="290"/>
      <c r="N437" s="291"/>
      <c r="O437" s="291"/>
      <c r="P437" s="291"/>
      <c r="Q437" s="291"/>
      <c r="R437" s="291"/>
      <c r="S437" s="291"/>
      <c r="T437" s="292"/>
      <c r="AT437" s="293" t="s">
        <v>185</v>
      </c>
      <c r="AU437" s="293" t="s">
        <v>85</v>
      </c>
      <c r="AV437" s="15" t="s">
        <v>181</v>
      </c>
      <c r="AW437" s="15" t="s">
        <v>37</v>
      </c>
      <c r="AX437" s="15" t="s">
        <v>74</v>
      </c>
      <c r="AY437" s="293" t="s">
        <v>169</v>
      </c>
    </row>
    <row r="438" spans="2:51" s="14" customFormat="1" ht="13.5">
      <c r="B438" s="269"/>
      <c r="C438" s="270"/>
      <c r="D438" s="248" t="s">
        <v>185</v>
      </c>
      <c r="E438" s="271" t="s">
        <v>21</v>
      </c>
      <c r="F438" s="272" t="s">
        <v>343</v>
      </c>
      <c r="G438" s="270"/>
      <c r="H438" s="271" t="s">
        <v>21</v>
      </c>
      <c r="I438" s="273"/>
      <c r="J438" s="270"/>
      <c r="K438" s="270"/>
      <c r="L438" s="274"/>
      <c r="M438" s="275"/>
      <c r="N438" s="276"/>
      <c r="O438" s="276"/>
      <c r="P438" s="276"/>
      <c r="Q438" s="276"/>
      <c r="R438" s="276"/>
      <c r="S438" s="276"/>
      <c r="T438" s="277"/>
      <c r="AT438" s="278" t="s">
        <v>185</v>
      </c>
      <c r="AU438" s="278" t="s">
        <v>85</v>
      </c>
      <c r="AV438" s="14" t="s">
        <v>82</v>
      </c>
      <c r="AW438" s="14" t="s">
        <v>37</v>
      </c>
      <c r="AX438" s="14" t="s">
        <v>74</v>
      </c>
      <c r="AY438" s="278" t="s">
        <v>169</v>
      </c>
    </row>
    <row r="439" spans="2:51" s="12" customFormat="1" ht="13.5">
      <c r="B439" s="246"/>
      <c r="C439" s="247"/>
      <c r="D439" s="248" t="s">
        <v>185</v>
      </c>
      <c r="E439" s="249" t="s">
        <v>21</v>
      </c>
      <c r="F439" s="250" t="s">
        <v>624</v>
      </c>
      <c r="G439" s="247"/>
      <c r="H439" s="251">
        <v>81.42</v>
      </c>
      <c r="I439" s="252"/>
      <c r="J439" s="247"/>
      <c r="K439" s="247"/>
      <c r="L439" s="253"/>
      <c r="M439" s="254"/>
      <c r="N439" s="255"/>
      <c r="O439" s="255"/>
      <c r="P439" s="255"/>
      <c r="Q439" s="255"/>
      <c r="R439" s="255"/>
      <c r="S439" s="255"/>
      <c r="T439" s="256"/>
      <c r="AT439" s="257" t="s">
        <v>185</v>
      </c>
      <c r="AU439" s="257" t="s">
        <v>85</v>
      </c>
      <c r="AV439" s="12" t="s">
        <v>85</v>
      </c>
      <c r="AW439" s="12" t="s">
        <v>37</v>
      </c>
      <c r="AX439" s="12" t="s">
        <v>74</v>
      </c>
      <c r="AY439" s="257" t="s">
        <v>169</v>
      </c>
    </row>
    <row r="440" spans="2:51" s="12" customFormat="1" ht="13.5">
      <c r="B440" s="246"/>
      <c r="C440" s="247"/>
      <c r="D440" s="248" t="s">
        <v>185</v>
      </c>
      <c r="E440" s="249" t="s">
        <v>21</v>
      </c>
      <c r="F440" s="250" t="s">
        <v>625</v>
      </c>
      <c r="G440" s="247"/>
      <c r="H440" s="251">
        <v>805</v>
      </c>
      <c r="I440" s="252"/>
      <c r="J440" s="247"/>
      <c r="K440" s="247"/>
      <c r="L440" s="253"/>
      <c r="M440" s="254"/>
      <c r="N440" s="255"/>
      <c r="O440" s="255"/>
      <c r="P440" s="255"/>
      <c r="Q440" s="255"/>
      <c r="R440" s="255"/>
      <c r="S440" s="255"/>
      <c r="T440" s="256"/>
      <c r="AT440" s="257" t="s">
        <v>185</v>
      </c>
      <c r="AU440" s="257" t="s">
        <v>85</v>
      </c>
      <c r="AV440" s="12" t="s">
        <v>85</v>
      </c>
      <c r="AW440" s="12" t="s">
        <v>37</v>
      </c>
      <c r="AX440" s="12" t="s">
        <v>74</v>
      </c>
      <c r="AY440" s="257" t="s">
        <v>169</v>
      </c>
    </row>
    <row r="441" spans="2:51" s="12" customFormat="1" ht="13.5">
      <c r="B441" s="246"/>
      <c r="C441" s="247"/>
      <c r="D441" s="248" t="s">
        <v>185</v>
      </c>
      <c r="E441" s="249" t="s">
        <v>21</v>
      </c>
      <c r="F441" s="250" t="s">
        <v>626</v>
      </c>
      <c r="G441" s="247"/>
      <c r="H441" s="251">
        <v>115.03</v>
      </c>
      <c r="I441" s="252"/>
      <c r="J441" s="247"/>
      <c r="K441" s="247"/>
      <c r="L441" s="253"/>
      <c r="M441" s="254"/>
      <c r="N441" s="255"/>
      <c r="O441" s="255"/>
      <c r="P441" s="255"/>
      <c r="Q441" s="255"/>
      <c r="R441" s="255"/>
      <c r="S441" s="255"/>
      <c r="T441" s="256"/>
      <c r="AT441" s="257" t="s">
        <v>185</v>
      </c>
      <c r="AU441" s="257" t="s">
        <v>85</v>
      </c>
      <c r="AV441" s="12" t="s">
        <v>85</v>
      </c>
      <c r="AW441" s="12" t="s">
        <v>37</v>
      </c>
      <c r="AX441" s="12" t="s">
        <v>74</v>
      </c>
      <c r="AY441" s="257" t="s">
        <v>169</v>
      </c>
    </row>
    <row r="442" spans="2:51" s="15" customFormat="1" ht="13.5">
      <c r="B442" s="283"/>
      <c r="C442" s="284"/>
      <c r="D442" s="248" t="s">
        <v>185</v>
      </c>
      <c r="E442" s="285" t="s">
        <v>21</v>
      </c>
      <c r="F442" s="286" t="s">
        <v>345</v>
      </c>
      <c r="G442" s="284"/>
      <c r="H442" s="287">
        <v>1001.45</v>
      </c>
      <c r="I442" s="288"/>
      <c r="J442" s="284"/>
      <c r="K442" s="284"/>
      <c r="L442" s="289"/>
      <c r="M442" s="290"/>
      <c r="N442" s="291"/>
      <c r="O442" s="291"/>
      <c r="P442" s="291"/>
      <c r="Q442" s="291"/>
      <c r="R442" s="291"/>
      <c r="S442" s="291"/>
      <c r="T442" s="292"/>
      <c r="AT442" s="293" t="s">
        <v>185</v>
      </c>
      <c r="AU442" s="293" t="s">
        <v>85</v>
      </c>
      <c r="AV442" s="15" t="s">
        <v>181</v>
      </c>
      <c r="AW442" s="15" t="s">
        <v>37</v>
      </c>
      <c r="AX442" s="15" t="s">
        <v>74</v>
      </c>
      <c r="AY442" s="293" t="s">
        <v>169</v>
      </c>
    </row>
    <row r="443" spans="2:51" s="14" customFormat="1" ht="13.5">
      <c r="B443" s="269"/>
      <c r="C443" s="270"/>
      <c r="D443" s="248" t="s">
        <v>185</v>
      </c>
      <c r="E443" s="271" t="s">
        <v>21</v>
      </c>
      <c r="F443" s="272" t="s">
        <v>346</v>
      </c>
      <c r="G443" s="270"/>
      <c r="H443" s="271" t="s">
        <v>21</v>
      </c>
      <c r="I443" s="273"/>
      <c r="J443" s="270"/>
      <c r="K443" s="270"/>
      <c r="L443" s="274"/>
      <c r="M443" s="275"/>
      <c r="N443" s="276"/>
      <c r="O443" s="276"/>
      <c r="P443" s="276"/>
      <c r="Q443" s="276"/>
      <c r="R443" s="276"/>
      <c r="S443" s="276"/>
      <c r="T443" s="277"/>
      <c r="AT443" s="278" t="s">
        <v>185</v>
      </c>
      <c r="AU443" s="278" t="s">
        <v>85</v>
      </c>
      <c r="AV443" s="14" t="s">
        <v>82</v>
      </c>
      <c r="AW443" s="14" t="s">
        <v>37</v>
      </c>
      <c r="AX443" s="14" t="s">
        <v>74</v>
      </c>
      <c r="AY443" s="278" t="s">
        <v>169</v>
      </c>
    </row>
    <row r="444" spans="2:51" s="12" customFormat="1" ht="13.5">
      <c r="B444" s="246"/>
      <c r="C444" s="247"/>
      <c r="D444" s="248" t="s">
        <v>185</v>
      </c>
      <c r="E444" s="249" t="s">
        <v>21</v>
      </c>
      <c r="F444" s="250" t="s">
        <v>627</v>
      </c>
      <c r="G444" s="247"/>
      <c r="H444" s="251">
        <v>636.4</v>
      </c>
      <c r="I444" s="252"/>
      <c r="J444" s="247"/>
      <c r="K444" s="247"/>
      <c r="L444" s="253"/>
      <c r="M444" s="254"/>
      <c r="N444" s="255"/>
      <c r="O444" s="255"/>
      <c r="P444" s="255"/>
      <c r="Q444" s="255"/>
      <c r="R444" s="255"/>
      <c r="S444" s="255"/>
      <c r="T444" s="256"/>
      <c r="AT444" s="257" t="s">
        <v>185</v>
      </c>
      <c r="AU444" s="257" t="s">
        <v>85</v>
      </c>
      <c r="AV444" s="12" t="s">
        <v>85</v>
      </c>
      <c r="AW444" s="12" t="s">
        <v>37</v>
      </c>
      <c r="AX444" s="12" t="s">
        <v>74</v>
      </c>
      <c r="AY444" s="257" t="s">
        <v>169</v>
      </c>
    </row>
    <row r="445" spans="2:51" s="12" customFormat="1" ht="13.5">
      <c r="B445" s="246"/>
      <c r="C445" s="247"/>
      <c r="D445" s="248" t="s">
        <v>185</v>
      </c>
      <c r="E445" s="249" t="s">
        <v>21</v>
      </c>
      <c r="F445" s="250" t="s">
        <v>628</v>
      </c>
      <c r="G445" s="247"/>
      <c r="H445" s="251">
        <v>18.8</v>
      </c>
      <c r="I445" s="252"/>
      <c r="J445" s="247"/>
      <c r="K445" s="247"/>
      <c r="L445" s="253"/>
      <c r="M445" s="254"/>
      <c r="N445" s="255"/>
      <c r="O445" s="255"/>
      <c r="P445" s="255"/>
      <c r="Q445" s="255"/>
      <c r="R445" s="255"/>
      <c r="S445" s="255"/>
      <c r="T445" s="256"/>
      <c r="AT445" s="257" t="s">
        <v>185</v>
      </c>
      <c r="AU445" s="257" t="s">
        <v>85</v>
      </c>
      <c r="AV445" s="12" t="s">
        <v>85</v>
      </c>
      <c r="AW445" s="12" t="s">
        <v>37</v>
      </c>
      <c r="AX445" s="12" t="s">
        <v>74</v>
      </c>
      <c r="AY445" s="257" t="s">
        <v>169</v>
      </c>
    </row>
    <row r="446" spans="2:51" s="12" customFormat="1" ht="13.5">
      <c r="B446" s="246"/>
      <c r="C446" s="247"/>
      <c r="D446" s="248" t="s">
        <v>185</v>
      </c>
      <c r="E446" s="249" t="s">
        <v>21</v>
      </c>
      <c r="F446" s="250" t="s">
        <v>639</v>
      </c>
      <c r="G446" s="247"/>
      <c r="H446" s="251">
        <v>-147</v>
      </c>
      <c r="I446" s="252"/>
      <c r="J446" s="247"/>
      <c r="K446" s="247"/>
      <c r="L446" s="253"/>
      <c r="M446" s="254"/>
      <c r="N446" s="255"/>
      <c r="O446" s="255"/>
      <c r="P446" s="255"/>
      <c r="Q446" s="255"/>
      <c r="R446" s="255"/>
      <c r="S446" s="255"/>
      <c r="T446" s="256"/>
      <c r="AT446" s="257" t="s">
        <v>185</v>
      </c>
      <c r="AU446" s="257" t="s">
        <v>85</v>
      </c>
      <c r="AV446" s="12" t="s">
        <v>85</v>
      </c>
      <c r="AW446" s="12" t="s">
        <v>37</v>
      </c>
      <c r="AX446" s="12" t="s">
        <v>74</v>
      </c>
      <c r="AY446" s="257" t="s">
        <v>169</v>
      </c>
    </row>
    <row r="447" spans="2:51" s="15" customFormat="1" ht="13.5">
      <c r="B447" s="283"/>
      <c r="C447" s="284"/>
      <c r="D447" s="248" t="s">
        <v>185</v>
      </c>
      <c r="E447" s="285" t="s">
        <v>21</v>
      </c>
      <c r="F447" s="286" t="s">
        <v>345</v>
      </c>
      <c r="G447" s="284"/>
      <c r="H447" s="287">
        <v>508.2</v>
      </c>
      <c r="I447" s="288"/>
      <c r="J447" s="284"/>
      <c r="K447" s="284"/>
      <c r="L447" s="289"/>
      <c r="M447" s="290"/>
      <c r="N447" s="291"/>
      <c r="O447" s="291"/>
      <c r="P447" s="291"/>
      <c r="Q447" s="291"/>
      <c r="R447" s="291"/>
      <c r="S447" s="291"/>
      <c r="T447" s="292"/>
      <c r="AT447" s="293" t="s">
        <v>185</v>
      </c>
      <c r="AU447" s="293" t="s">
        <v>85</v>
      </c>
      <c r="AV447" s="15" t="s">
        <v>181</v>
      </c>
      <c r="AW447" s="15" t="s">
        <v>37</v>
      </c>
      <c r="AX447" s="15" t="s">
        <v>74</v>
      </c>
      <c r="AY447" s="293" t="s">
        <v>169</v>
      </c>
    </row>
    <row r="448" spans="2:51" s="14" customFormat="1" ht="13.5">
      <c r="B448" s="269"/>
      <c r="C448" s="270"/>
      <c r="D448" s="248" t="s">
        <v>185</v>
      </c>
      <c r="E448" s="271" t="s">
        <v>21</v>
      </c>
      <c r="F448" s="272" t="s">
        <v>433</v>
      </c>
      <c r="G448" s="270"/>
      <c r="H448" s="271" t="s">
        <v>21</v>
      </c>
      <c r="I448" s="273"/>
      <c r="J448" s="270"/>
      <c r="K448" s="270"/>
      <c r="L448" s="274"/>
      <c r="M448" s="275"/>
      <c r="N448" s="276"/>
      <c r="O448" s="276"/>
      <c r="P448" s="276"/>
      <c r="Q448" s="276"/>
      <c r="R448" s="276"/>
      <c r="S448" s="276"/>
      <c r="T448" s="277"/>
      <c r="AT448" s="278" t="s">
        <v>185</v>
      </c>
      <c r="AU448" s="278" t="s">
        <v>85</v>
      </c>
      <c r="AV448" s="14" t="s">
        <v>82</v>
      </c>
      <c r="AW448" s="14" t="s">
        <v>37</v>
      </c>
      <c r="AX448" s="14" t="s">
        <v>74</v>
      </c>
      <c r="AY448" s="278" t="s">
        <v>169</v>
      </c>
    </row>
    <row r="449" spans="2:51" s="14" customFormat="1" ht="13.5">
      <c r="B449" s="269"/>
      <c r="C449" s="270"/>
      <c r="D449" s="248" t="s">
        <v>185</v>
      </c>
      <c r="E449" s="271" t="s">
        <v>21</v>
      </c>
      <c r="F449" s="272" t="s">
        <v>629</v>
      </c>
      <c r="G449" s="270"/>
      <c r="H449" s="271" t="s">
        <v>21</v>
      </c>
      <c r="I449" s="273"/>
      <c r="J449" s="270"/>
      <c r="K449" s="270"/>
      <c r="L449" s="274"/>
      <c r="M449" s="275"/>
      <c r="N449" s="276"/>
      <c r="O449" s="276"/>
      <c r="P449" s="276"/>
      <c r="Q449" s="276"/>
      <c r="R449" s="276"/>
      <c r="S449" s="276"/>
      <c r="T449" s="277"/>
      <c r="AT449" s="278" t="s">
        <v>185</v>
      </c>
      <c r="AU449" s="278" t="s">
        <v>85</v>
      </c>
      <c r="AV449" s="14" t="s">
        <v>82</v>
      </c>
      <c r="AW449" s="14" t="s">
        <v>37</v>
      </c>
      <c r="AX449" s="14" t="s">
        <v>74</v>
      </c>
      <c r="AY449" s="278" t="s">
        <v>169</v>
      </c>
    </row>
    <row r="450" spans="2:51" s="12" customFormat="1" ht="13.5">
      <c r="B450" s="246"/>
      <c r="C450" s="247"/>
      <c r="D450" s="248" t="s">
        <v>185</v>
      </c>
      <c r="E450" s="249" t="s">
        <v>21</v>
      </c>
      <c r="F450" s="250" t="s">
        <v>630</v>
      </c>
      <c r="G450" s="247"/>
      <c r="H450" s="251">
        <v>253.57</v>
      </c>
      <c r="I450" s="252"/>
      <c r="J450" s="247"/>
      <c r="K450" s="247"/>
      <c r="L450" s="253"/>
      <c r="M450" s="254"/>
      <c r="N450" s="255"/>
      <c r="O450" s="255"/>
      <c r="P450" s="255"/>
      <c r="Q450" s="255"/>
      <c r="R450" s="255"/>
      <c r="S450" s="255"/>
      <c r="T450" s="256"/>
      <c r="AT450" s="257" t="s">
        <v>185</v>
      </c>
      <c r="AU450" s="257" t="s">
        <v>85</v>
      </c>
      <c r="AV450" s="12" t="s">
        <v>85</v>
      </c>
      <c r="AW450" s="12" t="s">
        <v>37</v>
      </c>
      <c r="AX450" s="12" t="s">
        <v>74</v>
      </c>
      <c r="AY450" s="257" t="s">
        <v>169</v>
      </c>
    </row>
    <row r="451" spans="2:51" s="14" customFormat="1" ht="13.5">
      <c r="B451" s="269"/>
      <c r="C451" s="270"/>
      <c r="D451" s="248" t="s">
        <v>185</v>
      </c>
      <c r="E451" s="271" t="s">
        <v>21</v>
      </c>
      <c r="F451" s="272" t="s">
        <v>631</v>
      </c>
      <c r="G451" s="270"/>
      <c r="H451" s="271" t="s">
        <v>21</v>
      </c>
      <c r="I451" s="273"/>
      <c r="J451" s="270"/>
      <c r="K451" s="270"/>
      <c r="L451" s="274"/>
      <c r="M451" s="275"/>
      <c r="N451" s="276"/>
      <c r="O451" s="276"/>
      <c r="P451" s="276"/>
      <c r="Q451" s="276"/>
      <c r="R451" s="276"/>
      <c r="S451" s="276"/>
      <c r="T451" s="277"/>
      <c r="AT451" s="278" t="s">
        <v>185</v>
      </c>
      <c r="AU451" s="278" t="s">
        <v>85</v>
      </c>
      <c r="AV451" s="14" t="s">
        <v>82</v>
      </c>
      <c r="AW451" s="14" t="s">
        <v>37</v>
      </c>
      <c r="AX451" s="14" t="s">
        <v>74</v>
      </c>
      <c r="AY451" s="278" t="s">
        <v>169</v>
      </c>
    </row>
    <row r="452" spans="2:51" s="12" customFormat="1" ht="13.5">
      <c r="B452" s="246"/>
      <c r="C452" s="247"/>
      <c r="D452" s="248" t="s">
        <v>185</v>
      </c>
      <c r="E452" s="249" t="s">
        <v>21</v>
      </c>
      <c r="F452" s="250" t="s">
        <v>632</v>
      </c>
      <c r="G452" s="247"/>
      <c r="H452" s="251">
        <v>587.75</v>
      </c>
      <c r="I452" s="252"/>
      <c r="J452" s="247"/>
      <c r="K452" s="247"/>
      <c r="L452" s="253"/>
      <c r="M452" s="254"/>
      <c r="N452" s="255"/>
      <c r="O452" s="255"/>
      <c r="P452" s="255"/>
      <c r="Q452" s="255"/>
      <c r="R452" s="255"/>
      <c r="S452" s="255"/>
      <c r="T452" s="256"/>
      <c r="AT452" s="257" t="s">
        <v>185</v>
      </c>
      <c r="AU452" s="257" t="s">
        <v>85</v>
      </c>
      <c r="AV452" s="12" t="s">
        <v>85</v>
      </c>
      <c r="AW452" s="12" t="s">
        <v>37</v>
      </c>
      <c r="AX452" s="12" t="s">
        <v>74</v>
      </c>
      <c r="AY452" s="257" t="s">
        <v>169</v>
      </c>
    </row>
    <row r="453" spans="2:51" s="14" customFormat="1" ht="13.5">
      <c r="B453" s="269"/>
      <c r="C453" s="270"/>
      <c r="D453" s="248" t="s">
        <v>185</v>
      </c>
      <c r="E453" s="271" t="s">
        <v>21</v>
      </c>
      <c r="F453" s="272" t="s">
        <v>633</v>
      </c>
      <c r="G453" s="270"/>
      <c r="H453" s="271" t="s">
        <v>21</v>
      </c>
      <c r="I453" s="273"/>
      <c r="J453" s="270"/>
      <c r="K453" s="270"/>
      <c r="L453" s="274"/>
      <c r="M453" s="275"/>
      <c r="N453" s="276"/>
      <c r="O453" s="276"/>
      <c r="P453" s="276"/>
      <c r="Q453" s="276"/>
      <c r="R453" s="276"/>
      <c r="S453" s="276"/>
      <c r="T453" s="277"/>
      <c r="AT453" s="278" t="s">
        <v>185</v>
      </c>
      <c r="AU453" s="278" t="s">
        <v>85</v>
      </c>
      <c r="AV453" s="14" t="s">
        <v>82</v>
      </c>
      <c r="AW453" s="14" t="s">
        <v>37</v>
      </c>
      <c r="AX453" s="14" t="s">
        <v>74</v>
      </c>
      <c r="AY453" s="278" t="s">
        <v>169</v>
      </c>
    </row>
    <row r="454" spans="2:51" s="12" customFormat="1" ht="13.5">
      <c r="B454" s="246"/>
      <c r="C454" s="247"/>
      <c r="D454" s="248" t="s">
        <v>185</v>
      </c>
      <c r="E454" s="249" t="s">
        <v>21</v>
      </c>
      <c r="F454" s="250" t="s">
        <v>634</v>
      </c>
      <c r="G454" s="247"/>
      <c r="H454" s="251">
        <v>415.45</v>
      </c>
      <c r="I454" s="252"/>
      <c r="J454" s="247"/>
      <c r="K454" s="247"/>
      <c r="L454" s="253"/>
      <c r="M454" s="254"/>
      <c r="N454" s="255"/>
      <c r="O454" s="255"/>
      <c r="P454" s="255"/>
      <c r="Q454" s="255"/>
      <c r="R454" s="255"/>
      <c r="S454" s="255"/>
      <c r="T454" s="256"/>
      <c r="AT454" s="257" t="s">
        <v>185</v>
      </c>
      <c r="AU454" s="257" t="s">
        <v>85</v>
      </c>
      <c r="AV454" s="12" t="s">
        <v>85</v>
      </c>
      <c r="AW454" s="12" t="s">
        <v>37</v>
      </c>
      <c r="AX454" s="12" t="s">
        <v>74</v>
      </c>
      <c r="AY454" s="257" t="s">
        <v>169</v>
      </c>
    </row>
    <row r="455" spans="2:51" s="15" customFormat="1" ht="13.5">
      <c r="B455" s="283"/>
      <c r="C455" s="284"/>
      <c r="D455" s="248" t="s">
        <v>185</v>
      </c>
      <c r="E455" s="285" t="s">
        <v>21</v>
      </c>
      <c r="F455" s="286" t="s">
        <v>345</v>
      </c>
      <c r="G455" s="284"/>
      <c r="H455" s="287">
        <v>1256.77</v>
      </c>
      <c r="I455" s="288"/>
      <c r="J455" s="284"/>
      <c r="K455" s="284"/>
      <c r="L455" s="289"/>
      <c r="M455" s="290"/>
      <c r="N455" s="291"/>
      <c r="O455" s="291"/>
      <c r="P455" s="291"/>
      <c r="Q455" s="291"/>
      <c r="R455" s="291"/>
      <c r="S455" s="291"/>
      <c r="T455" s="292"/>
      <c r="AT455" s="293" t="s">
        <v>185</v>
      </c>
      <c r="AU455" s="293" t="s">
        <v>85</v>
      </c>
      <c r="AV455" s="15" t="s">
        <v>181</v>
      </c>
      <c r="AW455" s="15" t="s">
        <v>37</v>
      </c>
      <c r="AX455" s="15" t="s">
        <v>74</v>
      </c>
      <c r="AY455" s="293" t="s">
        <v>169</v>
      </c>
    </row>
    <row r="456" spans="2:51" s="13" customFormat="1" ht="13.5">
      <c r="B456" s="258"/>
      <c r="C456" s="259"/>
      <c r="D456" s="248" t="s">
        <v>185</v>
      </c>
      <c r="E456" s="260" t="s">
        <v>21</v>
      </c>
      <c r="F456" s="261" t="s">
        <v>187</v>
      </c>
      <c r="G456" s="259"/>
      <c r="H456" s="262">
        <v>3620.97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AT456" s="268" t="s">
        <v>185</v>
      </c>
      <c r="AU456" s="268" t="s">
        <v>85</v>
      </c>
      <c r="AV456" s="13" t="s">
        <v>176</v>
      </c>
      <c r="AW456" s="13" t="s">
        <v>37</v>
      </c>
      <c r="AX456" s="13" t="s">
        <v>82</v>
      </c>
      <c r="AY456" s="268" t="s">
        <v>169</v>
      </c>
    </row>
    <row r="457" spans="2:65" s="1" customFormat="1" ht="25.5" customHeight="1">
      <c r="B457" s="47"/>
      <c r="C457" s="294" t="s">
        <v>648</v>
      </c>
      <c r="D457" s="294" t="s">
        <v>532</v>
      </c>
      <c r="E457" s="295" t="s">
        <v>649</v>
      </c>
      <c r="F457" s="296" t="s">
        <v>650</v>
      </c>
      <c r="G457" s="297" t="s">
        <v>194</v>
      </c>
      <c r="H457" s="298">
        <v>2411.484</v>
      </c>
      <c r="I457" s="299"/>
      <c r="J457" s="300">
        <f>ROUND(I457*H457,2)</f>
        <v>0</v>
      </c>
      <c r="K457" s="296" t="s">
        <v>21</v>
      </c>
      <c r="L457" s="301"/>
      <c r="M457" s="302" t="s">
        <v>21</v>
      </c>
      <c r="N457" s="303" t="s">
        <v>45</v>
      </c>
      <c r="O457" s="48"/>
      <c r="P457" s="243">
        <f>O457*H457</f>
        <v>0</v>
      </c>
      <c r="Q457" s="243">
        <v>0.22</v>
      </c>
      <c r="R457" s="243">
        <f>Q457*H457</f>
        <v>530.52648</v>
      </c>
      <c r="S457" s="243">
        <v>0</v>
      </c>
      <c r="T457" s="244">
        <f>S457*H457</f>
        <v>0</v>
      </c>
      <c r="AR457" s="25" t="s">
        <v>215</v>
      </c>
      <c r="AT457" s="25" t="s">
        <v>532</v>
      </c>
      <c r="AU457" s="25" t="s">
        <v>85</v>
      </c>
      <c r="AY457" s="25" t="s">
        <v>169</v>
      </c>
      <c r="BE457" s="245">
        <f>IF(N457="základní",J457,0)</f>
        <v>0</v>
      </c>
      <c r="BF457" s="245">
        <f>IF(N457="snížená",J457,0)</f>
        <v>0</v>
      </c>
      <c r="BG457" s="245">
        <f>IF(N457="zákl. přenesená",J457,0)</f>
        <v>0</v>
      </c>
      <c r="BH457" s="245">
        <f>IF(N457="sníž. přenesená",J457,0)</f>
        <v>0</v>
      </c>
      <c r="BI457" s="245">
        <f>IF(N457="nulová",J457,0)</f>
        <v>0</v>
      </c>
      <c r="BJ457" s="25" t="s">
        <v>82</v>
      </c>
      <c r="BK457" s="245">
        <f>ROUND(I457*H457,2)</f>
        <v>0</v>
      </c>
      <c r="BL457" s="25" t="s">
        <v>176</v>
      </c>
      <c r="BM457" s="25" t="s">
        <v>651</v>
      </c>
    </row>
    <row r="458" spans="2:51" s="14" customFormat="1" ht="13.5">
      <c r="B458" s="269"/>
      <c r="C458" s="270"/>
      <c r="D458" s="248" t="s">
        <v>185</v>
      </c>
      <c r="E458" s="271" t="s">
        <v>21</v>
      </c>
      <c r="F458" s="272" t="s">
        <v>428</v>
      </c>
      <c r="G458" s="270"/>
      <c r="H458" s="271" t="s">
        <v>21</v>
      </c>
      <c r="I458" s="273"/>
      <c r="J458" s="270"/>
      <c r="K458" s="270"/>
      <c r="L458" s="274"/>
      <c r="M458" s="275"/>
      <c r="N458" s="276"/>
      <c r="O458" s="276"/>
      <c r="P458" s="276"/>
      <c r="Q458" s="276"/>
      <c r="R458" s="276"/>
      <c r="S458" s="276"/>
      <c r="T458" s="277"/>
      <c r="AT458" s="278" t="s">
        <v>185</v>
      </c>
      <c r="AU458" s="278" t="s">
        <v>85</v>
      </c>
      <c r="AV458" s="14" t="s">
        <v>82</v>
      </c>
      <c r="AW458" s="14" t="s">
        <v>37</v>
      </c>
      <c r="AX458" s="14" t="s">
        <v>74</v>
      </c>
      <c r="AY458" s="278" t="s">
        <v>169</v>
      </c>
    </row>
    <row r="459" spans="2:51" s="12" customFormat="1" ht="13.5">
      <c r="B459" s="246"/>
      <c r="C459" s="247"/>
      <c r="D459" s="248" t="s">
        <v>185</v>
      </c>
      <c r="E459" s="249" t="s">
        <v>21</v>
      </c>
      <c r="F459" s="250" t="s">
        <v>652</v>
      </c>
      <c r="G459" s="247"/>
      <c r="H459" s="251">
        <v>2411.484</v>
      </c>
      <c r="I459" s="252"/>
      <c r="J459" s="247"/>
      <c r="K459" s="247"/>
      <c r="L459" s="253"/>
      <c r="M459" s="254"/>
      <c r="N459" s="255"/>
      <c r="O459" s="255"/>
      <c r="P459" s="255"/>
      <c r="Q459" s="255"/>
      <c r="R459" s="255"/>
      <c r="S459" s="255"/>
      <c r="T459" s="256"/>
      <c r="AT459" s="257" t="s">
        <v>185</v>
      </c>
      <c r="AU459" s="257" t="s">
        <v>85</v>
      </c>
      <c r="AV459" s="12" t="s">
        <v>85</v>
      </c>
      <c r="AW459" s="12" t="s">
        <v>37</v>
      </c>
      <c r="AX459" s="12" t="s">
        <v>74</v>
      </c>
      <c r="AY459" s="257" t="s">
        <v>169</v>
      </c>
    </row>
    <row r="460" spans="2:51" s="13" customFormat="1" ht="13.5">
      <c r="B460" s="258"/>
      <c r="C460" s="259"/>
      <c r="D460" s="248" t="s">
        <v>185</v>
      </c>
      <c r="E460" s="260" t="s">
        <v>21</v>
      </c>
      <c r="F460" s="261" t="s">
        <v>187</v>
      </c>
      <c r="G460" s="259"/>
      <c r="H460" s="262">
        <v>2411.484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AT460" s="268" t="s">
        <v>185</v>
      </c>
      <c r="AU460" s="268" t="s">
        <v>85</v>
      </c>
      <c r="AV460" s="13" t="s">
        <v>176</v>
      </c>
      <c r="AW460" s="13" t="s">
        <v>37</v>
      </c>
      <c r="AX460" s="13" t="s">
        <v>82</v>
      </c>
      <c r="AY460" s="268" t="s">
        <v>169</v>
      </c>
    </row>
    <row r="461" spans="2:65" s="1" customFormat="1" ht="25.5" customHeight="1">
      <c r="B461" s="47"/>
      <c r="C461" s="294" t="s">
        <v>653</v>
      </c>
      <c r="D461" s="294" t="s">
        <v>532</v>
      </c>
      <c r="E461" s="295" t="s">
        <v>654</v>
      </c>
      <c r="F461" s="296" t="s">
        <v>655</v>
      </c>
      <c r="G461" s="297" t="s">
        <v>194</v>
      </c>
      <c r="H461" s="298">
        <v>1281.905</v>
      </c>
      <c r="I461" s="299"/>
      <c r="J461" s="300">
        <f>ROUND(I461*H461,2)</f>
        <v>0</v>
      </c>
      <c r="K461" s="296" t="s">
        <v>21</v>
      </c>
      <c r="L461" s="301"/>
      <c r="M461" s="302" t="s">
        <v>21</v>
      </c>
      <c r="N461" s="303" t="s">
        <v>45</v>
      </c>
      <c r="O461" s="48"/>
      <c r="P461" s="243">
        <f>O461*H461</f>
        <v>0</v>
      </c>
      <c r="Q461" s="243">
        <v>0.22</v>
      </c>
      <c r="R461" s="243">
        <f>Q461*H461</f>
        <v>282.0191</v>
      </c>
      <c r="S461" s="243">
        <v>0</v>
      </c>
      <c r="T461" s="244">
        <f>S461*H461</f>
        <v>0</v>
      </c>
      <c r="AR461" s="25" t="s">
        <v>215</v>
      </c>
      <c r="AT461" s="25" t="s">
        <v>532</v>
      </c>
      <c r="AU461" s="25" t="s">
        <v>85</v>
      </c>
      <c r="AY461" s="25" t="s">
        <v>169</v>
      </c>
      <c r="BE461" s="245">
        <f>IF(N461="základní",J461,0)</f>
        <v>0</v>
      </c>
      <c r="BF461" s="245">
        <f>IF(N461="snížená",J461,0)</f>
        <v>0</v>
      </c>
      <c r="BG461" s="245">
        <f>IF(N461="zákl. přenesená",J461,0)</f>
        <v>0</v>
      </c>
      <c r="BH461" s="245">
        <f>IF(N461="sníž. přenesená",J461,0)</f>
        <v>0</v>
      </c>
      <c r="BI461" s="245">
        <f>IF(N461="nulová",J461,0)</f>
        <v>0</v>
      </c>
      <c r="BJ461" s="25" t="s">
        <v>82</v>
      </c>
      <c r="BK461" s="245">
        <f>ROUND(I461*H461,2)</f>
        <v>0</v>
      </c>
      <c r="BL461" s="25" t="s">
        <v>176</v>
      </c>
      <c r="BM461" s="25" t="s">
        <v>656</v>
      </c>
    </row>
    <row r="462" spans="2:51" s="12" customFormat="1" ht="13.5">
      <c r="B462" s="246"/>
      <c r="C462" s="247"/>
      <c r="D462" s="248" t="s">
        <v>185</v>
      </c>
      <c r="E462" s="249" t="s">
        <v>21</v>
      </c>
      <c r="F462" s="250" t="s">
        <v>657</v>
      </c>
      <c r="G462" s="247"/>
      <c r="H462" s="251">
        <v>1281.905</v>
      </c>
      <c r="I462" s="252"/>
      <c r="J462" s="247"/>
      <c r="K462" s="247"/>
      <c r="L462" s="253"/>
      <c r="M462" s="254"/>
      <c r="N462" s="255"/>
      <c r="O462" s="255"/>
      <c r="P462" s="255"/>
      <c r="Q462" s="255"/>
      <c r="R462" s="255"/>
      <c r="S462" s="255"/>
      <c r="T462" s="256"/>
      <c r="AT462" s="257" t="s">
        <v>185</v>
      </c>
      <c r="AU462" s="257" t="s">
        <v>85</v>
      </c>
      <c r="AV462" s="12" t="s">
        <v>85</v>
      </c>
      <c r="AW462" s="12" t="s">
        <v>37</v>
      </c>
      <c r="AX462" s="12" t="s">
        <v>74</v>
      </c>
      <c r="AY462" s="257" t="s">
        <v>169</v>
      </c>
    </row>
    <row r="463" spans="2:51" s="13" customFormat="1" ht="13.5">
      <c r="B463" s="258"/>
      <c r="C463" s="259"/>
      <c r="D463" s="248" t="s">
        <v>185</v>
      </c>
      <c r="E463" s="260" t="s">
        <v>21</v>
      </c>
      <c r="F463" s="261" t="s">
        <v>187</v>
      </c>
      <c r="G463" s="259"/>
      <c r="H463" s="262">
        <v>1281.905</v>
      </c>
      <c r="I463" s="263"/>
      <c r="J463" s="259"/>
      <c r="K463" s="259"/>
      <c r="L463" s="264"/>
      <c r="M463" s="265"/>
      <c r="N463" s="266"/>
      <c r="O463" s="266"/>
      <c r="P463" s="266"/>
      <c r="Q463" s="266"/>
      <c r="R463" s="266"/>
      <c r="S463" s="266"/>
      <c r="T463" s="267"/>
      <c r="AT463" s="268" t="s">
        <v>185</v>
      </c>
      <c r="AU463" s="268" t="s">
        <v>85</v>
      </c>
      <c r="AV463" s="13" t="s">
        <v>176</v>
      </c>
      <c r="AW463" s="13" t="s">
        <v>37</v>
      </c>
      <c r="AX463" s="13" t="s">
        <v>82</v>
      </c>
      <c r="AY463" s="268" t="s">
        <v>169</v>
      </c>
    </row>
    <row r="464" spans="2:65" s="1" customFormat="1" ht="38.25" customHeight="1">
      <c r="B464" s="47"/>
      <c r="C464" s="234" t="s">
        <v>658</v>
      </c>
      <c r="D464" s="234" t="s">
        <v>171</v>
      </c>
      <c r="E464" s="235" t="s">
        <v>659</v>
      </c>
      <c r="F464" s="236" t="s">
        <v>660</v>
      </c>
      <c r="G464" s="237" t="s">
        <v>194</v>
      </c>
      <c r="H464" s="238">
        <v>147</v>
      </c>
      <c r="I464" s="239"/>
      <c r="J464" s="240">
        <f>ROUND(I464*H464,2)</f>
        <v>0</v>
      </c>
      <c r="K464" s="236" t="s">
        <v>175</v>
      </c>
      <c r="L464" s="73"/>
      <c r="M464" s="241" t="s">
        <v>21</v>
      </c>
      <c r="N464" s="242" t="s">
        <v>45</v>
      </c>
      <c r="O464" s="48"/>
      <c r="P464" s="243">
        <f>O464*H464</f>
        <v>0</v>
      </c>
      <c r="Q464" s="243">
        <v>0.19536</v>
      </c>
      <c r="R464" s="243">
        <f>Q464*H464</f>
        <v>28.71792</v>
      </c>
      <c r="S464" s="243">
        <v>0</v>
      </c>
      <c r="T464" s="244">
        <f>S464*H464</f>
        <v>0</v>
      </c>
      <c r="AR464" s="25" t="s">
        <v>176</v>
      </c>
      <c r="AT464" s="25" t="s">
        <v>171</v>
      </c>
      <c r="AU464" s="25" t="s">
        <v>85</v>
      </c>
      <c r="AY464" s="25" t="s">
        <v>169</v>
      </c>
      <c r="BE464" s="245">
        <f>IF(N464="základní",J464,0)</f>
        <v>0</v>
      </c>
      <c r="BF464" s="245">
        <f>IF(N464="snížená",J464,0)</f>
        <v>0</v>
      </c>
      <c r="BG464" s="245">
        <f>IF(N464="zákl. přenesená",J464,0)</f>
        <v>0</v>
      </c>
      <c r="BH464" s="245">
        <f>IF(N464="sníž. přenesená",J464,0)</f>
        <v>0</v>
      </c>
      <c r="BI464" s="245">
        <f>IF(N464="nulová",J464,0)</f>
        <v>0</v>
      </c>
      <c r="BJ464" s="25" t="s">
        <v>82</v>
      </c>
      <c r="BK464" s="245">
        <f>ROUND(I464*H464,2)</f>
        <v>0</v>
      </c>
      <c r="BL464" s="25" t="s">
        <v>176</v>
      </c>
      <c r="BM464" s="25" t="s">
        <v>661</v>
      </c>
    </row>
    <row r="465" spans="2:51" s="14" customFormat="1" ht="13.5">
      <c r="B465" s="269"/>
      <c r="C465" s="270"/>
      <c r="D465" s="248" t="s">
        <v>185</v>
      </c>
      <c r="E465" s="271" t="s">
        <v>21</v>
      </c>
      <c r="F465" s="272" t="s">
        <v>346</v>
      </c>
      <c r="G465" s="270"/>
      <c r="H465" s="271" t="s">
        <v>21</v>
      </c>
      <c r="I465" s="273"/>
      <c r="J465" s="270"/>
      <c r="K465" s="270"/>
      <c r="L465" s="274"/>
      <c r="M465" s="275"/>
      <c r="N465" s="276"/>
      <c r="O465" s="276"/>
      <c r="P465" s="276"/>
      <c r="Q465" s="276"/>
      <c r="R465" s="276"/>
      <c r="S465" s="276"/>
      <c r="T465" s="277"/>
      <c r="AT465" s="278" t="s">
        <v>185</v>
      </c>
      <c r="AU465" s="278" t="s">
        <v>85</v>
      </c>
      <c r="AV465" s="14" t="s">
        <v>82</v>
      </c>
      <c r="AW465" s="14" t="s">
        <v>37</v>
      </c>
      <c r="AX465" s="14" t="s">
        <v>74</v>
      </c>
      <c r="AY465" s="278" t="s">
        <v>169</v>
      </c>
    </row>
    <row r="466" spans="2:51" s="12" customFormat="1" ht="13.5">
      <c r="B466" s="246"/>
      <c r="C466" s="247"/>
      <c r="D466" s="248" t="s">
        <v>185</v>
      </c>
      <c r="E466" s="249" t="s">
        <v>21</v>
      </c>
      <c r="F466" s="250" t="s">
        <v>615</v>
      </c>
      <c r="G466" s="247"/>
      <c r="H466" s="251">
        <v>147</v>
      </c>
      <c r="I466" s="252"/>
      <c r="J466" s="247"/>
      <c r="K466" s="247"/>
      <c r="L466" s="253"/>
      <c r="M466" s="254"/>
      <c r="N466" s="255"/>
      <c r="O466" s="255"/>
      <c r="P466" s="255"/>
      <c r="Q466" s="255"/>
      <c r="R466" s="255"/>
      <c r="S466" s="255"/>
      <c r="T466" s="256"/>
      <c r="AT466" s="257" t="s">
        <v>185</v>
      </c>
      <c r="AU466" s="257" t="s">
        <v>85</v>
      </c>
      <c r="AV466" s="12" t="s">
        <v>85</v>
      </c>
      <c r="AW466" s="12" t="s">
        <v>37</v>
      </c>
      <c r="AX466" s="12" t="s">
        <v>74</v>
      </c>
      <c r="AY466" s="257" t="s">
        <v>169</v>
      </c>
    </row>
    <row r="467" spans="2:51" s="13" customFormat="1" ht="13.5">
      <c r="B467" s="258"/>
      <c r="C467" s="259"/>
      <c r="D467" s="248" t="s">
        <v>185</v>
      </c>
      <c r="E467" s="260" t="s">
        <v>21</v>
      </c>
      <c r="F467" s="261" t="s">
        <v>187</v>
      </c>
      <c r="G467" s="259"/>
      <c r="H467" s="262">
        <v>147</v>
      </c>
      <c r="I467" s="263"/>
      <c r="J467" s="259"/>
      <c r="K467" s="259"/>
      <c r="L467" s="264"/>
      <c r="M467" s="265"/>
      <c r="N467" s="266"/>
      <c r="O467" s="266"/>
      <c r="P467" s="266"/>
      <c r="Q467" s="266"/>
      <c r="R467" s="266"/>
      <c r="S467" s="266"/>
      <c r="T467" s="267"/>
      <c r="AT467" s="268" t="s">
        <v>185</v>
      </c>
      <c r="AU467" s="268" t="s">
        <v>85</v>
      </c>
      <c r="AV467" s="13" t="s">
        <v>176</v>
      </c>
      <c r="AW467" s="13" t="s">
        <v>37</v>
      </c>
      <c r="AX467" s="13" t="s">
        <v>82</v>
      </c>
      <c r="AY467" s="268" t="s">
        <v>169</v>
      </c>
    </row>
    <row r="468" spans="2:65" s="1" customFormat="1" ht="25.5" customHeight="1">
      <c r="B468" s="47"/>
      <c r="C468" s="294" t="s">
        <v>662</v>
      </c>
      <c r="D468" s="294" t="s">
        <v>532</v>
      </c>
      <c r="E468" s="295" t="s">
        <v>649</v>
      </c>
      <c r="F468" s="296" t="s">
        <v>650</v>
      </c>
      <c r="G468" s="297" t="s">
        <v>194</v>
      </c>
      <c r="H468" s="298">
        <v>149.94</v>
      </c>
      <c r="I468" s="299"/>
      <c r="J468" s="300">
        <f>ROUND(I468*H468,2)</f>
        <v>0</v>
      </c>
      <c r="K468" s="296" t="s">
        <v>21</v>
      </c>
      <c r="L468" s="301"/>
      <c r="M468" s="302" t="s">
        <v>21</v>
      </c>
      <c r="N468" s="303" t="s">
        <v>45</v>
      </c>
      <c r="O468" s="48"/>
      <c r="P468" s="243">
        <f>O468*H468</f>
        <v>0</v>
      </c>
      <c r="Q468" s="243">
        <v>0.22</v>
      </c>
      <c r="R468" s="243">
        <f>Q468*H468</f>
        <v>32.9868</v>
      </c>
      <c r="S468" s="243">
        <v>0</v>
      </c>
      <c r="T468" s="244">
        <f>S468*H468</f>
        <v>0</v>
      </c>
      <c r="AR468" s="25" t="s">
        <v>215</v>
      </c>
      <c r="AT468" s="25" t="s">
        <v>532</v>
      </c>
      <c r="AU468" s="25" t="s">
        <v>85</v>
      </c>
      <c r="AY468" s="25" t="s">
        <v>169</v>
      </c>
      <c r="BE468" s="245">
        <f>IF(N468="základní",J468,0)</f>
        <v>0</v>
      </c>
      <c r="BF468" s="245">
        <f>IF(N468="snížená",J468,0)</f>
        <v>0</v>
      </c>
      <c r="BG468" s="245">
        <f>IF(N468="zákl. přenesená",J468,0)</f>
        <v>0</v>
      </c>
      <c r="BH468" s="245">
        <f>IF(N468="sníž. přenesená",J468,0)</f>
        <v>0</v>
      </c>
      <c r="BI468" s="245">
        <f>IF(N468="nulová",J468,0)</f>
        <v>0</v>
      </c>
      <c r="BJ468" s="25" t="s">
        <v>82</v>
      </c>
      <c r="BK468" s="245">
        <f>ROUND(I468*H468,2)</f>
        <v>0</v>
      </c>
      <c r="BL468" s="25" t="s">
        <v>176</v>
      </c>
      <c r="BM468" s="25" t="s">
        <v>663</v>
      </c>
    </row>
    <row r="469" spans="2:51" s="14" customFormat="1" ht="13.5">
      <c r="B469" s="269"/>
      <c r="C469" s="270"/>
      <c r="D469" s="248" t="s">
        <v>185</v>
      </c>
      <c r="E469" s="271" t="s">
        <v>21</v>
      </c>
      <c r="F469" s="272" t="s">
        <v>428</v>
      </c>
      <c r="G469" s="270"/>
      <c r="H469" s="271" t="s">
        <v>21</v>
      </c>
      <c r="I469" s="273"/>
      <c r="J469" s="270"/>
      <c r="K469" s="270"/>
      <c r="L469" s="274"/>
      <c r="M469" s="275"/>
      <c r="N469" s="276"/>
      <c r="O469" s="276"/>
      <c r="P469" s="276"/>
      <c r="Q469" s="276"/>
      <c r="R469" s="276"/>
      <c r="S469" s="276"/>
      <c r="T469" s="277"/>
      <c r="AT469" s="278" t="s">
        <v>185</v>
      </c>
      <c r="AU469" s="278" t="s">
        <v>85</v>
      </c>
      <c r="AV469" s="14" t="s">
        <v>82</v>
      </c>
      <c r="AW469" s="14" t="s">
        <v>37</v>
      </c>
      <c r="AX469" s="14" t="s">
        <v>74</v>
      </c>
      <c r="AY469" s="278" t="s">
        <v>169</v>
      </c>
    </row>
    <row r="470" spans="2:51" s="12" customFormat="1" ht="13.5">
      <c r="B470" s="246"/>
      <c r="C470" s="247"/>
      <c r="D470" s="248" t="s">
        <v>185</v>
      </c>
      <c r="E470" s="249" t="s">
        <v>21</v>
      </c>
      <c r="F470" s="250" t="s">
        <v>664</v>
      </c>
      <c r="G470" s="247"/>
      <c r="H470" s="251">
        <v>149.94</v>
      </c>
      <c r="I470" s="252"/>
      <c r="J470" s="247"/>
      <c r="K470" s="247"/>
      <c r="L470" s="253"/>
      <c r="M470" s="254"/>
      <c r="N470" s="255"/>
      <c r="O470" s="255"/>
      <c r="P470" s="255"/>
      <c r="Q470" s="255"/>
      <c r="R470" s="255"/>
      <c r="S470" s="255"/>
      <c r="T470" s="256"/>
      <c r="AT470" s="257" t="s">
        <v>185</v>
      </c>
      <c r="AU470" s="257" t="s">
        <v>85</v>
      </c>
      <c r="AV470" s="12" t="s">
        <v>85</v>
      </c>
      <c r="AW470" s="12" t="s">
        <v>37</v>
      </c>
      <c r="AX470" s="12" t="s">
        <v>74</v>
      </c>
      <c r="AY470" s="257" t="s">
        <v>169</v>
      </c>
    </row>
    <row r="471" spans="2:51" s="13" customFormat="1" ht="13.5">
      <c r="B471" s="258"/>
      <c r="C471" s="259"/>
      <c r="D471" s="248" t="s">
        <v>185</v>
      </c>
      <c r="E471" s="260" t="s">
        <v>21</v>
      </c>
      <c r="F471" s="261" t="s">
        <v>187</v>
      </c>
      <c r="G471" s="259"/>
      <c r="H471" s="262">
        <v>149.94</v>
      </c>
      <c r="I471" s="263"/>
      <c r="J471" s="259"/>
      <c r="K471" s="259"/>
      <c r="L471" s="264"/>
      <c r="M471" s="265"/>
      <c r="N471" s="266"/>
      <c r="O471" s="266"/>
      <c r="P471" s="266"/>
      <c r="Q471" s="266"/>
      <c r="R471" s="266"/>
      <c r="S471" s="266"/>
      <c r="T471" s="267"/>
      <c r="AT471" s="268" t="s">
        <v>185</v>
      </c>
      <c r="AU471" s="268" t="s">
        <v>85</v>
      </c>
      <c r="AV471" s="13" t="s">
        <v>176</v>
      </c>
      <c r="AW471" s="13" t="s">
        <v>37</v>
      </c>
      <c r="AX471" s="13" t="s">
        <v>82</v>
      </c>
      <c r="AY471" s="268" t="s">
        <v>169</v>
      </c>
    </row>
    <row r="472" spans="2:65" s="1" customFormat="1" ht="51" customHeight="1">
      <c r="B472" s="47"/>
      <c r="C472" s="234" t="s">
        <v>665</v>
      </c>
      <c r="D472" s="234" t="s">
        <v>171</v>
      </c>
      <c r="E472" s="235" t="s">
        <v>666</v>
      </c>
      <c r="F472" s="236" t="s">
        <v>667</v>
      </c>
      <c r="G472" s="237" t="s">
        <v>194</v>
      </c>
      <c r="H472" s="238">
        <v>14.365</v>
      </c>
      <c r="I472" s="239"/>
      <c r="J472" s="240">
        <f>ROUND(I472*H472,2)</f>
        <v>0</v>
      </c>
      <c r="K472" s="236" t="s">
        <v>175</v>
      </c>
      <c r="L472" s="73"/>
      <c r="M472" s="241" t="s">
        <v>21</v>
      </c>
      <c r="N472" s="242" t="s">
        <v>45</v>
      </c>
      <c r="O472" s="48"/>
      <c r="P472" s="243">
        <f>O472*H472</f>
        <v>0</v>
      </c>
      <c r="Q472" s="243">
        <v>0.1461</v>
      </c>
      <c r="R472" s="243">
        <f>Q472*H472</f>
        <v>2.0987265</v>
      </c>
      <c r="S472" s="243">
        <v>0</v>
      </c>
      <c r="T472" s="244">
        <f>S472*H472</f>
        <v>0</v>
      </c>
      <c r="AR472" s="25" t="s">
        <v>176</v>
      </c>
      <c r="AT472" s="25" t="s">
        <v>171</v>
      </c>
      <c r="AU472" s="25" t="s">
        <v>85</v>
      </c>
      <c r="AY472" s="25" t="s">
        <v>169</v>
      </c>
      <c r="BE472" s="245">
        <f>IF(N472="základní",J472,0)</f>
        <v>0</v>
      </c>
      <c r="BF472" s="245">
        <f>IF(N472="snížená",J472,0)</f>
        <v>0</v>
      </c>
      <c r="BG472" s="245">
        <f>IF(N472="zákl. přenesená",J472,0)</f>
        <v>0</v>
      </c>
      <c r="BH472" s="245">
        <f>IF(N472="sníž. přenesená",J472,0)</f>
        <v>0</v>
      </c>
      <c r="BI472" s="245">
        <f>IF(N472="nulová",J472,0)</f>
        <v>0</v>
      </c>
      <c r="BJ472" s="25" t="s">
        <v>82</v>
      </c>
      <c r="BK472" s="245">
        <f>ROUND(I472*H472,2)</f>
        <v>0</v>
      </c>
      <c r="BL472" s="25" t="s">
        <v>176</v>
      </c>
      <c r="BM472" s="25" t="s">
        <v>668</v>
      </c>
    </row>
    <row r="473" spans="2:51" s="14" customFormat="1" ht="13.5">
      <c r="B473" s="269"/>
      <c r="C473" s="270"/>
      <c r="D473" s="248" t="s">
        <v>185</v>
      </c>
      <c r="E473" s="271" t="s">
        <v>21</v>
      </c>
      <c r="F473" s="272" t="s">
        <v>669</v>
      </c>
      <c r="G473" s="270"/>
      <c r="H473" s="271" t="s">
        <v>21</v>
      </c>
      <c r="I473" s="273"/>
      <c r="J473" s="270"/>
      <c r="K473" s="270"/>
      <c r="L473" s="274"/>
      <c r="M473" s="275"/>
      <c r="N473" s="276"/>
      <c r="O473" s="276"/>
      <c r="P473" s="276"/>
      <c r="Q473" s="276"/>
      <c r="R473" s="276"/>
      <c r="S473" s="276"/>
      <c r="T473" s="277"/>
      <c r="AT473" s="278" t="s">
        <v>185</v>
      </c>
      <c r="AU473" s="278" t="s">
        <v>85</v>
      </c>
      <c r="AV473" s="14" t="s">
        <v>82</v>
      </c>
      <c r="AW473" s="14" t="s">
        <v>37</v>
      </c>
      <c r="AX473" s="14" t="s">
        <v>74</v>
      </c>
      <c r="AY473" s="278" t="s">
        <v>169</v>
      </c>
    </row>
    <row r="474" spans="2:51" s="14" customFormat="1" ht="13.5">
      <c r="B474" s="269"/>
      <c r="C474" s="270"/>
      <c r="D474" s="248" t="s">
        <v>185</v>
      </c>
      <c r="E474" s="271" t="s">
        <v>21</v>
      </c>
      <c r="F474" s="272" t="s">
        <v>670</v>
      </c>
      <c r="G474" s="270"/>
      <c r="H474" s="271" t="s">
        <v>21</v>
      </c>
      <c r="I474" s="273"/>
      <c r="J474" s="270"/>
      <c r="K474" s="270"/>
      <c r="L474" s="274"/>
      <c r="M474" s="275"/>
      <c r="N474" s="276"/>
      <c r="O474" s="276"/>
      <c r="P474" s="276"/>
      <c r="Q474" s="276"/>
      <c r="R474" s="276"/>
      <c r="S474" s="276"/>
      <c r="T474" s="277"/>
      <c r="AT474" s="278" t="s">
        <v>185</v>
      </c>
      <c r="AU474" s="278" t="s">
        <v>85</v>
      </c>
      <c r="AV474" s="14" t="s">
        <v>82</v>
      </c>
      <c r="AW474" s="14" t="s">
        <v>37</v>
      </c>
      <c r="AX474" s="14" t="s">
        <v>74</v>
      </c>
      <c r="AY474" s="278" t="s">
        <v>169</v>
      </c>
    </row>
    <row r="475" spans="2:51" s="12" customFormat="1" ht="13.5">
      <c r="B475" s="246"/>
      <c r="C475" s="247"/>
      <c r="D475" s="248" t="s">
        <v>185</v>
      </c>
      <c r="E475" s="249" t="s">
        <v>21</v>
      </c>
      <c r="F475" s="250" t="s">
        <v>671</v>
      </c>
      <c r="G475" s="247"/>
      <c r="H475" s="251">
        <v>2.2</v>
      </c>
      <c r="I475" s="252"/>
      <c r="J475" s="247"/>
      <c r="K475" s="247"/>
      <c r="L475" s="253"/>
      <c r="M475" s="254"/>
      <c r="N475" s="255"/>
      <c r="O475" s="255"/>
      <c r="P475" s="255"/>
      <c r="Q475" s="255"/>
      <c r="R475" s="255"/>
      <c r="S475" s="255"/>
      <c r="T475" s="256"/>
      <c r="AT475" s="257" t="s">
        <v>185</v>
      </c>
      <c r="AU475" s="257" t="s">
        <v>85</v>
      </c>
      <c r="AV475" s="12" t="s">
        <v>85</v>
      </c>
      <c r="AW475" s="12" t="s">
        <v>37</v>
      </c>
      <c r="AX475" s="12" t="s">
        <v>74</v>
      </c>
      <c r="AY475" s="257" t="s">
        <v>169</v>
      </c>
    </row>
    <row r="476" spans="2:51" s="14" customFormat="1" ht="13.5">
      <c r="B476" s="269"/>
      <c r="C476" s="270"/>
      <c r="D476" s="248" t="s">
        <v>185</v>
      </c>
      <c r="E476" s="271" t="s">
        <v>21</v>
      </c>
      <c r="F476" s="272" t="s">
        <v>672</v>
      </c>
      <c r="G476" s="270"/>
      <c r="H476" s="271" t="s">
        <v>21</v>
      </c>
      <c r="I476" s="273"/>
      <c r="J476" s="270"/>
      <c r="K476" s="270"/>
      <c r="L476" s="274"/>
      <c r="M476" s="275"/>
      <c r="N476" s="276"/>
      <c r="O476" s="276"/>
      <c r="P476" s="276"/>
      <c r="Q476" s="276"/>
      <c r="R476" s="276"/>
      <c r="S476" s="276"/>
      <c r="T476" s="277"/>
      <c r="AT476" s="278" t="s">
        <v>185</v>
      </c>
      <c r="AU476" s="278" t="s">
        <v>85</v>
      </c>
      <c r="AV476" s="14" t="s">
        <v>82</v>
      </c>
      <c r="AW476" s="14" t="s">
        <v>37</v>
      </c>
      <c r="AX476" s="14" t="s">
        <v>74</v>
      </c>
      <c r="AY476" s="278" t="s">
        <v>169</v>
      </c>
    </row>
    <row r="477" spans="2:51" s="12" customFormat="1" ht="13.5">
      <c r="B477" s="246"/>
      <c r="C477" s="247"/>
      <c r="D477" s="248" t="s">
        <v>185</v>
      </c>
      <c r="E477" s="249" t="s">
        <v>21</v>
      </c>
      <c r="F477" s="250" t="s">
        <v>673</v>
      </c>
      <c r="G477" s="247"/>
      <c r="H477" s="251">
        <v>2.68</v>
      </c>
      <c r="I477" s="252"/>
      <c r="J477" s="247"/>
      <c r="K477" s="247"/>
      <c r="L477" s="253"/>
      <c r="M477" s="254"/>
      <c r="N477" s="255"/>
      <c r="O477" s="255"/>
      <c r="P477" s="255"/>
      <c r="Q477" s="255"/>
      <c r="R477" s="255"/>
      <c r="S477" s="255"/>
      <c r="T477" s="256"/>
      <c r="AT477" s="257" t="s">
        <v>185</v>
      </c>
      <c r="AU477" s="257" t="s">
        <v>85</v>
      </c>
      <c r="AV477" s="12" t="s">
        <v>85</v>
      </c>
      <c r="AW477" s="12" t="s">
        <v>37</v>
      </c>
      <c r="AX477" s="12" t="s">
        <v>74</v>
      </c>
      <c r="AY477" s="257" t="s">
        <v>169</v>
      </c>
    </row>
    <row r="478" spans="2:51" s="14" customFormat="1" ht="13.5">
      <c r="B478" s="269"/>
      <c r="C478" s="270"/>
      <c r="D478" s="248" t="s">
        <v>185</v>
      </c>
      <c r="E478" s="271" t="s">
        <v>21</v>
      </c>
      <c r="F478" s="272" t="s">
        <v>674</v>
      </c>
      <c r="G478" s="270"/>
      <c r="H478" s="271" t="s">
        <v>21</v>
      </c>
      <c r="I478" s="273"/>
      <c r="J478" s="270"/>
      <c r="K478" s="270"/>
      <c r="L478" s="274"/>
      <c r="M478" s="275"/>
      <c r="N478" s="276"/>
      <c r="O478" s="276"/>
      <c r="P478" s="276"/>
      <c r="Q478" s="276"/>
      <c r="R478" s="276"/>
      <c r="S478" s="276"/>
      <c r="T478" s="277"/>
      <c r="AT478" s="278" t="s">
        <v>185</v>
      </c>
      <c r="AU478" s="278" t="s">
        <v>85</v>
      </c>
      <c r="AV478" s="14" t="s">
        <v>82</v>
      </c>
      <c r="AW478" s="14" t="s">
        <v>37</v>
      </c>
      <c r="AX478" s="14" t="s">
        <v>74</v>
      </c>
      <c r="AY478" s="278" t="s">
        <v>169</v>
      </c>
    </row>
    <row r="479" spans="2:51" s="12" customFormat="1" ht="13.5">
      <c r="B479" s="246"/>
      <c r="C479" s="247"/>
      <c r="D479" s="248" t="s">
        <v>185</v>
      </c>
      <c r="E479" s="249" t="s">
        <v>21</v>
      </c>
      <c r="F479" s="250" t="s">
        <v>675</v>
      </c>
      <c r="G479" s="247"/>
      <c r="H479" s="251">
        <v>1.72</v>
      </c>
      <c r="I479" s="252"/>
      <c r="J479" s="247"/>
      <c r="K479" s="247"/>
      <c r="L479" s="253"/>
      <c r="M479" s="254"/>
      <c r="N479" s="255"/>
      <c r="O479" s="255"/>
      <c r="P479" s="255"/>
      <c r="Q479" s="255"/>
      <c r="R479" s="255"/>
      <c r="S479" s="255"/>
      <c r="T479" s="256"/>
      <c r="AT479" s="257" t="s">
        <v>185</v>
      </c>
      <c r="AU479" s="257" t="s">
        <v>85</v>
      </c>
      <c r="AV479" s="12" t="s">
        <v>85</v>
      </c>
      <c r="AW479" s="12" t="s">
        <v>37</v>
      </c>
      <c r="AX479" s="12" t="s">
        <v>74</v>
      </c>
      <c r="AY479" s="257" t="s">
        <v>169</v>
      </c>
    </row>
    <row r="480" spans="2:51" s="14" customFormat="1" ht="13.5">
      <c r="B480" s="269"/>
      <c r="C480" s="270"/>
      <c r="D480" s="248" t="s">
        <v>185</v>
      </c>
      <c r="E480" s="271" t="s">
        <v>21</v>
      </c>
      <c r="F480" s="272" t="s">
        <v>676</v>
      </c>
      <c r="G480" s="270"/>
      <c r="H480" s="271" t="s">
        <v>21</v>
      </c>
      <c r="I480" s="273"/>
      <c r="J480" s="270"/>
      <c r="K480" s="270"/>
      <c r="L480" s="274"/>
      <c r="M480" s="275"/>
      <c r="N480" s="276"/>
      <c r="O480" s="276"/>
      <c r="P480" s="276"/>
      <c r="Q480" s="276"/>
      <c r="R480" s="276"/>
      <c r="S480" s="276"/>
      <c r="T480" s="277"/>
      <c r="AT480" s="278" t="s">
        <v>185</v>
      </c>
      <c r="AU480" s="278" t="s">
        <v>85</v>
      </c>
      <c r="AV480" s="14" t="s">
        <v>82</v>
      </c>
      <c r="AW480" s="14" t="s">
        <v>37</v>
      </c>
      <c r="AX480" s="14" t="s">
        <v>74</v>
      </c>
      <c r="AY480" s="278" t="s">
        <v>169</v>
      </c>
    </row>
    <row r="481" spans="2:51" s="12" customFormat="1" ht="13.5">
      <c r="B481" s="246"/>
      <c r="C481" s="247"/>
      <c r="D481" s="248" t="s">
        <v>185</v>
      </c>
      <c r="E481" s="249" t="s">
        <v>21</v>
      </c>
      <c r="F481" s="250" t="s">
        <v>677</v>
      </c>
      <c r="G481" s="247"/>
      <c r="H481" s="251">
        <v>2.24</v>
      </c>
      <c r="I481" s="252"/>
      <c r="J481" s="247"/>
      <c r="K481" s="247"/>
      <c r="L481" s="253"/>
      <c r="M481" s="254"/>
      <c r="N481" s="255"/>
      <c r="O481" s="255"/>
      <c r="P481" s="255"/>
      <c r="Q481" s="255"/>
      <c r="R481" s="255"/>
      <c r="S481" s="255"/>
      <c r="T481" s="256"/>
      <c r="AT481" s="257" t="s">
        <v>185</v>
      </c>
      <c r="AU481" s="257" t="s">
        <v>85</v>
      </c>
      <c r="AV481" s="12" t="s">
        <v>85</v>
      </c>
      <c r="AW481" s="12" t="s">
        <v>37</v>
      </c>
      <c r="AX481" s="12" t="s">
        <v>74</v>
      </c>
      <c r="AY481" s="257" t="s">
        <v>169</v>
      </c>
    </row>
    <row r="482" spans="2:51" s="15" customFormat="1" ht="13.5">
      <c r="B482" s="283"/>
      <c r="C482" s="284"/>
      <c r="D482" s="248" t="s">
        <v>185</v>
      </c>
      <c r="E482" s="285" t="s">
        <v>21</v>
      </c>
      <c r="F482" s="286" t="s">
        <v>345</v>
      </c>
      <c r="G482" s="284"/>
      <c r="H482" s="287">
        <v>8.84</v>
      </c>
      <c r="I482" s="288"/>
      <c r="J482" s="284"/>
      <c r="K482" s="284"/>
      <c r="L482" s="289"/>
      <c r="M482" s="290"/>
      <c r="N482" s="291"/>
      <c r="O482" s="291"/>
      <c r="P482" s="291"/>
      <c r="Q482" s="291"/>
      <c r="R482" s="291"/>
      <c r="S482" s="291"/>
      <c r="T482" s="292"/>
      <c r="AT482" s="293" t="s">
        <v>185</v>
      </c>
      <c r="AU482" s="293" t="s">
        <v>85</v>
      </c>
      <c r="AV482" s="15" t="s">
        <v>181</v>
      </c>
      <c r="AW482" s="15" t="s">
        <v>37</v>
      </c>
      <c r="AX482" s="15" t="s">
        <v>74</v>
      </c>
      <c r="AY482" s="293" t="s">
        <v>169</v>
      </c>
    </row>
    <row r="483" spans="2:51" s="14" customFormat="1" ht="13.5">
      <c r="B483" s="269"/>
      <c r="C483" s="270"/>
      <c r="D483" s="248" t="s">
        <v>185</v>
      </c>
      <c r="E483" s="271" t="s">
        <v>21</v>
      </c>
      <c r="F483" s="272" t="s">
        <v>678</v>
      </c>
      <c r="G483" s="270"/>
      <c r="H483" s="271" t="s">
        <v>21</v>
      </c>
      <c r="I483" s="273"/>
      <c r="J483" s="270"/>
      <c r="K483" s="270"/>
      <c r="L483" s="274"/>
      <c r="M483" s="275"/>
      <c r="N483" s="276"/>
      <c r="O483" s="276"/>
      <c r="P483" s="276"/>
      <c r="Q483" s="276"/>
      <c r="R483" s="276"/>
      <c r="S483" s="276"/>
      <c r="T483" s="277"/>
      <c r="AT483" s="278" t="s">
        <v>185</v>
      </c>
      <c r="AU483" s="278" t="s">
        <v>85</v>
      </c>
      <c r="AV483" s="14" t="s">
        <v>82</v>
      </c>
      <c r="AW483" s="14" t="s">
        <v>37</v>
      </c>
      <c r="AX483" s="14" t="s">
        <v>74</v>
      </c>
      <c r="AY483" s="278" t="s">
        <v>169</v>
      </c>
    </row>
    <row r="484" spans="2:51" s="14" customFormat="1" ht="13.5">
      <c r="B484" s="269"/>
      <c r="C484" s="270"/>
      <c r="D484" s="248" t="s">
        <v>185</v>
      </c>
      <c r="E484" s="271" t="s">
        <v>21</v>
      </c>
      <c r="F484" s="272" t="s">
        <v>670</v>
      </c>
      <c r="G484" s="270"/>
      <c r="H484" s="271" t="s">
        <v>21</v>
      </c>
      <c r="I484" s="273"/>
      <c r="J484" s="270"/>
      <c r="K484" s="270"/>
      <c r="L484" s="274"/>
      <c r="M484" s="275"/>
      <c r="N484" s="276"/>
      <c r="O484" s="276"/>
      <c r="P484" s="276"/>
      <c r="Q484" s="276"/>
      <c r="R484" s="276"/>
      <c r="S484" s="276"/>
      <c r="T484" s="277"/>
      <c r="AT484" s="278" t="s">
        <v>185</v>
      </c>
      <c r="AU484" s="278" t="s">
        <v>85</v>
      </c>
      <c r="AV484" s="14" t="s">
        <v>82</v>
      </c>
      <c r="AW484" s="14" t="s">
        <v>37</v>
      </c>
      <c r="AX484" s="14" t="s">
        <v>74</v>
      </c>
      <c r="AY484" s="278" t="s">
        <v>169</v>
      </c>
    </row>
    <row r="485" spans="2:51" s="12" customFormat="1" ht="13.5">
      <c r="B485" s="246"/>
      <c r="C485" s="247"/>
      <c r="D485" s="248" t="s">
        <v>185</v>
      </c>
      <c r="E485" s="249" t="s">
        <v>21</v>
      </c>
      <c r="F485" s="250" t="s">
        <v>679</v>
      </c>
      <c r="G485" s="247"/>
      <c r="H485" s="251">
        <v>1.375</v>
      </c>
      <c r="I485" s="252"/>
      <c r="J485" s="247"/>
      <c r="K485" s="247"/>
      <c r="L485" s="253"/>
      <c r="M485" s="254"/>
      <c r="N485" s="255"/>
      <c r="O485" s="255"/>
      <c r="P485" s="255"/>
      <c r="Q485" s="255"/>
      <c r="R485" s="255"/>
      <c r="S485" s="255"/>
      <c r="T485" s="256"/>
      <c r="AT485" s="257" t="s">
        <v>185</v>
      </c>
      <c r="AU485" s="257" t="s">
        <v>85</v>
      </c>
      <c r="AV485" s="12" t="s">
        <v>85</v>
      </c>
      <c r="AW485" s="12" t="s">
        <v>37</v>
      </c>
      <c r="AX485" s="12" t="s">
        <v>74</v>
      </c>
      <c r="AY485" s="257" t="s">
        <v>169</v>
      </c>
    </row>
    <row r="486" spans="2:51" s="14" customFormat="1" ht="13.5">
      <c r="B486" s="269"/>
      <c r="C486" s="270"/>
      <c r="D486" s="248" t="s">
        <v>185</v>
      </c>
      <c r="E486" s="271" t="s">
        <v>21</v>
      </c>
      <c r="F486" s="272" t="s">
        <v>672</v>
      </c>
      <c r="G486" s="270"/>
      <c r="H486" s="271" t="s">
        <v>21</v>
      </c>
      <c r="I486" s="273"/>
      <c r="J486" s="270"/>
      <c r="K486" s="270"/>
      <c r="L486" s="274"/>
      <c r="M486" s="275"/>
      <c r="N486" s="276"/>
      <c r="O486" s="276"/>
      <c r="P486" s="276"/>
      <c r="Q486" s="276"/>
      <c r="R486" s="276"/>
      <c r="S486" s="276"/>
      <c r="T486" s="277"/>
      <c r="AT486" s="278" t="s">
        <v>185</v>
      </c>
      <c r="AU486" s="278" t="s">
        <v>85</v>
      </c>
      <c r="AV486" s="14" t="s">
        <v>82</v>
      </c>
      <c r="AW486" s="14" t="s">
        <v>37</v>
      </c>
      <c r="AX486" s="14" t="s">
        <v>74</v>
      </c>
      <c r="AY486" s="278" t="s">
        <v>169</v>
      </c>
    </row>
    <row r="487" spans="2:51" s="12" customFormat="1" ht="13.5">
      <c r="B487" s="246"/>
      <c r="C487" s="247"/>
      <c r="D487" s="248" t="s">
        <v>185</v>
      </c>
      <c r="E487" s="249" t="s">
        <v>21</v>
      </c>
      <c r="F487" s="250" t="s">
        <v>680</v>
      </c>
      <c r="G487" s="247"/>
      <c r="H487" s="251">
        <v>1.675</v>
      </c>
      <c r="I487" s="252"/>
      <c r="J487" s="247"/>
      <c r="K487" s="247"/>
      <c r="L487" s="253"/>
      <c r="M487" s="254"/>
      <c r="N487" s="255"/>
      <c r="O487" s="255"/>
      <c r="P487" s="255"/>
      <c r="Q487" s="255"/>
      <c r="R487" s="255"/>
      <c r="S487" s="255"/>
      <c r="T487" s="256"/>
      <c r="AT487" s="257" t="s">
        <v>185</v>
      </c>
      <c r="AU487" s="257" t="s">
        <v>85</v>
      </c>
      <c r="AV487" s="12" t="s">
        <v>85</v>
      </c>
      <c r="AW487" s="12" t="s">
        <v>37</v>
      </c>
      <c r="AX487" s="12" t="s">
        <v>74</v>
      </c>
      <c r="AY487" s="257" t="s">
        <v>169</v>
      </c>
    </row>
    <row r="488" spans="2:51" s="14" customFormat="1" ht="13.5">
      <c r="B488" s="269"/>
      <c r="C488" s="270"/>
      <c r="D488" s="248" t="s">
        <v>185</v>
      </c>
      <c r="E488" s="271" t="s">
        <v>21</v>
      </c>
      <c r="F488" s="272" t="s">
        <v>674</v>
      </c>
      <c r="G488" s="270"/>
      <c r="H488" s="271" t="s">
        <v>21</v>
      </c>
      <c r="I488" s="273"/>
      <c r="J488" s="270"/>
      <c r="K488" s="270"/>
      <c r="L488" s="274"/>
      <c r="M488" s="275"/>
      <c r="N488" s="276"/>
      <c r="O488" s="276"/>
      <c r="P488" s="276"/>
      <c r="Q488" s="276"/>
      <c r="R488" s="276"/>
      <c r="S488" s="276"/>
      <c r="T488" s="277"/>
      <c r="AT488" s="278" t="s">
        <v>185</v>
      </c>
      <c r="AU488" s="278" t="s">
        <v>85</v>
      </c>
      <c r="AV488" s="14" t="s">
        <v>82</v>
      </c>
      <c r="AW488" s="14" t="s">
        <v>37</v>
      </c>
      <c r="AX488" s="14" t="s">
        <v>74</v>
      </c>
      <c r="AY488" s="278" t="s">
        <v>169</v>
      </c>
    </row>
    <row r="489" spans="2:51" s="12" customFormat="1" ht="13.5">
      <c r="B489" s="246"/>
      <c r="C489" s="247"/>
      <c r="D489" s="248" t="s">
        <v>185</v>
      </c>
      <c r="E489" s="249" t="s">
        <v>21</v>
      </c>
      <c r="F489" s="250" t="s">
        <v>681</v>
      </c>
      <c r="G489" s="247"/>
      <c r="H489" s="251">
        <v>1.075</v>
      </c>
      <c r="I489" s="252"/>
      <c r="J489" s="247"/>
      <c r="K489" s="247"/>
      <c r="L489" s="253"/>
      <c r="M489" s="254"/>
      <c r="N489" s="255"/>
      <c r="O489" s="255"/>
      <c r="P489" s="255"/>
      <c r="Q489" s="255"/>
      <c r="R489" s="255"/>
      <c r="S489" s="255"/>
      <c r="T489" s="256"/>
      <c r="AT489" s="257" t="s">
        <v>185</v>
      </c>
      <c r="AU489" s="257" t="s">
        <v>85</v>
      </c>
      <c r="AV489" s="12" t="s">
        <v>85</v>
      </c>
      <c r="AW489" s="12" t="s">
        <v>37</v>
      </c>
      <c r="AX489" s="12" t="s">
        <v>74</v>
      </c>
      <c r="AY489" s="257" t="s">
        <v>169</v>
      </c>
    </row>
    <row r="490" spans="2:51" s="14" customFormat="1" ht="13.5">
      <c r="B490" s="269"/>
      <c r="C490" s="270"/>
      <c r="D490" s="248" t="s">
        <v>185</v>
      </c>
      <c r="E490" s="271" t="s">
        <v>21</v>
      </c>
      <c r="F490" s="272" t="s">
        <v>676</v>
      </c>
      <c r="G490" s="270"/>
      <c r="H490" s="271" t="s">
        <v>21</v>
      </c>
      <c r="I490" s="273"/>
      <c r="J490" s="270"/>
      <c r="K490" s="270"/>
      <c r="L490" s="274"/>
      <c r="M490" s="275"/>
      <c r="N490" s="276"/>
      <c r="O490" s="276"/>
      <c r="P490" s="276"/>
      <c r="Q490" s="276"/>
      <c r="R490" s="276"/>
      <c r="S490" s="276"/>
      <c r="T490" s="277"/>
      <c r="AT490" s="278" t="s">
        <v>185</v>
      </c>
      <c r="AU490" s="278" t="s">
        <v>85</v>
      </c>
      <c r="AV490" s="14" t="s">
        <v>82</v>
      </c>
      <c r="AW490" s="14" t="s">
        <v>37</v>
      </c>
      <c r="AX490" s="14" t="s">
        <v>74</v>
      </c>
      <c r="AY490" s="278" t="s">
        <v>169</v>
      </c>
    </row>
    <row r="491" spans="2:51" s="12" customFormat="1" ht="13.5">
      <c r="B491" s="246"/>
      <c r="C491" s="247"/>
      <c r="D491" s="248" t="s">
        <v>185</v>
      </c>
      <c r="E491" s="249" t="s">
        <v>21</v>
      </c>
      <c r="F491" s="250" t="s">
        <v>682</v>
      </c>
      <c r="G491" s="247"/>
      <c r="H491" s="251">
        <v>1.4</v>
      </c>
      <c r="I491" s="252"/>
      <c r="J491" s="247"/>
      <c r="K491" s="247"/>
      <c r="L491" s="253"/>
      <c r="M491" s="254"/>
      <c r="N491" s="255"/>
      <c r="O491" s="255"/>
      <c r="P491" s="255"/>
      <c r="Q491" s="255"/>
      <c r="R491" s="255"/>
      <c r="S491" s="255"/>
      <c r="T491" s="256"/>
      <c r="AT491" s="257" t="s">
        <v>185</v>
      </c>
      <c r="AU491" s="257" t="s">
        <v>85</v>
      </c>
      <c r="AV491" s="12" t="s">
        <v>85</v>
      </c>
      <c r="AW491" s="12" t="s">
        <v>37</v>
      </c>
      <c r="AX491" s="12" t="s">
        <v>74</v>
      </c>
      <c r="AY491" s="257" t="s">
        <v>169</v>
      </c>
    </row>
    <row r="492" spans="2:51" s="15" customFormat="1" ht="13.5">
      <c r="B492" s="283"/>
      <c r="C492" s="284"/>
      <c r="D492" s="248" t="s">
        <v>185</v>
      </c>
      <c r="E492" s="285" t="s">
        <v>21</v>
      </c>
      <c r="F492" s="286" t="s">
        <v>345</v>
      </c>
      <c r="G492" s="284"/>
      <c r="H492" s="287">
        <v>5.525</v>
      </c>
      <c r="I492" s="288"/>
      <c r="J492" s="284"/>
      <c r="K492" s="284"/>
      <c r="L492" s="289"/>
      <c r="M492" s="290"/>
      <c r="N492" s="291"/>
      <c r="O492" s="291"/>
      <c r="P492" s="291"/>
      <c r="Q492" s="291"/>
      <c r="R492" s="291"/>
      <c r="S492" s="291"/>
      <c r="T492" s="292"/>
      <c r="AT492" s="293" t="s">
        <v>185</v>
      </c>
      <c r="AU492" s="293" t="s">
        <v>85</v>
      </c>
      <c r="AV492" s="15" t="s">
        <v>181</v>
      </c>
      <c r="AW492" s="15" t="s">
        <v>37</v>
      </c>
      <c r="AX492" s="15" t="s">
        <v>74</v>
      </c>
      <c r="AY492" s="293" t="s">
        <v>169</v>
      </c>
    </row>
    <row r="493" spans="2:51" s="13" customFormat="1" ht="13.5">
      <c r="B493" s="258"/>
      <c r="C493" s="259"/>
      <c r="D493" s="248" t="s">
        <v>185</v>
      </c>
      <c r="E493" s="260" t="s">
        <v>21</v>
      </c>
      <c r="F493" s="261" t="s">
        <v>187</v>
      </c>
      <c r="G493" s="259"/>
      <c r="H493" s="262">
        <v>14.365</v>
      </c>
      <c r="I493" s="263"/>
      <c r="J493" s="259"/>
      <c r="K493" s="259"/>
      <c r="L493" s="264"/>
      <c r="M493" s="265"/>
      <c r="N493" s="266"/>
      <c r="O493" s="266"/>
      <c r="P493" s="266"/>
      <c r="Q493" s="266"/>
      <c r="R493" s="266"/>
      <c r="S493" s="266"/>
      <c r="T493" s="267"/>
      <c r="AT493" s="268" t="s">
        <v>185</v>
      </c>
      <c r="AU493" s="268" t="s">
        <v>85</v>
      </c>
      <c r="AV493" s="13" t="s">
        <v>176</v>
      </c>
      <c r="AW493" s="13" t="s">
        <v>37</v>
      </c>
      <c r="AX493" s="13" t="s">
        <v>82</v>
      </c>
      <c r="AY493" s="268" t="s">
        <v>169</v>
      </c>
    </row>
    <row r="494" spans="2:65" s="1" customFormat="1" ht="25.5" customHeight="1">
      <c r="B494" s="47"/>
      <c r="C494" s="294" t="s">
        <v>683</v>
      </c>
      <c r="D494" s="294" t="s">
        <v>532</v>
      </c>
      <c r="E494" s="295" t="s">
        <v>684</v>
      </c>
      <c r="F494" s="296" t="s">
        <v>685</v>
      </c>
      <c r="G494" s="297" t="s">
        <v>194</v>
      </c>
      <c r="H494" s="298">
        <v>9.105</v>
      </c>
      <c r="I494" s="299"/>
      <c r="J494" s="300">
        <f>ROUND(I494*H494,2)</f>
        <v>0</v>
      </c>
      <c r="K494" s="296" t="s">
        <v>21</v>
      </c>
      <c r="L494" s="301"/>
      <c r="M494" s="302" t="s">
        <v>21</v>
      </c>
      <c r="N494" s="303" t="s">
        <v>45</v>
      </c>
      <c r="O494" s="48"/>
      <c r="P494" s="243">
        <f>O494*H494</f>
        <v>0</v>
      </c>
      <c r="Q494" s="243">
        <v>0.147</v>
      </c>
      <c r="R494" s="243">
        <f>Q494*H494</f>
        <v>1.338435</v>
      </c>
      <c r="S494" s="243">
        <v>0</v>
      </c>
      <c r="T494" s="244">
        <f>S494*H494</f>
        <v>0</v>
      </c>
      <c r="AR494" s="25" t="s">
        <v>215</v>
      </c>
      <c r="AT494" s="25" t="s">
        <v>532</v>
      </c>
      <c r="AU494" s="25" t="s">
        <v>85</v>
      </c>
      <c r="AY494" s="25" t="s">
        <v>169</v>
      </c>
      <c r="BE494" s="245">
        <f>IF(N494="základní",J494,0)</f>
        <v>0</v>
      </c>
      <c r="BF494" s="245">
        <f>IF(N494="snížená",J494,0)</f>
        <v>0</v>
      </c>
      <c r="BG494" s="245">
        <f>IF(N494="zákl. přenesená",J494,0)</f>
        <v>0</v>
      </c>
      <c r="BH494" s="245">
        <f>IF(N494="sníž. přenesená",J494,0)</f>
        <v>0</v>
      </c>
      <c r="BI494" s="245">
        <f>IF(N494="nulová",J494,0)</f>
        <v>0</v>
      </c>
      <c r="BJ494" s="25" t="s">
        <v>82</v>
      </c>
      <c r="BK494" s="245">
        <f>ROUND(I494*H494,2)</f>
        <v>0</v>
      </c>
      <c r="BL494" s="25" t="s">
        <v>176</v>
      </c>
      <c r="BM494" s="25" t="s">
        <v>686</v>
      </c>
    </row>
    <row r="495" spans="2:51" s="12" customFormat="1" ht="13.5">
      <c r="B495" s="246"/>
      <c r="C495" s="247"/>
      <c r="D495" s="248" t="s">
        <v>185</v>
      </c>
      <c r="E495" s="249" t="s">
        <v>21</v>
      </c>
      <c r="F495" s="250" t="s">
        <v>687</v>
      </c>
      <c r="G495" s="247"/>
      <c r="H495" s="251">
        <v>9.105</v>
      </c>
      <c r="I495" s="252"/>
      <c r="J495" s="247"/>
      <c r="K495" s="247"/>
      <c r="L495" s="253"/>
      <c r="M495" s="254"/>
      <c r="N495" s="255"/>
      <c r="O495" s="255"/>
      <c r="P495" s="255"/>
      <c r="Q495" s="255"/>
      <c r="R495" s="255"/>
      <c r="S495" s="255"/>
      <c r="T495" s="256"/>
      <c r="AT495" s="257" t="s">
        <v>185</v>
      </c>
      <c r="AU495" s="257" t="s">
        <v>85</v>
      </c>
      <c r="AV495" s="12" t="s">
        <v>85</v>
      </c>
      <c r="AW495" s="12" t="s">
        <v>37</v>
      </c>
      <c r="AX495" s="12" t="s">
        <v>74</v>
      </c>
      <c r="AY495" s="257" t="s">
        <v>169</v>
      </c>
    </row>
    <row r="496" spans="2:51" s="13" customFormat="1" ht="13.5">
      <c r="B496" s="258"/>
      <c r="C496" s="259"/>
      <c r="D496" s="248" t="s">
        <v>185</v>
      </c>
      <c r="E496" s="260" t="s">
        <v>21</v>
      </c>
      <c r="F496" s="261" t="s">
        <v>187</v>
      </c>
      <c r="G496" s="259"/>
      <c r="H496" s="262">
        <v>9.105</v>
      </c>
      <c r="I496" s="263"/>
      <c r="J496" s="259"/>
      <c r="K496" s="259"/>
      <c r="L496" s="264"/>
      <c r="M496" s="265"/>
      <c r="N496" s="266"/>
      <c r="O496" s="266"/>
      <c r="P496" s="266"/>
      <c r="Q496" s="266"/>
      <c r="R496" s="266"/>
      <c r="S496" s="266"/>
      <c r="T496" s="267"/>
      <c r="AT496" s="268" t="s">
        <v>185</v>
      </c>
      <c r="AU496" s="268" t="s">
        <v>85</v>
      </c>
      <c r="AV496" s="13" t="s">
        <v>176</v>
      </c>
      <c r="AW496" s="13" t="s">
        <v>37</v>
      </c>
      <c r="AX496" s="13" t="s">
        <v>82</v>
      </c>
      <c r="AY496" s="268" t="s">
        <v>169</v>
      </c>
    </row>
    <row r="497" spans="2:65" s="1" customFormat="1" ht="25.5" customHeight="1">
      <c r="B497" s="47"/>
      <c r="C497" s="294" t="s">
        <v>688</v>
      </c>
      <c r="D497" s="294" t="s">
        <v>532</v>
      </c>
      <c r="E497" s="295" t="s">
        <v>689</v>
      </c>
      <c r="F497" s="296" t="s">
        <v>690</v>
      </c>
      <c r="G497" s="297" t="s">
        <v>194</v>
      </c>
      <c r="H497" s="298">
        <v>5.691</v>
      </c>
      <c r="I497" s="299"/>
      <c r="J497" s="300">
        <f>ROUND(I497*H497,2)</f>
        <v>0</v>
      </c>
      <c r="K497" s="296" t="s">
        <v>21</v>
      </c>
      <c r="L497" s="301"/>
      <c r="M497" s="302" t="s">
        <v>21</v>
      </c>
      <c r="N497" s="303" t="s">
        <v>45</v>
      </c>
      <c r="O497" s="48"/>
      <c r="P497" s="243">
        <f>O497*H497</f>
        <v>0</v>
      </c>
      <c r="Q497" s="243">
        <v>0.147</v>
      </c>
      <c r="R497" s="243">
        <f>Q497*H497</f>
        <v>0.8365769999999999</v>
      </c>
      <c r="S497" s="243">
        <v>0</v>
      </c>
      <c r="T497" s="244">
        <f>S497*H497</f>
        <v>0</v>
      </c>
      <c r="AR497" s="25" t="s">
        <v>215</v>
      </c>
      <c r="AT497" s="25" t="s">
        <v>532</v>
      </c>
      <c r="AU497" s="25" t="s">
        <v>85</v>
      </c>
      <c r="AY497" s="25" t="s">
        <v>169</v>
      </c>
      <c r="BE497" s="245">
        <f>IF(N497="základní",J497,0)</f>
        <v>0</v>
      </c>
      <c r="BF497" s="245">
        <f>IF(N497="snížená",J497,0)</f>
        <v>0</v>
      </c>
      <c r="BG497" s="245">
        <f>IF(N497="zákl. přenesená",J497,0)</f>
        <v>0</v>
      </c>
      <c r="BH497" s="245">
        <f>IF(N497="sníž. přenesená",J497,0)</f>
        <v>0</v>
      </c>
      <c r="BI497" s="245">
        <f>IF(N497="nulová",J497,0)</f>
        <v>0</v>
      </c>
      <c r="BJ497" s="25" t="s">
        <v>82</v>
      </c>
      <c r="BK497" s="245">
        <f>ROUND(I497*H497,2)</f>
        <v>0</v>
      </c>
      <c r="BL497" s="25" t="s">
        <v>176</v>
      </c>
      <c r="BM497" s="25" t="s">
        <v>691</v>
      </c>
    </row>
    <row r="498" spans="2:51" s="12" customFormat="1" ht="13.5">
      <c r="B498" s="246"/>
      <c r="C498" s="247"/>
      <c r="D498" s="248" t="s">
        <v>185</v>
      </c>
      <c r="E498" s="249" t="s">
        <v>21</v>
      </c>
      <c r="F498" s="250" t="s">
        <v>692</v>
      </c>
      <c r="G498" s="247"/>
      <c r="H498" s="251">
        <v>5.691</v>
      </c>
      <c r="I498" s="252"/>
      <c r="J498" s="247"/>
      <c r="K498" s="247"/>
      <c r="L498" s="253"/>
      <c r="M498" s="254"/>
      <c r="N498" s="255"/>
      <c r="O498" s="255"/>
      <c r="P498" s="255"/>
      <c r="Q498" s="255"/>
      <c r="R498" s="255"/>
      <c r="S498" s="255"/>
      <c r="T498" s="256"/>
      <c r="AT498" s="257" t="s">
        <v>185</v>
      </c>
      <c r="AU498" s="257" t="s">
        <v>85</v>
      </c>
      <c r="AV498" s="12" t="s">
        <v>85</v>
      </c>
      <c r="AW498" s="12" t="s">
        <v>37</v>
      </c>
      <c r="AX498" s="12" t="s">
        <v>74</v>
      </c>
      <c r="AY498" s="257" t="s">
        <v>169</v>
      </c>
    </row>
    <row r="499" spans="2:51" s="13" customFormat="1" ht="13.5">
      <c r="B499" s="258"/>
      <c r="C499" s="259"/>
      <c r="D499" s="248" t="s">
        <v>185</v>
      </c>
      <c r="E499" s="260" t="s">
        <v>21</v>
      </c>
      <c r="F499" s="261" t="s">
        <v>187</v>
      </c>
      <c r="G499" s="259"/>
      <c r="H499" s="262">
        <v>5.691</v>
      </c>
      <c r="I499" s="263"/>
      <c r="J499" s="259"/>
      <c r="K499" s="259"/>
      <c r="L499" s="264"/>
      <c r="M499" s="265"/>
      <c r="N499" s="266"/>
      <c r="O499" s="266"/>
      <c r="P499" s="266"/>
      <c r="Q499" s="266"/>
      <c r="R499" s="266"/>
      <c r="S499" s="266"/>
      <c r="T499" s="267"/>
      <c r="AT499" s="268" t="s">
        <v>185</v>
      </c>
      <c r="AU499" s="268" t="s">
        <v>85</v>
      </c>
      <c r="AV499" s="13" t="s">
        <v>176</v>
      </c>
      <c r="AW499" s="13" t="s">
        <v>37</v>
      </c>
      <c r="AX499" s="13" t="s">
        <v>82</v>
      </c>
      <c r="AY499" s="268" t="s">
        <v>169</v>
      </c>
    </row>
    <row r="500" spans="2:63" s="11" customFormat="1" ht="29.85" customHeight="1">
      <c r="B500" s="218"/>
      <c r="C500" s="219"/>
      <c r="D500" s="220" t="s">
        <v>73</v>
      </c>
      <c r="E500" s="232" t="s">
        <v>215</v>
      </c>
      <c r="F500" s="232" t="s">
        <v>693</v>
      </c>
      <c r="G500" s="219"/>
      <c r="H500" s="219"/>
      <c r="I500" s="222"/>
      <c r="J500" s="233">
        <f>BK500</f>
        <v>0</v>
      </c>
      <c r="K500" s="219"/>
      <c r="L500" s="224"/>
      <c r="M500" s="225"/>
      <c r="N500" s="226"/>
      <c r="O500" s="226"/>
      <c r="P500" s="227">
        <f>SUM(P501:P605)</f>
        <v>0</v>
      </c>
      <c r="Q500" s="226"/>
      <c r="R500" s="227">
        <f>SUM(R501:R605)</f>
        <v>70.40933616999999</v>
      </c>
      <c r="S500" s="226"/>
      <c r="T500" s="228">
        <f>SUM(T501:T605)</f>
        <v>3.348</v>
      </c>
      <c r="AR500" s="229" t="s">
        <v>82</v>
      </c>
      <c r="AT500" s="230" t="s">
        <v>73</v>
      </c>
      <c r="AU500" s="230" t="s">
        <v>82</v>
      </c>
      <c r="AY500" s="229" t="s">
        <v>169</v>
      </c>
      <c r="BK500" s="231">
        <f>SUM(BK501:BK605)</f>
        <v>0</v>
      </c>
    </row>
    <row r="501" spans="2:65" s="1" customFormat="1" ht="16.5" customHeight="1">
      <c r="B501" s="47"/>
      <c r="C501" s="234" t="s">
        <v>694</v>
      </c>
      <c r="D501" s="234" t="s">
        <v>171</v>
      </c>
      <c r="E501" s="235" t="s">
        <v>695</v>
      </c>
      <c r="F501" s="236" t="s">
        <v>696</v>
      </c>
      <c r="G501" s="237" t="s">
        <v>174</v>
      </c>
      <c r="H501" s="238">
        <v>17</v>
      </c>
      <c r="I501" s="239"/>
      <c r="J501" s="240">
        <f>ROUND(I501*H501,2)</f>
        <v>0</v>
      </c>
      <c r="K501" s="236" t="s">
        <v>21</v>
      </c>
      <c r="L501" s="73"/>
      <c r="M501" s="241" t="s">
        <v>21</v>
      </c>
      <c r="N501" s="242" t="s">
        <v>45</v>
      </c>
      <c r="O501" s="48"/>
      <c r="P501" s="243">
        <f>O501*H501</f>
        <v>0</v>
      </c>
      <c r="Q501" s="243">
        <v>0.1284074</v>
      </c>
      <c r="R501" s="243">
        <f>Q501*H501</f>
        <v>2.1829258</v>
      </c>
      <c r="S501" s="243">
        <v>0</v>
      </c>
      <c r="T501" s="244">
        <f>S501*H501</f>
        <v>0</v>
      </c>
      <c r="AR501" s="25" t="s">
        <v>176</v>
      </c>
      <c r="AT501" s="25" t="s">
        <v>171</v>
      </c>
      <c r="AU501" s="25" t="s">
        <v>85</v>
      </c>
      <c r="AY501" s="25" t="s">
        <v>169</v>
      </c>
      <c r="BE501" s="245">
        <f>IF(N501="základní",J501,0)</f>
        <v>0</v>
      </c>
      <c r="BF501" s="245">
        <f>IF(N501="snížená",J501,0)</f>
        <v>0</v>
      </c>
      <c r="BG501" s="245">
        <f>IF(N501="zákl. přenesená",J501,0)</f>
        <v>0</v>
      </c>
      <c r="BH501" s="245">
        <f>IF(N501="sníž. přenesená",J501,0)</f>
        <v>0</v>
      </c>
      <c r="BI501" s="245">
        <f>IF(N501="nulová",J501,0)</f>
        <v>0</v>
      </c>
      <c r="BJ501" s="25" t="s">
        <v>82</v>
      </c>
      <c r="BK501" s="245">
        <f>ROUND(I501*H501,2)</f>
        <v>0</v>
      </c>
      <c r="BL501" s="25" t="s">
        <v>176</v>
      </c>
      <c r="BM501" s="25" t="s">
        <v>697</v>
      </c>
    </row>
    <row r="502" spans="2:51" s="14" customFormat="1" ht="13.5">
      <c r="B502" s="269"/>
      <c r="C502" s="270"/>
      <c r="D502" s="248" t="s">
        <v>185</v>
      </c>
      <c r="E502" s="271" t="s">
        <v>21</v>
      </c>
      <c r="F502" s="272" t="s">
        <v>698</v>
      </c>
      <c r="G502" s="270"/>
      <c r="H502" s="271" t="s">
        <v>21</v>
      </c>
      <c r="I502" s="273"/>
      <c r="J502" s="270"/>
      <c r="K502" s="270"/>
      <c r="L502" s="274"/>
      <c r="M502" s="275"/>
      <c r="N502" s="276"/>
      <c r="O502" s="276"/>
      <c r="P502" s="276"/>
      <c r="Q502" s="276"/>
      <c r="R502" s="276"/>
      <c r="S502" s="276"/>
      <c r="T502" s="277"/>
      <c r="AT502" s="278" t="s">
        <v>185</v>
      </c>
      <c r="AU502" s="278" t="s">
        <v>85</v>
      </c>
      <c r="AV502" s="14" t="s">
        <v>82</v>
      </c>
      <c r="AW502" s="14" t="s">
        <v>37</v>
      </c>
      <c r="AX502" s="14" t="s">
        <v>74</v>
      </c>
      <c r="AY502" s="278" t="s">
        <v>169</v>
      </c>
    </row>
    <row r="503" spans="2:51" s="12" customFormat="1" ht="13.5">
      <c r="B503" s="246"/>
      <c r="C503" s="247"/>
      <c r="D503" s="248" t="s">
        <v>185</v>
      </c>
      <c r="E503" s="249" t="s">
        <v>21</v>
      </c>
      <c r="F503" s="250" t="s">
        <v>219</v>
      </c>
      <c r="G503" s="247"/>
      <c r="H503" s="251">
        <v>9</v>
      </c>
      <c r="I503" s="252"/>
      <c r="J503" s="247"/>
      <c r="K503" s="247"/>
      <c r="L503" s="253"/>
      <c r="M503" s="254"/>
      <c r="N503" s="255"/>
      <c r="O503" s="255"/>
      <c r="P503" s="255"/>
      <c r="Q503" s="255"/>
      <c r="R503" s="255"/>
      <c r="S503" s="255"/>
      <c r="T503" s="256"/>
      <c r="AT503" s="257" t="s">
        <v>185</v>
      </c>
      <c r="AU503" s="257" t="s">
        <v>85</v>
      </c>
      <c r="AV503" s="12" t="s">
        <v>85</v>
      </c>
      <c r="AW503" s="12" t="s">
        <v>37</v>
      </c>
      <c r="AX503" s="12" t="s">
        <v>74</v>
      </c>
      <c r="AY503" s="257" t="s">
        <v>169</v>
      </c>
    </row>
    <row r="504" spans="2:51" s="14" customFormat="1" ht="13.5">
      <c r="B504" s="269"/>
      <c r="C504" s="270"/>
      <c r="D504" s="248" t="s">
        <v>185</v>
      </c>
      <c r="E504" s="271" t="s">
        <v>21</v>
      </c>
      <c r="F504" s="272" t="s">
        <v>699</v>
      </c>
      <c r="G504" s="270"/>
      <c r="H504" s="271" t="s">
        <v>21</v>
      </c>
      <c r="I504" s="273"/>
      <c r="J504" s="270"/>
      <c r="K504" s="270"/>
      <c r="L504" s="274"/>
      <c r="M504" s="275"/>
      <c r="N504" s="276"/>
      <c r="O504" s="276"/>
      <c r="P504" s="276"/>
      <c r="Q504" s="276"/>
      <c r="R504" s="276"/>
      <c r="S504" s="276"/>
      <c r="T504" s="277"/>
      <c r="AT504" s="278" t="s">
        <v>185</v>
      </c>
      <c r="AU504" s="278" t="s">
        <v>85</v>
      </c>
      <c r="AV504" s="14" t="s">
        <v>82</v>
      </c>
      <c r="AW504" s="14" t="s">
        <v>37</v>
      </c>
      <c r="AX504" s="14" t="s">
        <v>74</v>
      </c>
      <c r="AY504" s="278" t="s">
        <v>169</v>
      </c>
    </row>
    <row r="505" spans="2:51" s="12" customFormat="1" ht="13.5">
      <c r="B505" s="246"/>
      <c r="C505" s="247"/>
      <c r="D505" s="248" t="s">
        <v>185</v>
      </c>
      <c r="E505" s="249" t="s">
        <v>21</v>
      </c>
      <c r="F505" s="250" t="s">
        <v>215</v>
      </c>
      <c r="G505" s="247"/>
      <c r="H505" s="251">
        <v>8</v>
      </c>
      <c r="I505" s="252"/>
      <c r="J505" s="247"/>
      <c r="K505" s="247"/>
      <c r="L505" s="253"/>
      <c r="M505" s="254"/>
      <c r="N505" s="255"/>
      <c r="O505" s="255"/>
      <c r="P505" s="255"/>
      <c r="Q505" s="255"/>
      <c r="R505" s="255"/>
      <c r="S505" s="255"/>
      <c r="T505" s="256"/>
      <c r="AT505" s="257" t="s">
        <v>185</v>
      </c>
      <c r="AU505" s="257" t="s">
        <v>85</v>
      </c>
      <c r="AV505" s="12" t="s">
        <v>85</v>
      </c>
      <c r="AW505" s="12" t="s">
        <v>37</v>
      </c>
      <c r="AX505" s="12" t="s">
        <v>74</v>
      </c>
      <c r="AY505" s="257" t="s">
        <v>169</v>
      </c>
    </row>
    <row r="506" spans="2:51" s="13" customFormat="1" ht="13.5">
      <c r="B506" s="258"/>
      <c r="C506" s="259"/>
      <c r="D506" s="248" t="s">
        <v>185</v>
      </c>
      <c r="E506" s="260" t="s">
        <v>21</v>
      </c>
      <c r="F506" s="261" t="s">
        <v>187</v>
      </c>
      <c r="G506" s="259"/>
      <c r="H506" s="262">
        <v>17</v>
      </c>
      <c r="I506" s="263"/>
      <c r="J506" s="259"/>
      <c r="K506" s="259"/>
      <c r="L506" s="264"/>
      <c r="M506" s="265"/>
      <c r="N506" s="266"/>
      <c r="O506" s="266"/>
      <c r="P506" s="266"/>
      <c r="Q506" s="266"/>
      <c r="R506" s="266"/>
      <c r="S506" s="266"/>
      <c r="T506" s="267"/>
      <c r="AT506" s="268" t="s">
        <v>185</v>
      </c>
      <c r="AU506" s="268" t="s">
        <v>85</v>
      </c>
      <c r="AV506" s="13" t="s">
        <v>176</v>
      </c>
      <c r="AW506" s="13" t="s">
        <v>37</v>
      </c>
      <c r="AX506" s="13" t="s">
        <v>82</v>
      </c>
      <c r="AY506" s="268" t="s">
        <v>169</v>
      </c>
    </row>
    <row r="507" spans="2:65" s="1" customFormat="1" ht="25.5" customHeight="1">
      <c r="B507" s="47"/>
      <c r="C507" s="294" t="s">
        <v>700</v>
      </c>
      <c r="D507" s="294" t="s">
        <v>532</v>
      </c>
      <c r="E507" s="295" t="s">
        <v>701</v>
      </c>
      <c r="F507" s="296" t="s">
        <v>702</v>
      </c>
      <c r="G507" s="297" t="s">
        <v>174</v>
      </c>
      <c r="H507" s="298">
        <v>8</v>
      </c>
      <c r="I507" s="299"/>
      <c r="J507" s="300">
        <f>ROUND(I507*H507,2)</f>
        <v>0</v>
      </c>
      <c r="K507" s="296" t="s">
        <v>21</v>
      </c>
      <c r="L507" s="301"/>
      <c r="M507" s="302" t="s">
        <v>21</v>
      </c>
      <c r="N507" s="303" t="s">
        <v>45</v>
      </c>
      <c r="O507" s="48"/>
      <c r="P507" s="243">
        <f>O507*H507</f>
        <v>0</v>
      </c>
      <c r="Q507" s="243">
        <v>0.00091</v>
      </c>
      <c r="R507" s="243">
        <f>Q507*H507</f>
        <v>0.00728</v>
      </c>
      <c r="S507" s="243">
        <v>0</v>
      </c>
      <c r="T507" s="244">
        <f>S507*H507</f>
        <v>0</v>
      </c>
      <c r="AR507" s="25" t="s">
        <v>215</v>
      </c>
      <c r="AT507" s="25" t="s">
        <v>532</v>
      </c>
      <c r="AU507" s="25" t="s">
        <v>85</v>
      </c>
      <c r="AY507" s="25" t="s">
        <v>169</v>
      </c>
      <c r="BE507" s="245">
        <f>IF(N507="základní",J507,0)</f>
        <v>0</v>
      </c>
      <c r="BF507" s="245">
        <f>IF(N507="snížená",J507,0)</f>
        <v>0</v>
      </c>
      <c r="BG507" s="245">
        <f>IF(N507="zákl. přenesená",J507,0)</f>
        <v>0</v>
      </c>
      <c r="BH507" s="245">
        <f>IF(N507="sníž. přenesená",J507,0)</f>
        <v>0</v>
      </c>
      <c r="BI507" s="245">
        <f>IF(N507="nulová",J507,0)</f>
        <v>0</v>
      </c>
      <c r="BJ507" s="25" t="s">
        <v>82</v>
      </c>
      <c r="BK507" s="245">
        <f>ROUND(I507*H507,2)</f>
        <v>0</v>
      </c>
      <c r="BL507" s="25" t="s">
        <v>176</v>
      </c>
      <c r="BM507" s="25" t="s">
        <v>703</v>
      </c>
    </row>
    <row r="508" spans="2:65" s="1" customFormat="1" ht="25.5" customHeight="1">
      <c r="B508" s="47"/>
      <c r="C508" s="294" t="s">
        <v>704</v>
      </c>
      <c r="D508" s="294" t="s">
        <v>532</v>
      </c>
      <c r="E508" s="295" t="s">
        <v>705</v>
      </c>
      <c r="F508" s="296" t="s">
        <v>706</v>
      </c>
      <c r="G508" s="297" t="s">
        <v>174</v>
      </c>
      <c r="H508" s="298">
        <v>9</v>
      </c>
      <c r="I508" s="299"/>
      <c r="J508" s="300">
        <f>ROUND(I508*H508,2)</f>
        <v>0</v>
      </c>
      <c r="K508" s="296" t="s">
        <v>21</v>
      </c>
      <c r="L508" s="301"/>
      <c r="M508" s="302" t="s">
        <v>21</v>
      </c>
      <c r="N508" s="303" t="s">
        <v>45</v>
      </c>
      <c r="O508" s="48"/>
      <c r="P508" s="243">
        <f>O508*H508</f>
        <v>0</v>
      </c>
      <c r="Q508" s="243">
        <v>0.00091</v>
      </c>
      <c r="R508" s="243">
        <f>Q508*H508</f>
        <v>0.00819</v>
      </c>
      <c r="S508" s="243">
        <v>0</v>
      </c>
      <c r="T508" s="244">
        <f>S508*H508</f>
        <v>0</v>
      </c>
      <c r="AR508" s="25" t="s">
        <v>215</v>
      </c>
      <c r="AT508" s="25" t="s">
        <v>532</v>
      </c>
      <c r="AU508" s="25" t="s">
        <v>85</v>
      </c>
      <c r="AY508" s="25" t="s">
        <v>169</v>
      </c>
      <c r="BE508" s="245">
        <f>IF(N508="základní",J508,0)</f>
        <v>0</v>
      </c>
      <c r="BF508" s="245">
        <f>IF(N508="snížená",J508,0)</f>
        <v>0</v>
      </c>
      <c r="BG508" s="245">
        <f>IF(N508="zákl. přenesená",J508,0)</f>
        <v>0</v>
      </c>
      <c r="BH508" s="245">
        <f>IF(N508="sníž. přenesená",J508,0)</f>
        <v>0</v>
      </c>
      <c r="BI508" s="245">
        <f>IF(N508="nulová",J508,0)</f>
        <v>0</v>
      </c>
      <c r="BJ508" s="25" t="s">
        <v>82</v>
      </c>
      <c r="BK508" s="245">
        <f>ROUND(I508*H508,2)</f>
        <v>0</v>
      </c>
      <c r="BL508" s="25" t="s">
        <v>176</v>
      </c>
      <c r="BM508" s="25" t="s">
        <v>707</v>
      </c>
    </row>
    <row r="509" spans="2:65" s="1" customFormat="1" ht="25.5" customHeight="1">
      <c r="B509" s="47"/>
      <c r="C509" s="234" t="s">
        <v>708</v>
      </c>
      <c r="D509" s="234" t="s">
        <v>171</v>
      </c>
      <c r="E509" s="235" t="s">
        <v>709</v>
      </c>
      <c r="F509" s="236" t="s">
        <v>710</v>
      </c>
      <c r="G509" s="237" t="s">
        <v>174</v>
      </c>
      <c r="H509" s="238">
        <v>2</v>
      </c>
      <c r="I509" s="239"/>
      <c r="J509" s="240">
        <f>ROUND(I509*H509,2)</f>
        <v>0</v>
      </c>
      <c r="K509" s="236" t="s">
        <v>175</v>
      </c>
      <c r="L509" s="73"/>
      <c r="M509" s="241" t="s">
        <v>21</v>
      </c>
      <c r="N509" s="242" t="s">
        <v>45</v>
      </c>
      <c r="O509" s="48"/>
      <c r="P509" s="243">
        <f>O509*H509</f>
        <v>0</v>
      </c>
      <c r="Q509" s="243">
        <v>0.0016692</v>
      </c>
      <c r="R509" s="243">
        <f>Q509*H509</f>
        <v>0.0033384</v>
      </c>
      <c r="S509" s="243">
        <v>0</v>
      </c>
      <c r="T509" s="244">
        <f>S509*H509</f>
        <v>0</v>
      </c>
      <c r="AR509" s="25" t="s">
        <v>176</v>
      </c>
      <c r="AT509" s="25" t="s">
        <v>171</v>
      </c>
      <c r="AU509" s="25" t="s">
        <v>85</v>
      </c>
      <c r="AY509" s="25" t="s">
        <v>169</v>
      </c>
      <c r="BE509" s="245">
        <f>IF(N509="základní",J509,0)</f>
        <v>0</v>
      </c>
      <c r="BF509" s="245">
        <f>IF(N509="snížená",J509,0)</f>
        <v>0</v>
      </c>
      <c r="BG509" s="245">
        <f>IF(N509="zákl. přenesená",J509,0)</f>
        <v>0</v>
      </c>
      <c r="BH509" s="245">
        <f>IF(N509="sníž. přenesená",J509,0)</f>
        <v>0</v>
      </c>
      <c r="BI509" s="245">
        <f>IF(N509="nulová",J509,0)</f>
        <v>0</v>
      </c>
      <c r="BJ509" s="25" t="s">
        <v>82</v>
      </c>
      <c r="BK509" s="245">
        <f>ROUND(I509*H509,2)</f>
        <v>0</v>
      </c>
      <c r="BL509" s="25" t="s">
        <v>176</v>
      </c>
      <c r="BM509" s="25" t="s">
        <v>711</v>
      </c>
    </row>
    <row r="510" spans="2:65" s="1" customFormat="1" ht="25.5" customHeight="1">
      <c r="B510" s="47"/>
      <c r="C510" s="294" t="s">
        <v>712</v>
      </c>
      <c r="D510" s="294" t="s">
        <v>532</v>
      </c>
      <c r="E510" s="295" t="s">
        <v>713</v>
      </c>
      <c r="F510" s="296" t="s">
        <v>714</v>
      </c>
      <c r="G510" s="297" t="s">
        <v>174</v>
      </c>
      <c r="H510" s="298">
        <v>2</v>
      </c>
      <c r="I510" s="299"/>
      <c r="J510" s="300">
        <f>ROUND(I510*H510,2)</f>
        <v>0</v>
      </c>
      <c r="K510" s="296" t="s">
        <v>21</v>
      </c>
      <c r="L510" s="301"/>
      <c r="M510" s="302" t="s">
        <v>21</v>
      </c>
      <c r="N510" s="303" t="s">
        <v>45</v>
      </c>
      <c r="O510" s="48"/>
      <c r="P510" s="243">
        <f>O510*H510</f>
        <v>0</v>
      </c>
      <c r="Q510" s="243">
        <v>0.0178</v>
      </c>
      <c r="R510" s="243">
        <f>Q510*H510</f>
        <v>0.0356</v>
      </c>
      <c r="S510" s="243">
        <v>0</v>
      </c>
      <c r="T510" s="244">
        <f>S510*H510</f>
        <v>0</v>
      </c>
      <c r="AR510" s="25" t="s">
        <v>215</v>
      </c>
      <c r="AT510" s="25" t="s">
        <v>532</v>
      </c>
      <c r="AU510" s="25" t="s">
        <v>85</v>
      </c>
      <c r="AY510" s="25" t="s">
        <v>169</v>
      </c>
      <c r="BE510" s="245">
        <f>IF(N510="základní",J510,0)</f>
        <v>0</v>
      </c>
      <c r="BF510" s="245">
        <f>IF(N510="snížená",J510,0)</f>
        <v>0</v>
      </c>
      <c r="BG510" s="245">
        <f>IF(N510="zákl. přenesená",J510,0)</f>
        <v>0</v>
      </c>
      <c r="BH510" s="245">
        <f>IF(N510="sníž. přenesená",J510,0)</f>
        <v>0</v>
      </c>
      <c r="BI510" s="245">
        <f>IF(N510="nulová",J510,0)</f>
        <v>0</v>
      </c>
      <c r="BJ510" s="25" t="s">
        <v>82</v>
      </c>
      <c r="BK510" s="245">
        <f>ROUND(I510*H510,2)</f>
        <v>0</v>
      </c>
      <c r="BL510" s="25" t="s">
        <v>176</v>
      </c>
      <c r="BM510" s="25" t="s">
        <v>715</v>
      </c>
    </row>
    <row r="511" spans="2:65" s="1" customFormat="1" ht="25.5" customHeight="1">
      <c r="B511" s="47"/>
      <c r="C511" s="234" t="s">
        <v>716</v>
      </c>
      <c r="D511" s="234" t="s">
        <v>171</v>
      </c>
      <c r="E511" s="235" t="s">
        <v>717</v>
      </c>
      <c r="F511" s="236" t="s">
        <v>718</v>
      </c>
      <c r="G511" s="237" t="s">
        <v>174</v>
      </c>
      <c r="H511" s="238">
        <v>1</v>
      </c>
      <c r="I511" s="239"/>
      <c r="J511" s="240">
        <f>ROUND(I511*H511,2)</f>
        <v>0</v>
      </c>
      <c r="K511" s="236" t="s">
        <v>175</v>
      </c>
      <c r="L511" s="73"/>
      <c r="M511" s="241" t="s">
        <v>21</v>
      </c>
      <c r="N511" s="242" t="s">
        <v>45</v>
      </c>
      <c r="O511" s="48"/>
      <c r="P511" s="243">
        <f>O511*H511</f>
        <v>0</v>
      </c>
      <c r="Q511" s="243">
        <v>0.0016692</v>
      </c>
      <c r="R511" s="243">
        <f>Q511*H511</f>
        <v>0.0016692</v>
      </c>
      <c r="S511" s="243">
        <v>0</v>
      </c>
      <c r="T511" s="244">
        <f>S511*H511</f>
        <v>0</v>
      </c>
      <c r="AR511" s="25" t="s">
        <v>176</v>
      </c>
      <c r="AT511" s="25" t="s">
        <v>171</v>
      </c>
      <c r="AU511" s="25" t="s">
        <v>85</v>
      </c>
      <c r="AY511" s="25" t="s">
        <v>169</v>
      </c>
      <c r="BE511" s="245">
        <f>IF(N511="základní",J511,0)</f>
        <v>0</v>
      </c>
      <c r="BF511" s="245">
        <f>IF(N511="snížená",J511,0)</f>
        <v>0</v>
      </c>
      <c r="BG511" s="245">
        <f>IF(N511="zákl. přenesená",J511,0)</f>
        <v>0</v>
      </c>
      <c r="BH511" s="245">
        <f>IF(N511="sníž. přenesená",J511,0)</f>
        <v>0</v>
      </c>
      <c r="BI511" s="245">
        <f>IF(N511="nulová",J511,0)</f>
        <v>0</v>
      </c>
      <c r="BJ511" s="25" t="s">
        <v>82</v>
      </c>
      <c r="BK511" s="245">
        <f>ROUND(I511*H511,2)</f>
        <v>0</v>
      </c>
      <c r="BL511" s="25" t="s">
        <v>176</v>
      </c>
      <c r="BM511" s="25" t="s">
        <v>719</v>
      </c>
    </row>
    <row r="512" spans="2:65" s="1" customFormat="1" ht="25.5" customHeight="1">
      <c r="B512" s="47"/>
      <c r="C512" s="294" t="s">
        <v>720</v>
      </c>
      <c r="D512" s="294" t="s">
        <v>532</v>
      </c>
      <c r="E512" s="295" t="s">
        <v>721</v>
      </c>
      <c r="F512" s="296" t="s">
        <v>722</v>
      </c>
      <c r="G512" s="297" t="s">
        <v>174</v>
      </c>
      <c r="H512" s="298">
        <v>1</v>
      </c>
      <c r="I512" s="299"/>
      <c r="J512" s="300">
        <f>ROUND(I512*H512,2)</f>
        <v>0</v>
      </c>
      <c r="K512" s="296" t="s">
        <v>21</v>
      </c>
      <c r="L512" s="301"/>
      <c r="M512" s="302" t="s">
        <v>21</v>
      </c>
      <c r="N512" s="303" t="s">
        <v>45</v>
      </c>
      <c r="O512" s="48"/>
      <c r="P512" s="243">
        <f>O512*H512</f>
        <v>0</v>
      </c>
      <c r="Q512" s="243">
        <v>0.0111</v>
      </c>
      <c r="R512" s="243">
        <f>Q512*H512</f>
        <v>0.0111</v>
      </c>
      <c r="S512" s="243">
        <v>0</v>
      </c>
      <c r="T512" s="244">
        <f>S512*H512</f>
        <v>0</v>
      </c>
      <c r="AR512" s="25" t="s">
        <v>215</v>
      </c>
      <c r="AT512" s="25" t="s">
        <v>532</v>
      </c>
      <c r="AU512" s="25" t="s">
        <v>85</v>
      </c>
      <c r="AY512" s="25" t="s">
        <v>169</v>
      </c>
      <c r="BE512" s="245">
        <f>IF(N512="základní",J512,0)</f>
        <v>0</v>
      </c>
      <c r="BF512" s="245">
        <f>IF(N512="snížená",J512,0)</f>
        <v>0</v>
      </c>
      <c r="BG512" s="245">
        <f>IF(N512="zákl. přenesená",J512,0)</f>
        <v>0</v>
      </c>
      <c r="BH512" s="245">
        <f>IF(N512="sníž. přenesená",J512,0)</f>
        <v>0</v>
      </c>
      <c r="BI512" s="245">
        <f>IF(N512="nulová",J512,0)</f>
        <v>0</v>
      </c>
      <c r="BJ512" s="25" t="s">
        <v>82</v>
      </c>
      <c r="BK512" s="245">
        <f>ROUND(I512*H512,2)</f>
        <v>0</v>
      </c>
      <c r="BL512" s="25" t="s">
        <v>176</v>
      </c>
      <c r="BM512" s="25" t="s">
        <v>723</v>
      </c>
    </row>
    <row r="513" spans="2:65" s="1" customFormat="1" ht="38.25" customHeight="1">
      <c r="B513" s="47"/>
      <c r="C513" s="234" t="s">
        <v>724</v>
      </c>
      <c r="D513" s="234" t="s">
        <v>171</v>
      </c>
      <c r="E513" s="235" t="s">
        <v>725</v>
      </c>
      <c r="F513" s="236" t="s">
        <v>726</v>
      </c>
      <c r="G513" s="237" t="s">
        <v>174</v>
      </c>
      <c r="H513" s="238">
        <v>2</v>
      </c>
      <c r="I513" s="239"/>
      <c r="J513" s="240">
        <f>ROUND(I513*H513,2)</f>
        <v>0</v>
      </c>
      <c r="K513" s="236" t="s">
        <v>175</v>
      </c>
      <c r="L513" s="73"/>
      <c r="M513" s="241" t="s">
        <v>21</v>
      </c>
      <c r="N513" s="242" t="s">
        <v>45</v>
      </c>
      <c r="O513" s="48"/>
      <c r="P513" s="243">
        <f>O513*H513</f>
        <v>0</v>
      </c>
      <c r="Q513" s="243">
        <v>0.0016692</v>
      </c>
      <c r="R513" s="243">
        <f>Q513*H513</f>
        <v>0.0033384</v>
      </c>
      <c r="S513" s="243">
        <v>0</v>
      </c>
      <c r="T513" s="244">
        <f>S513*H513</f>
        <v>0</v>
      </c>
      <c r="AR513" s="25" t="s">
        <v>176</v>
      </c>
      <c r="AT513" s="25" t="s">
        <v>171</v>
      </c>
      <c r="AU513" s="25" t="s">
        <v>85</v>
      </c>
      <c r="AY513" s="25" t="s">
        <v>169</v>
      </c>
      <c r="BE513" s="245">
        <f>IF(N513="základní",J513,0)</f>
        <v>0</v>
      </c>
      <c r="BF513" s="245">
        <f>IF(N513="snížená",J513,0)</f>
        <v>0</v>
      </c>
      <c r="BG513" s="245">
        <f>IF(N513="zákl. přenesená",J513,0)</f>
        <v>0</v>
      </c>
      <c r="BH513" s="245">
        <f>IF(N513="sníž. přenesená",J513,0)</f>
        <v>0</v>
      </c>
      <c r="BI513" s="245">
        <f>IF(N513="nulová",J513,0)</f>
        <v>0</v>
      </c>
      <c r="BJ513" s="25" t="s">
        <v>82</v>
      </c>
      <c r="BK513" s="245">
        <f>ROUND(I513*H513,2)</f>
        <v>0</v>
      </c>
      <c r="BL513" s="25" t="s">
        <v>176</v>
      </c>
      <c r="BM513" s="25" t="s">
        <v>727</v>
      </c>
    </row>
    <row r="514" spans="2:65" s="1" customFormat="1" ht="16.5" customHeight="1">
      <c r="B514" s="47"/>
      <c r="C514" s="294" t="s">
        <v>728</v>
      </c>
      <c r="D514" s="294" t="s">
        <v>532</v>
      </c>
      <c r="E514" s="295" t="s">
        <v>729</v>
      </c>
      <c r="F514" s="296" t="s">
        <v>730</v>
      </c>
      <c r="G514" s="297" t="s">
        <v>174</v>
      </c>
      <c r="H514" s="298">
        <v>1</v>
      </c>
      <c r="I514" s="299"/>
      <c r="J514" s="300">
        <f>ROUND(I514*H514,2)</f>
        <v>0</v>
      </c>
      <c r="K514" s="296" t="s">
        <v>21</v>
      </c>
      <c r="L514" s="301"/>
      <c r="M514" s="302" t="s">
        <v>21</v>
      </c>
      <c r="N514" s="303" t="s">
        <v>45</v>
      </c>
      <c r="O514" s="48"/>
      <c r="P514" s="243">
        <f>O514*H514</f>
        <v>0</v>
      </c>
      <c r="Q514" s="243">
        <v>0.0122</v>
      </c>
      <c r="R514" s="243">
        <f>Q514*H514</f>
        <v>0.0122</v>
      </c>
      <c r="S514" s="243">
        <v>0</v>
      </c>
      <c r="T514" s="244">
        <f>S514*H514</f>
        <v>0</v>
      </c>
      <c r="AR514" s="25" t="s">
        <v>215</v>
      </c>
      <c r="AT514" s="25" t="s">
        <v>532</v>
      </c>
      <c r="AU514" s="25" t="s">
        <v>85</v>
      </c>
      <c r="AY514" s="25" t="s">
        <v>169</v>
      </c>
      <c r="BE514" s="245">
        <f>IF(N514="základní",J514,0)</f>
        <v>0</v>
      </c>
      <c r="BF514" s="245">
        <f>IF(N514="snížená",J514,0)</f>
        <v>0</v>
      </c>
      <c r="BG514" s="245">
        <f>IF(N514="zákl. přenesená",J514,0)</f>
        <v>0</v>
      </c>
      <c r="BH514" s="245">
        <f>IF(N514="sníž. přenesená",J514,0)</f>
        <v>0</v>
      </c>
      <c r="BI514" s="245">
        <f>IF(N514="nulová",J514,0)</f>
        <v>0</v>
      </c>
      <c r="BJ514" s="25" t="s">
        <v>82</v>
      </c>
      <c r="BK514" s="245">
        <f>ROUND(I514*H514,2)</f>
        <v>0</v>
      </c>
      <c r="BL514" s="25" t="s">
        <v>176</v>
      </c>
      <c r="BM514" s="25" t="s">
        <v>731</v>
      </c>
    </row>
    <row r="515" spans="2:65" s="1" customFormat="1" ht="16.5" customHeight="1">
      <c r="B515" s="47"/>
      <c r="C515" s="294" t="s">
        <v>732</v>
      </c>
      <c r="D515" s="294" t="s">
        <v>532</v>
      </c>
      <c r="E515" s="295" t="s">
        <v>733</v>
      </c>
      <c r="F515" s="296" t="s">
        <v>734</v>
      </c>
      <c r="G515" s="297" t="s">
        <v>174</v>
      </c>
      <c r="H515" s="298">
        <v>1</v>
      </c>
      <c r="I515" s="299"/>
      <c r="J515" s="300">
        <f>ROUND(I515*H515,2)</f>
        <v>0</v>
      </c>
      <c r="K515" s="296" t="s">
        <v>21</v>
      </c>
      <c r="L515" s="301"/>
      <c r="M515" s="302" t="s">
        <v>21</v>
      </c>
      <c r="N515" s="303" t="s">
        <v>45</v>
      </c>
      <c r="O515" s="48"/>
      <c r="P515" s="243">
        <f>O515*H515</f>
        <v>0</v>
      </c>
      <c r="Q515" s="243">
        <v>0.009</v>
      </c>
      <c r="R515" s="243">
        <f>Q515*H515</f>
        <v>0.009</v>
      </c>
      <c r="S515" s="243">
        <v>0</v>
      </c>
      <c r="T515" s="244">
        <f>S515*H515</f>
        <v>0</v>
      </c>
      <c r="AR515" s="25" t="s">
        <v>215</v>
      </c>
      <c r="AT515" s="25" t="s">
        <v>532</v>
      </c>
      <c r="AU515" s="25" t="s">
        <v>85</v>
      </c>
      <c r="AY515" s="25" t="s">
        <v>169</v>
      </c>
      <c r="BE515" s="245">
        <f>IF(N515="základní",J515,0)</f>
        <v>0</v>
      </c>
      <c r="BF515" s="245">
        <f>IF(N515="snížená",J515,0)</f>
        <v>0</v>
      </c>
      <c r="BG515" s="245">
        <f>IF(N515="zákl. přenesená",J515,0)</f>
        <v>0</v>
      </c>
      <c r="BH515" s="245">
        <f>IF(N515="sníž. přenesená",J515,0)</f>
        <v>0</v>
      </c>
      <c r="BI515" s="245">
        <f>IF(N515="nulová",J515,0)</f>
        <v>0</v>
      </c>
      <c r="BJ515" s="25" t="s">
        <v>82</v>
      </c>
      <c r="BK515" s="245">
        <f>ROUND(I515*H515,2)</f>
        <v>0</v>
      </c>
      <c r="BL515" s="25" t="s">
        <v>176</v>
      </c>
      <c r="BM515" s="25" t="s">
        <v>735</v>
      </c>
    </row>
    <row r="516" spans="2:65" s="1" customFormat="1" ht="16.5" customHeight="1">
      <c r="B516" s="47"/>
      <c r="C516" s="234" t="s">
        <v>736</v>
      </c>
      <c r="D516" s="234" t="s">
        <v>171</v>
      </c>
      <c r="E516" s="235" t="s">
        <v>737</v>
      </c>
      <c r="F516" s="236" t="s">
        <v>738</v>
      </c>
      <c r="G516" s="237" t="s">
        <v>174</v>
      </c>
      <c r="H516" s="238">
        <v>2</v>
      </c>
      <c r="I516" s="239"/>
      <c r="J516" s="240">
        <f>ROUND(I516*H516,2)</f>
        <v>0</v>
      </c>
      <c r="K516" s="236" t="s">
        <v>21</v>
      </c>
      <c r="L516" s="73"/>
      <c r="M516" s="241" t="s">
        <v>21</v>
      </c>
      <c r="N516" s="242" t="s">
        <v>45</v>
      </c>
      <c r="O516" s="48"/>
      <c r="P516" s="243">
        <f>O516*H516</f>
        <v>0</v>
      </c>
      <c r="Q516" s="243">
        <v>0</v>
      </c>
      <c r="R516" s="243">
        <f>Q516*H516</f>
        <v>0</v>
      </c>
      <c r="S516" s="243">
        <v>0</v>
      </c>
      <c r="T516" s="244">
        <f>S516*H516</f>
        <v>0</v>
      </c>
      <c r="AR516" s="25" t="s">
        <v>176</v>
      </c>
      <c r="AT516" s="25" t="s">
        <v>171</v>
      </c>
      <c r="AU516" s="25" t="s">
        <v>85</v>
      </c>
      <c r="AY516" s="25" t="s">
        <v>169</v>
      </c>
      <c r="BE516" s="245">
        <f>IF(N516="základní",J516,0)</f>
        <v>0</v>
      </c>
      <c r="BF516" s="245">
        <f>IF(N516="snížená",J516,0)</f>
        <v>0</v>
      </c>
      <c r="BG516" s="245">
        <f>IF(N516="zákl. přenesená",J516,0)</f>
        <v>0</v>
      </c>
      <c r="BH516" s="245">
        <f>IF(N516="sníž. přenesená",J516,0)</f>
        <v>0</v>
      </c>
      <c r="BI516" s="245">
        <f>IF(N516="nulová",J516,0)</f>
        <v>0</v>
      </c>
      <c r="BJ516" s="25" t="s">
        <v>82</v>
      </c>
      <c r="BK516" s="245">
        <f>ROUND(I516*H516,2)</f>
        <v>0</v>
      </c>
      <c r="BL516" s="25" t="s">
        <v>176</v>
      </c>
      <c r="BM516" s="25" t="s">
        <v>739</v>
      </c>
    </row>
    <row r="517" spans="2:65" s="1" customFormat="1" ht="25.5" customHeight="1">
      <c r="B517" s="47"/>
      <c r="C517" s="234" t="s">
        <v>740</v>
      </c>
      <c r="D517" s="234" t="s">
        <v>171</v>
      </c>
      <c r="E517" s="235" t="s">
        <v>741</v>
      </c>
      <c r="F517" s="236" t="s">
        <v>742</v>
      </c>
      <c r="G517" s="237" t="s">
        <v>205</v>
      </c>
      <c r="H517" s="238">
        <v>23</v>
      </c>
      <c r="I517" s="239"/>
      <c r="J517" s="240">
        <f>ROUND(I517*H517,2)</f>
        <v>0</v>
      </c>
      <c r="K517" s="236" t="s">
        <v>175</v>
      </c>
      <c r="L517" s="73"/>
      <c r="M517" s="241" t="s">
        <v>21</v>
      </c>
      <c r="N517" s="242" t="s">
        <v>45</v>
      </c>
      <c r="O517" s="48"/>
      <c r="P517" s="243">
        <f>O517*H517</f>
        <v>0</v>
      </c>
      <c r="Q517" s="243">
        <v>1.3E-05</v>
      </c>
      <c r="R517" s="243">
        <f>Q517*H517</f>
        <v>0.000299</v>
      </c>
      <c r="S517" s="243">
        <v>0</v>
      </c>
      <c r="T517" s="244">
        <f>S517*H517</f>
        <v>0</v>
      </c>
      <c r="AR517" s="25" t="s">
        <v>176</v>
      </c>
      <c r="AT517" s="25" t="s">
        <v>171</v>
      </c>
      <c r="AU517" s="25" t="s">
        <v>85</v>
      </c>
      <c r="AY517" s="25" t="s">
        <v>169</v>
      </c>
      <c r="BE517" s="245">
        <f>IF(N517="základní",J517,0)</f>
        <v>0</v>
      </c>
      <c r="BF517" s="245">
        <f>IF(N517="snížená",J517,0)</f>
        <v>0</v>
      </c>
      <c r="BG517" s="245">
        <f>IF(N517="zákl. přenesená",J517,0)</f>
        <v>0</v>
      </c>
      <c r="BH517" s="245">
        <f>IF(N517="sníž. přenesená",J517,0)</f>
        <v>0</v>
      </c>
      <c r="BI517" s="245">
        <f>IF(N517="nulová",J517,0)</f>
        <v>0</v>
      </c>
      <c r="BJ517" s="25" t="s">
        <v>82</v>
      </c>
      <c r="BK517" s="245">
        <f>ROUND(I517*H517,2)</f>
        <v>0</v>
      </c>
      <c r="BL517" s="25" t="s">
        <v>176</v>
      </c>
      <c r="BM517" s="25" t="s">
        <v>743</v>
      </c>
    </row>
    <row r="518" spans="2:51" s="12" customFormat="1" ht="13.5">
      <c r="B518" s="246"/>
      <c r="C518" s="247"/>
      <c r="D518" s="248" t="s">
        <v>185</v>
      </c>
      <c r="E518" s="249" t="s">
        <v>21</v>
      </c>
      <c r="F518" s="250" t="s">
        <v>744</v>
      </c>
      <c r="G518" s="247"/>
      <c r="H518" s="251">
        <v>23</v>
      </c>
      <c r="I518" s="252"/>
      <c r="J518" s="247"/>
      <c r="K518" s="247"/>
      <c r="L518" s="253"/>
      <c r="M518" s="254"/>
      <c r="N518" s="255"/>
      <c r="O518" s="255"/>
      <c r="P518" s="255"/>
      <c r="Q518" s="255"/>
      <c r="R518" s="255"/>
      <c r="S518" s="255"/>
      <c r="T518" s="256"/>
      <c r="AT518" s="257" t="s">
        <v>185</v>
      </c>
      <c r="AU518" s="257" t="s">
        <v>85</v>
      </c>
      <c r="AV518" s="12" t="s">
        <v>85</v>
      </c>
      <c r="AW518" s="12" t="s">
        <v>37</v>
      </c>
      <c r="AX518" s="12" t="s">
        <v>74</v>
      </c>
      <c r="AY518" s="257" t="s">
        <v>169</v>
      </c>
    </row>
    <row r="519" spans="2:51" s="13" customFormat="1" ht="13.5">
      <c r="B519" s="258"/>
      <c r="C519" s="259"/>
      <c r="D519" s="248" t="s">
        <v>185</v>
      </c>
      <c r="E519" s="260" t="s">
        <v>21</v>
      </c>
      <c r="F519" s="261" t="s">
        <v>187</v>
      </c>
      <c r="G519" s="259"/>
      <c r="H519" s="262">
        <v>23</v>
      </c>
      <c r="I519" s="263"/>
      <c r="J519" s="259"/>
      <c r="K519" s="259"/>
      <c r="L519" s="264"/>
      <c r="M519" s="265"/>
      <c r="N519" s="266"/>
      <c r="O519" s="266"/>
      <c r="P519" s="266"/>
      <c r="Q519" s="266"/>
      <c r="R519" s="266"/>
      <c r="S519" s="266"/>
      <c r="T519" s="267"/>
      <c r="AT519" s="268" t="s">
        <v>185</v>
      </c>
      <c r="AU519" s="268" t="s">
        <v>85</v>
      </c>
      <c r="AV519" s="13" t="s">
        <v>176</v>
      </c>
      <c r="AW519" s="13" t="s">
        <v>37</v>
      </c>
      <c r="AX519" s="13" t="s">
        <v>82</v>
      </c>
      <c r="AY519" s="268" t="s">
        <v>169</v>
      </c>
    </row>
    <row r="520" spans="2:65" s="1" customFormat="1" ht="16.5" customHeight="1">
      <c r="B520" s="47"/>
      <c r="C520" s="294" t="s">
        <v>745</v>
      </c>
      <c r="D520" s="294" t="s">
        <v>532</v>
      </c>
      <c r="E520" s="295" t="s">
        <v>746</v>
      </c>
      <c r="F520" s="296" t="s">
        <v>747</v>
      </c>
      <c r="G520" s="297" t="s">
        <v>205</v>
      </c>
      <c r="H520" s="298">
        <v>3.045</v>
      </c>
      <c r="I520" s="299"/>
      <c r="J520" s="300">
        <f>ROUND(I520*H520,2)</f>
        <v>0</v>
      </c>
      <c r="K520" s="296" t="s">
        <v>175</v>
      </c>
      <c r="L520" s="301"/>
      <c r="M520" s="302" t="s">
        <v>21</v>
      </c>
      <c r="N520" s="303" t="s">
        <v>45</v>
      </c>
      <c r="O520" s="48"/>
      <c r="P520" s="243">
        <f>O520*H520</f>
        <v>0</v>
      </c>
      <c r="Q520" s="243">
        <v>0.0052</v>
      </c>
      <c r="R520" s="243">
        <f>Q520*H520</f>
        <v>0.015833999999999997</v>
      </c>
      <c r="S520" s="243">
        <v>0</v>
      </c>
      <c r="T520" s="244">
        <f>S520*H520</f>
        <v>0</v>
      </c>
      <c r="AR520" s="25" t="s">
        <v>215</v>
      </c>
      <c r="AT520" s="25" t="s">
        <v>532</v>
      </c>
      <c r="AU520" s="25" t="s">
        <v>85</v>
      </c>
      <c r="AY520" s="25" t="s">
        <v>169</v>
      </c>
      <c r="BE520" s="245">
        <f>IF(N520="základní",J520,0)</f>
        <v>0</v>
      </c>
      <c r="BF520" s="245">
        <f>IF(N520="snížená",J520,0)</f>
        <v>0</v>
      </c>
      <c r="BG520" s="245">
        <f>IF(N520="zákl. přenesená",J520,0)</f>
        <v>0</v>
      </c>
      <c r="BH520" s="245">
        <f>IF(N520="sníž. přenesená",J520,0)</f>
        <v>0</v>
      </c>
      <c r="BI520" s="245">
        <f>IF(N520="nulová",J520,0)</f>
        <v>0</v>
      </c>
      <c r="BJ520" s="25" t="s">
        <v>82</v>
      </c>
      <c r="BK520" s="245">
        <f>ROUND(I520*H520,2)</f>
        <v>0</v>
      </c>
      <c r="BL520" s="25" t="s">
        <v>176</v>
      </c>
      <c r="BM520" s="25" t="s">
        <v>748</v>
      </c>
    </row>
    <row r="521" spans="2:51" s="12" customFormat="1" ht="13.5">
      <c r="B521" s="246"/>
      <c r="C521" s="247"/>
      <c r="D521" s="248" t="s">
        <v>185</v>
      </c>
      <c r="E521" s="249" t="s">
        <v>21</v>
      </c>
      <c r="F521" s="250" t="s">
        <v>749</v>
      </c>
      <c r="G521" s="247"/>
      <c r="H521" s="251">
        <v>3.045</v>
      </c>
      <c r="I521" s="252"/>
      <c r="J521" s="247"/>
      <c r="K521" s="247"/>
      <c r="L521" s="253"/>
      <c r="M521" s="254"/>
      <c r="N521" s="255"/>
      <c r="O521" s="255"/>
      <c r="P521" s="255"/>
      <c r="Q521" s="255"/>
      <c r="R521" s="255"/>
      <c r="S521" s="255"/>
      <c r="T521" s="256"/>
      <c r="AT521" s="257" t="s">
        <v>185</v>
      </c>
      <c r="AU521" s="257" t="s">
        <v>85</v>
      </c>
      <c r="AV521" s="12" t="s">
        <v>85</v>
      </c>
      <c r="AW521" s="12" t="s">
        <v>37</v>
      </c>
      <c r="AX521" s="12" t="s">
        <v>74</v>
      </c>
      <c r="AY521" s="257" t="s">
        <v>169</v>
      </c>
    </row>
    <row r="522" spans="2:51" s="13" customFormat="1" ht="13.5">
      <c r="B522" s="258"/>
      <c r="C522" s="259"/>
      <c r="D522" s="248" t="s">
        <v>185</v>
      </c>
      <c r="E522" s="260" t="s">
        <v>21</v>
      </c>
      <c r="F522" s="261" t="s">
        <v>187</v>
      </c>
      <c r="G522" s="259"/>
      <c r="H522" s="262">
        <v>3.045</v>
      </c>
      <c r="I522" s="263"/>
      <c r="J522" s="259"/>
      <c r="K522" s="259"/>
      <c r="L522" s="264"/>
      <c r="M522" s="265"/>
      <c r="N522" s="266"/>
      <c r="O522" s="266"/>
      <c r="P522" s="266"/>
      <c r="Q522" s="266"/>
      <c r="R522" s="266"/>
      <c r="S522" s="266"/>
      <c r="T522" s="267"/>
      <c r="AT522" s="268" t="s">
        <v>185</v>
      </c>
      <c r="AU522" s="268" t="s">
        <v>85</v>
      </c>
      <c r="AV522" s="13" t="s">
        <v>176</v>
      </c>
      <c r="AW522" s="13" t="s">
        <v>37</v>
      </c>
      <c r="AX522" s="13" t="s">
        <v>82</v>
      </c>
      <c r="AY522" s="268" t="s">
        <v>169</v>
      </c>
    </row>
    <row r="523" spans="2:65" s="1" customFormat="1" ht="16.5" customHeight="1">
      <c r="B523" s="47"/>
      <c r="C523" s="294" t="s">
        <v>750</v>
      </c>
      <c r="D523" s="294" t="s">
        <v>532</v>
      </c>
      <c r="E523" s="295" t="s">
        <v>751</v>
      </c>
      <c r="F523" s="296" t="s">
        <v>752</v>
      </c>
      <c r="G523" s="297" t="s">
        <v>205</v>
      </c>
      <c r="H523" s="298">
        <v>2.03</v>
      </c>
      <c r="I523" s="299"/>
      <c r="J523" s="300">
        <f>ROUND(I523*H523,2)</f>
        <v>0</v>
      </c>
      <c r="K523" s="296" t="s">
        <v>175</v>
      </c>
      <c r="L523" s="301"/>
      <c r="M523" s="302" t="s">
        <v>21</v>
      </c>
      <c r="N523" s="303" t="s">
        <v>45</v>
      </c>
      <c r="O523" s="48"/>
      <c r="P523" s="243">
        <f>O523*H523</f>
        <v>0</v>
      </c>
      <c r="Q523" s="243">
        <v>0.00469</v>
      </c>
      <c r="R523" s="243">
        <f>Q523*H523</f>
        <v>0.009520699999999998</v>
      </c>
      <c r="S523" s="243">
        <v>0</v>
      </c>
      <c r="T523" s="244">
        <f>S523*H523</f>
        <v>0</v>
      </c>
      <c r="AR523" s="25" t="s">
        <v>215</v>
      </c>
      <c r="AT523" s="25" t="s">
        <v>532</v>
      </c>
      <c r="AU523" s="25" t="s">
        <v>85</v>
      </c>
      <c r="AY523" s="25" t="s">
        <v>169</v>
      </c>
      <c r="BE523" s="245">
        <f>IF(N523="základní",J523,0)</f>
        <v>0</v>
      </c>
      <c r="BF523" s="245">
        <f>IF(N523="snížená",J523,0)</f>
        <v>0</v>
      </c>
      <c r="BG523" s="245">
        <f>IF(N523="zákl. přenesená",J523,0)</f>
        <v>0</v>
      </c>
      <c r="BH523" s="245">
        <f>IF(N523="sníž. přenesená",J523,0)</f>
        <v>0</v>
      </c>
      <c r="BI523" s="245">
        <f>IF(N523="nulová",J523,0)</f>
        <v>0</v>
      </c>
      <c r="BJ523" s="25" t="s">
        <v>82</v>
      </c>
      <c r="BK523" s="245">
        <f>ROUND(I523*H523,2)</f>
        <v>0</v>
      </c>
      <c r="BL523" s="25" t="s">
        <v>176</v>
      </c>
      <c r="BM523" s="25" t="s">
        <v>753</v>
      </c>
    </row>
    <row r="524" spans="2:51" s="12" customFormat="1" ht="13.5">
      <c r="B524" s="246"/>
      <c r="C524" s="247"/>
      <c r="D524" s="248" t="s">
        <v>185</v>
      </c>
      <c r="E524" s="249" t="s">
        <v>21</v>
      </c>
      <c r="F524" s="250" t="s">
        <v>754</v>
      </c>
      <c r="G524" s="247"/>
      <c r="H524" s="251">
        <v>2.03</v>
      </c>
      <c r="I524" s="252"/>
      <c r="J524" s="247"/>
      <c r="K524" s="247"/>
      <c r="L524" s="253"/>
      <c r="M524" s="254"/>
      <c r="N524" s="255"/>
      <c r="O524" s="255"/>
      <c r="P524" s="255"/>
      <c r="Q524" s="255"/>
      <c r="R524" s="255"/>
      <c r="S524" s="255"/>
      <c r="T524" s="256"/>
      <c r="AT524" s="257" t="s">
        <v>185</v>
      </c>
      <c r="AU524" s="257" t="s">
        <v>85</v>
      </c>
      <c r="AV524" s="12" t="s">
        <v>85</v>
      </c>
      <c r="AW524" s="12" t="s">
        <v>37</v>
      </c>
      <c r="AX524" s="12" t="s">
        <v>74</v>
      </c>
      <c r="AY524" s="257" t="s">
        <v>169</v>
      </c>
    </row>
    <row r="525" spans="2:51" s="13" customFormat="1" ht="13.5">
      <c r="B525" s="258"/>
      <c r="C525" s="259"/>
      <c r="D525" s="248" t="s">
        <v>185</v>
      </c>
      <c r="E525" s="260" t="s">
        <v>21</v>
      </c>
      <c r="F525" s="261" t="s">
        <v>187</v>
      </c>
      <c r="G525" s="259"/>
      <c r="H525" s="262">
        <v>2.03</v>
      </c>
      <c r="I525" s="263"/>
      <c r="J525" s="259"/>
      <c r="K525" s="259"/>
      <c r="L525" s="264"/>
      <c r="M525" s="265"/>
      <c r="N525" s="266"/>
      <c r="O525" s="266"/>
      <c r="P525" s="266"/>
      <c r="Q525" s="266"/>
      <c r="R525" s="266"/>
      <c r="S525" s="266"/>
      <c r="T525" s="267"/>
      <c r="AT525" s="268" t="s">
        <v>185</v>
      </c>
      <c r="AU525" s="268" t="s">
        <v>85</v>
      </c>
      <c r="AV525" s="13" t="s">
        <v>176</v>
      </c>
      <c r="AW525" s="13" t="s">
        <v>37</v>
      </c>
      <c r="AX525" s="13" t="s">
        <v>82</v>
      </c>
      <c r="AY525" s="268" t="s">
        <v>169</v>
      </c>
    </row>
    <row r="526" spans="2:65" s="1" customFormat="1" ht="16.5" customHeight="1">
      <c r="B526" s="47"/>
      <c r="C526" s="294" t="s">
        <v>755</v>
      </c>
      <c r="D526" s="294" t="s">
        <v>532</v>
      </c>
      <c r="E526" s="295" t="s">
        <v>756</v>
      </c>
      <c r="F526" s="296" t="s">
        <v>757</v>
      </c>
      <c r="G526" s="297" t="s">
        <v>205</v>
      </c>
      <c r="H526" s="298">
        <v>22.33</v>
      </c>
      <c r="I526" s="299"/>
      <c r="J526" s="300">
        <f>ROUND(I526*H526,2)</f>
        <v>0</v>
      </c>
      <c r="K526" s="296" t="s">
        <v>175</v>
      </c>
      <c r="L526" s="301"/>
      <c r="M526" s="302" t="s">
        <v>21</v>
      </c>
      <c r="N526" s="303" t="s">
        <v>45</v>
      </c>
      <c r="O526" s="48"/>
      <c r="P526" s="243">
        <f>O526*H526</f>
        <v>0</v>
      </c>
      <c r="Q526" s="243">
        <v>0.00442</v>
      </c>
      <c r="R526" s="243">
        <f>Q526*H526</f>
        <v>0.0986986</v>
      </c>
      <c r="S526" s="243">
        <v>0</v>
      </c>
      <c r="T526" s="244">
        <f>S526*H526</f>
        <v>0</v>
      </c>
      <c r="AR526" s="25" t="s">
        <v>215</v>
      </c>
      <c r="AT526" s="25" t="s">
        <v>532</v>
      </c>
      <c r="AU526" s="25" t="s">
        <v>85</v>
      </c>
      <c r="AY526" s="25" t="s">
        <v>169</v>
      </c>
      <c r="BE526" s="245">
        <f>IF(N526="základní",J526,0)</f>
        <v>0</v>
      </c>
      <c r="BF526" s="245">
        <f>IF(N526="snížená",J526,0)</f>
        <v>0</v>
      </c>
      <c r="BG526" s="245">
        <f>IF(N526="zákl. přenesená",J526,0)</f>
        <v>0</v>
      </c>
      <c r="BH526" s="245">
        <f>IF(N526="sníž. přenesená",J526,0)</f>
        <v>0</v>
      </c>
      <c r="BI526" s="245">
        <f>IF(N526="nulová",J526,0)</f>
        <v>0</v>
      </c>
      <c r="BJ526" s="25" t="s">
        <v>82</v>
      </c>
      <c r="BK526" s="245">
        <f>ROUND(I526*H526,2)</f>
        <v>0</v>
      </c>
      <c r="BL526" s="25" t="s">
        <v>176</v>
      </c>
      <c r="BM526" s="25" t="s">
        <v>758</v>
      </c>
    </row>
    <row r="527" spans="2:51" s="12" customFormat="1" ht="13.5">
      <c r="B527" s="246"/>
      <c r="C527" s="247"/>
      <c r="D527" s="248" t="s">
        <v>185</v>
      </c>
      <c r="E527" s="249" t="s">
        <v>21</v>
      </c>
      <c r="F527" s="250" t="s">
        <v>759</v>
      </c>
      <c r="G527" s="247"/>
      <c r="H527" s="251">
        <v>22.33</v>
      </c>
      <c r="I527" s="252"/>
      <c r="J527" s="247"/>
      <c r="K527" s="247"/>
      <c r="L527" s="253"/>
      <c r="M527" s="254"/>
      <c r="N527" s="255"/>
      <c r="O527" s="255"/>
      <c r="P527" s="255"/>
      <c r="Q527" s="255"/>
      <c r="R527" s="255"/>
      <c r="S527" s="255"/>
      <c r="T527" s="256"/>
      <c r="AT527" s="257" t="s">
        <v>185</v>
      </c>
      <c r="AU527" s="257" t="s">
        <v>85</v>
      </c>
      <c r="AV527" s="12" t="s">
        <v>85</v>
      </c>
      <c r="AW527" s="12" t="s">
        <v>37</v>
      </c>
      <c r="AX527" s="12" t="s">
        <v>74</v>
      </c>
      <c r="AY527" s="257" t="s">
        <v>169</v>
      </c>
    </row>
    <row r="528" spans="2:51" s="13" customFormat="1" ht="13.5">
      <c r="B528" s="258"/>
      <c r="C528" s="259"/>
      <c r="D528" s="248" t="s">
        <v>185</v>
      </c>
      <c r="E528" s="260" t="s">
        <v>21</v>
      </c>
      <c r="F528" s="261" t="s">
        <v>187</v>
      </c>
      <c r="G528" s="259"/>
      <c r="H528" s="262">
        <v>22.33</v>
      </c>
      <c r="I528" s="263"/>
      <c r="J528" s="259"/>
      <c r="K528" s="259"/>
      <c r="L528" s="264"/>
      <c r="M528" s="265"/>
      <c r="N528" s="266"/>
      <c r="O528" s="266"/>
      <c r="P528" s="266"/>
      <c r="Q528" s="266"/>
      <c r="R528" s="266"/>
      <c r="S528" s="266"/>
      <c r="T528" s="267"/>
      <c r="AT528" s="268" t="s">
        <v>185</v>
      </c>
      <c r="AU528" s="268" t="s">
        <v>85</v>
      </c>
      <c r="AV528" s="13" t="s">
        <v>176</v>
      </c>
      <c r="AW528" s="13" t="s">
        <v>37</v>
      </c>
      <c r="AX528" s="13" t="s">
        <v>82</v>
      </c>
      <c r="AY528" s="268" t="s">
        <v>169</v>
      </c>
    </row>
    <row r="529" spans="2:65" s="1" customFormat="1" ht="25.5" customHeight="1">
      <c r="B529" s="47"/>
      <c r="C529" s="234" t="s">
        <v>760</v>
      </c>
      <c r="D529" s="234" t="s">
        <v>171</v>
      </c>
      <c r="E529" s="235" t="s">
        <v>761</v>
      </c>
      <c r="F529" s="236" t="s">
        <v>762</v>
      </c>
      <c r="G529" s="237" t="s">
        <v>174</v>
      </c>
      <c r="H529" s="238">
        <v>8</v>
      </c>
      <c r="I529" s="239"/>
      <c r="J529" s="240">
        <f>ROUND(I529*H529,2)</f>
        <v>0</v>
      </c>
      <c r="K529" s="236" t="s">
        <v>175</v>
      </c>
      <c r="L529" s="73"/>
      <c r="M529" s="241" t="s">
        <v>21</v>
      </c>
      <c r="N529" s="242" t="s">
        <v>45</v>
      </c>
      <c r="O529" s="48"/>
      <c r="P529" s="243">
        <f>O529*H529</f>
        <v>0</v>
      </c>
      <c r="Q529" s="243">
        <v>5.75E-06</v>
      </c>
      <c r="R529" s="243">
        <f>Q529*H529</f>
        <v>4.6E-05</v>
      </c>
      <c r="S529" s="243">
        <v>0</v>
      </c>
      <c r="T529" s="244">
        <f>S529*H529</f>
        <v>0</v>
      </c>
      <c r="AR529" s="25" t="s">
        <v>176</v>
      </c>
      <c r="AT529" s="25" t="s">
        <v>171</v>
      </c>
      <c r="AU529" s="25" t="s">
        <v>85</v>
      </c>
      <c r="AY529" s="25" t="s">
        <v>169</v>
      </c>
      <c r="BE529" s="245">
        <f>IF(N529="základní",J529,0)</f>
        <v>0</v>
      </c>
      <c r="BF529" s="245">
        <f>IF(N529="snížená",J529,0)</f>
        <v>0</v>
      </c>
      <c r="BG529" s="245">
        <f>IF(N529="zákl. přenesená",J529,0)</f>
        <v>0</v>
      </c>
      <c r="BH529" s="245">
        <f>IF(N529="sníž. přenesená",J529,0)</f>
        <v>0</v>
      </c>
      <c r="BI529" s="245">
        <f>IF(N529="nulová",J529,0)</f>
        <v>0</v>
      </c>
      <c r="BJ529" s="25" t="s">
        <v>82</v>
      </c>
      <c r="BK529" s="245">
        <f>ROUND(I529*H529,2)</f>
        <v>0</v>
      </c>
      <c r="BL529" s="25" t="s">
        <v>176</v>
      </c>
      <c r="BM529" s="25" t="s">
        <v>763</v>
      </c>
    </row>
    <row r="530" spans="2:65" s="1" customFormat="1" ht="16.5" customHeight="1">
      <c r="B530" s="47"/>
      <c r="C530" s="294" t="s">
        <v>764</v>
      </c>
      <c r="D530" s="294" t="s">
        <v>532</v>
      </c>
      <c r="E530" s="295" t="s">
        <v>765</v>
      </c>
      <c r="F530" s="296" t="s">
        <v>766</v>
      </c>
      <c r="G530" s="297" t="s">
        <v>174</v>
      </c>
      <c r="H530" s="298">
        <v>8.12</v>
      </c>
      <c r="I530" s="299"/>
      <c r="J530" s="300">
        <f>ROUND(I530*H530,2)</f>
        <v>0</v>
      </c>
      <c r="K530" s="296" t="s">
        <v>175</v>
      </c>
      <c r="L530" s="301"/>
      <c r="M530" s="302" t="s">
        <v>21</v>
      </c>
      <c r="N530" s="303" t="s">
        <v>45</v>
      </c>
      <c r="O530" s="48"/>
      <c r="P530" s="243">
        <f>O530*H530</f>
        <v>0</v>
      </c>
      <c r="Q530" s="243">
        <v>0.00064</v>
      </c>
      <c r="R530" s="243">
        <f>Q530*H530</f>
        <v>0.0051968</v>
      </c>
      <c r="S530" s="243">
        <v>0</v>
      </c>
      <c r="T530" s="244">
        <f>S530*H530</f>
        <v>0</v>
      </c>
      <c r="AR530" s="25" t="s">
        <v>215</v>
      </c>
      <c r="AT530" s="25" t="s">
        <v>532</v>
      </c>
      <c r="AU530" s="25" t="s">
        <v>85</v>
      </c>
      <c r="AY530" s="25" t="s">
        <v>169</v>
      </c>
      <c r="BE530" s="245">
        <f>IF(N530="základní",J530,0)</f>
        <v>0</v>
      </c>
      <c r="BF530" s="245">
        <f>IF(N530="snížená",J530,0)</f>
        <v>0</v>
      </c>
      <c r="BG530" s="245">
        <f>IF(N530="zákl. přenesená",J530,0)</f>
        <v>0</v>
      </c>
      <c r="BH530" s="245">
        <f>IF(N530="sníž. přenesená",J530,0)</f>
        <v>0</v>
      </c>
      <c r="BI530" s="245">
        <f>IF(N530="nulová",J530,0)</f>
        <v>0</v>
      </c>
      <c r="BJ530" s="25" t="s">
        <v>82</v>
      </c>
      <c r="BK530" s="245">
        <f>ROUND(I530*H530,2)</f>
        <v>0</v>
      </c>
      <c r="BL530" s="25" t="s">
        <v>176</v>
      </c>
      <c r="BM530" s="25" t="s">
        <v>767</v>
      </c>
    </row>
    <row r="531" spans="2:65" s="1" customFormat="1" ht="25.5" customHeight="1">
      <c r="B531" s="47"/>
      <c r="C531" s="234" t="s">
        <v>768</v>
      </c>
      <c r="D531" s="234" t="s">
        <v>171</v>
      </c>
      <c r="E531" s="235" t="s">
        <v>769</v>
      </c>
      <c r="F531" s="236" t="s">
        <v>770</v>
      </c>
      <c r="G531" s="237" t="s">
        <v>174</v>
      </c>
      <c r="H531" s="238">
        <v>7</v>
      </c>
      <c r="I531" s="239"/>
      <c r="J531" s="240">
        <f>ROUND(I531*H531,2)</f>
        <v>0</v>
      </c>
      <c r="K531" s="236" t="s">
        <v>175</v>
      </c>
      <c r="L531" s="73"/>
      <c r="M531" s="241" t="s">
        <v>21</v>
      </c>
      <c r="N531" s="242" t="s">
        <v>45</v>
      </c>
      <c r="O531" s="48"/>
      <c r="P531" s="243">
        <f>O531*H531</f>
        <v>0</v>
      </c>
      <c r="Q531" s="243">
        <v>1.15E-05</v>
      </c>
      <c r="R531" s="243">
        <f>Q531*H531</f>
        <v>8.05E-05</v>
      </c>
      <c r="S531" s="243">
        <v>0</v>
      </c>
      <c r="T531" s="244">
        <f>S531*H531</f>
        <v>0</v>
      </c>
      <c r="AR531" s="25" t="s">
        <v>176</v>
      </c>
      <c r="AT531" s="25" t="s">
        <v>171</v>
      </c>
      <c r="AU531" s="25" t="s">
        <v>85</v>
      </c>
      <c r="AY531" s="25" t="s">
        <v>169</v>
      </c>
      <c r="BE531" s="245">
        <f>IF(N531="základní",J531,0)</f>
        <v>0</v>
      </c>
      <c r="BF531" s="245">
        <f>IF(N531="snížená",J531,0)</f>
        <v>0</v>
      </c>
      <c r="BG531" s="245">
        <f>IF(N531="zákl. přenesená",J531,0)</f>
        <v>0</v>
      </c>
      <c r="BH531" s="245">
        <f>IF(N531="sníž. přenesená",J531,0)</f>
        <v>0</v>
      </c>
      <c r="BI531" s="245">
        <f>IF(N531="nulová",J531,0)</f>
        <v>0</v>
      </c>
      <c r="BJ531" s="25" t="s">
        <v>82</v>
      </c>
      <c r="BK531" s="245">
        <f>ROUND(I531*H531,2)</f>
        <v>0</v>
      </c>
      <c r="BL531" s="25" t="s">
        <v>176</v>
      </c>
      <c r="BM531" s="25" t="s">
        <v>771</v>
      </c>
    </row>
    <row r="532" spans="2:51" s="14" customFormat="1" ht="13.5">
      <c r="B532" s="269"/>
      <c r="C532" s="270"/>
      <c r="D532" s="248" t="s">
        <v>185</v>
      </c>
      <c r="E532" s="271" t="s">
        <v>21</v>
      </c>
      <c r="F532" s="272" t="s">
        <v>772</v>
      </c>
      <c r="G532" s="270"/>
      <c r="H532" s="271" t="s">
        <v>21</v>
      </c>
      <c r="I532" s="273"/>
      <c r="J532" s="270"/>
      <c r="K532" s="270"/>
      <c r="L532" s="274"/>
      <c r="M532" s="275"/>
      <c r="N532" s="276"/>
      <c r="O532" s="276"/>
      <c r="P532" s="276"/>
      <c r="Q532" s="276"/>
      <c r="R532" s="276"/>
      <c r="S532" s="276"/>
      <c r="T532" s="277"/>
      <c r="AT532" s="278" t="s">
        <v>185</v>
      </c>
      <c r="AU532" s="278" t="s">
        <v>85</v>
      </c>
      <c r="AV532" s="14" t="s">
        <v>82</v>
      </c>
      <c r="AW532" s="14" t="s">
        <v>37</v>
      </c>
      <c r="AX532" s="14" t="s">
        <v>74</v>
      </c>
      <c r="AY532" s="278" t="s">
        <v>169</v>
      </c>
    </row>
    <row r="533" spans="2:51" s="12" customFormat="1" ht="13.5">
      <c r="B533" s="246"/>
      <c r="C533" s="247"/>
      <c r="D533" s="248" t="s">
        <v>185</v>
      </c>
      <c r="E533" s="249" t="s">
        <v>21</v>
      </c>
      <c r="F533" s="250" t="s">
        <v>202</v>
      </c>
      <c r="G533" s="247"/>
      <c r="H533" s="251">
        <v>7</v>
      </c>
      <c r="I533" s="252"/>
      <c r="J533" s="247"/>
      <c r="K533" s="247"/>
      <c r="L533" s="253"/>
      <c r="M533" s="254"/>
      <c r="N533" s="255"/>
      <c r="O533" s="255"/>
      <c r="P533" s="255"/>
      <c r="Q533" s="255"/>
      <c r="R533" s="255"/>
      <c r="S533" s="255"/>
      <c r="T533" s="256"/>
      <c r="AT533" s="257" t="s">
        <v>185</v>
      </c>
      <c r="AU533" s="257" t="s">
        <v>85</v>
      </c>
      <c r="AV533" s="12" t="s">
        <v>85</v>
      </c>
      <c r="AW533" s="12" t="s">
        <v>37</v>
      </c>
      <c r="AX533" s="12" t="s">
        <v>74</v>
      </c>
      <c r="AY533" s="257" t="s">
        <v>169</v>
      </c>
    </row>
    <row r="534" spans="2:51" s="13" customFormat="1" ht="13.5">
      <c r="B534" s="258"/>
      <c r="C534" s="259"/>
      <c r="D534" s="248" t="s">
        <v>185</v>
      </c>
      <c r="E534" s="260" t="s">
        <v>21</v>
      </c>
      <c r="F534" s="261" t="s">
        <v>187</v>
      </c>
      <c r="G534" s="259"/>
      <c r="H534" s="262">
        <v>7</v>
      </c>
      <c r="I534" s="263"/>
      <c r="J534" s="259"/>
      <c r="K534" s="259"/>
      <c r="L534" s="264"/>
      <c r="M534" s="265"/>
      <c r="N534" s="266"/>
      <c r="O534" s="266"/>
      <c r="P534" s="266"/>
      <c r="Q534" s="266"/>
      <c r="R534" s="266"/>
      <c r="S534" s="266"/>
      <c r="T534" s="267"/>
      <c r="AT534" s="268" t="s">
        <v>185</v>
      </c>
      <c r="AU534" s="268" t="s">
        <v>85</v>
      </c>
      <c r="AV534" s="13" t="s">
        <v>176</v>
      </c>
      <c r="AW534" s="13" t="s">
        <v>37</v>
      </c>
      <c r="AX534" s="13" t="s">
        <v>82</v>
      </c>
      <c r="AY534" s="268" t="s">
        <v>169</v>
      </c>
    </row>
    <row r="535" spans="2:65" s="1" customFormat="1" ht="16.5" customHeight="1">
      <c r="B535" s="47"/>
      <c r="C535" s="294" t="s">
        <v>773</v>
      </c>
      <c r="D535" s="294" t="s">
        <v>532</v>
      </c>
      <c r="E535" s="295" t="s">
        <v>774</v>
      </c>
      <c r="F535" s="296" t="s">
        <v>775</v>
      </c>
      <c r="G535" s="297" t="s">
        <v>174</v>
      </c>
      <c r="H535" s="298">
        <v>7.105</v>
      </c>
      <c r="I535" s="299"/>
      <c r="J535" s="300">
        <f>ROUND(I535*H535,2)</f>
        <v>0</v>
      </c>
      <c r="K535" s="296" t="s">
        <v>175</v>
      </c>
      <c r="L535" s="301"/>
      <c r="M535" s="302" t="s">
        <v>21</v>
      </c>
      <c r="N535" s="303" t="s">
        <v>45</v>
      </c>
      <c r="O535" s="48"/>
      <c r="P535" s="243">
        <f>O535*H535</f>
        <v>0</v>
      </c>
      <c r="Q535" s="243">
        <v>0.00263</v>
      </c>
      <c r="R535" s="243">
        <f>Q535*H535</f>
        <v>0.018686150000000002</v>
      </c>
      <c r="S535" s="243">
        <v>0</v>
      </c>
      <c r="T535" s="244">
        <f>S535*H535</f>
        <v>0</v>
      </c>
      <c r="AR535" s="25" t="s">
        <v>215</v>
      </c>
      <c r="AT535" s="25" t="s">
        <v>532</v>
      </c>
      <c r="AU535" s="25" t="s">
        <v>85</v>
      </c>
      <c r="AY535" s="25" t="s">
        <v>169</v>
      </c>
      <c r="BE535" s="245">
        <f>IF(N535="základní",J535,0)</f>
        <v>0</v>
      </c>
      <c r="BF535" s="245">
        <f>IF(N535="snížená",J535,0)</f>
        <v>0</v>
      </c>
      <c r="BG535" s="245">
        <f>IF(N535="zákl. přenesená",J535,0)</f>
        <v>0</v>
      </c>
      <c r="BH535" s="245">
        <f>IF(N535="sníž. přenesená",J535,0)</f>
        <v>0</v>
      </c>
      <c r="BI535" s="245">
        <f>IF(N535="nulová",J535,0)</f>
        <v>0</v>
      </c>
      <c r="BJ535" s="25" t="s">
        <v>82</v>
      </c>
      <c r="BK535" s="245">
        <f>ROUND(I535*H535,2)</f>
        <v>0</v>
      </c>
      <c r="BL535" s="25" t="s">
        <v>176</v>
      </c>
      <c r="BM535" s="25" t="s">
        <v>776</v>
      </c>
    </row>
    <row r="536" spans="2:65" s="1" customFormat="1" ht="25.5" customHeight="1">
      <c r="B536" s="47"/>
      <c r="C536" s="234" t="s">
        <v>777</v>
      </c>
      <c r="D536" s="234" t="s">
        <v>171</v>
      </c>
      <c r="E536" s="235" t="s">
        <v>778</v>
      </c>
      <c r="F536" s="236" t="s">
        <v>779</v>
      </c>
      <c r="G536" s="237" t="s">
        <v>174</v>
      </c>
      <c r="H536" s="238">
        <v>1</v>
      </c>
      <c r="I536" s="239"/>
      <c r="J536" s="240">
        <f>ROUND(I536*H536,2)</f>
        <v>0</v>
      </c>
      <c r="K536" s="236" t="s">
        <v>175</v>
      </c>
      <c r="L536" s="73"/>
      <c r="M536" s="241" t="s">
        <v>21</v>
      </c>
      <c r="N536" s="242" t="s">
        <v>45</v>
      </c>
      <c r="O536" s="48"/>
      <c r="P536" s="243">
        <f>O536*H536</f>
        <v>0</v>
      </c>
      <c r="Q536" s="243">
        <v>0.00034486</v>
      </c>
      <c r="R536" s="243">
        <f>Q536*H536</f>
        <v>0.00034486</v>
      </c>
      <c r="S536" s="243">
        <v>0</v>
      </c>
      <c r="T536" s="244">
        <f>S536*H536</f>
        <v>0</v>
      </c>
      <c r="AR536" s="25" t="s">
        <v>176</v>
      </c>
      <c r="AT536" s="25" t="s">
        <v>171</v>
      </c>
      <c r="AU536" s="25" t="s">
        <v>85</v>
      </c>
      <c r="AY536" s="25" t="s">
        <v>169</v>
      </c>
      <c r="BE536" s="245">
        <f>IF(N536="základní",J536,0)</f>
        <v>0</v>
      </c>
      <c r="BF536" s="245">
        <f>IF(N536="snížená",J536,0)</f>
        <v>0</v>
      </c>
      <c r="BG536" s="245">
        <f>IF(N536="zákl. přenesená",J536,0)</f>
        <v>0</v>
      </c>
      <c r="BH536" s="245">
        <f>IF(N536="sníž. přenesená",J536,0)</f>
        <v>0</v>
      </c>
      <c r="BI536" s="245">
        <f>IF(N536="nulová",J536,0)</f>
        <v>0</v>
      </c>
      <c r="BJ536" s="25" t="s">
        <v>82</v>
      </c>
      <c r="BK536" s="245">
        <f>ROUND(I536*H536,2)</f>
        <v>0</v>
      </c>
      <c r="BL536" s="25" t="s">
        <v>176</v>
      </c>
      <c r="BM536" s="25" t="s">
        <v>780</v>
      </c>
    </row>
    <row r="537" spans="2:65" s="1" customFormat="1" ht="16.5" customHeight="1">
      <c r="B537" s="47"/>
      <c r="C537" s="294" t="s">
        <v>781</v>
      </c>
      <c r="D537" s="294" t="s">
        <v>532</v>
      </c>
      <c r="E537" s="295" t="s">
        <v>782</v>
      </c>
      <c r="F537" s="296" t="s">
        <v>783</v>
      </c>
      <c r="G537" s="297" t="s">
        <v>174</v>
      </c>
      <c r="H537" s="298">
        <v>1</v>
      </c>
      <c r="I537" s="299"/>
      <c r="J537" s="300">
        <f>ROUND(I537*H537,2)</f>
        <v>0</v>
      </c>
      <c r="K537" s="296" t="s">
        <v>21</v>
      </c>
      <c r="L537" s="301"/>
      <c r="M537" s="302" t="s">
        <v>21</v>
      </c>
      <c r="N537" s="303" t="s">
        <v>45</v>
      </c>
      <c r="O537" s="48"/>
      <c r="P537" s="243">
        <f>O537*H537</f>
        <v>0</v>
      </c>
      <c r="Q537" s="243">
        <v>0.0373</v>
      </c>
      <c r="R537" s="243">
        <f>Q537*H537</f>
        <v>0.0373</v>
      </c>
      <c r="S537" s="243">
        <v>0</v>
      </c>
      <c r="T537" s="244">
        <f>S537*H537</f>
        <v>0</v>
      </c>
      <c r="AR537" s="25" t="s">
        <v>215</v>
      </c>
      <c r="AT537" s="25" t="s">
        <v>532</v>
      </c>
      <c r="AU537" s="25" t="s">
        <v>85</v>
      </c>
      <c r="AY537" s="25" t="s">
        <v>169</v>
      </c>
      <c r="BE537" s="245">
        <f>IF(N537="základní",J537,0)</f>
        <v>0</v>
      </c>
      <c r="BF537" s="245">
        <f>IF(N537="snížená",J537,0)</f>
        <v>0</v>
      </c>
      <c r="BG537" s="245">
        <f>IF(N537="zákl. přenesená",J537,0)</f>
        <v>0</v>
      </c>
      <c r="BH537" s="245">
        <f>IF(N537="sníž. přenesená",J537,0)</f>
        <v>0</v>
      </c>
      <c r="BI537" s="245">
        <f>IF(N537="nulová",J537,0)</f>
        <v>0</v>
      </c>
      <c r="BJ537" s="25" t="s">
        <v>82</v>
      </c>
      <c r="BK537" s="245">
        <f>ROUND(I537*H537,2)</f>
        <v>0</v>
      </c>
      <c r="BL537" s="25" t="s">
        <v>176</v>
      </c>
      <c r="BM537" s="25" t="s">
        <v>784</v>
      </c>
    </row>
    <row r="538" spans="2:65" s="1" customFormat="1" ht="16.5" customHeight="1">
      <c r="B538" s="47"/>
      <c r="C538" s="234" t="s">
        <v>785</v>
      </c>
      <c r="D538" s="234" t="s">
        <v>171</v>
      </c>
      <c r="E538" s="235" t="s">
        <v>786</v>
      </c>
      <c r="F538" s="236" t="s">
        <v>787</v>
      </c>
      <c r="G538" s="237" t="s">
        <v>174</v>
      </c>
      <c r="H538" s="238">
        <v>1</v>
      </c>
      <c r="I538" s="239"/>
      <c r="J538" s="240">
        <f>ROUND(I538*H538,2)</f>
        <v>0</v>
      </c>
      <c r="K538" s="236" t="s">
        <v>21</v>
      </c>
      <c r="L538" s="73"/>
      <c r="M538" s="241" t="s">
        <v>21</v>
      </c>
      <c r="N538" s="242" t="s">
        <v>45</v>
      </c>
      <c r="O538" s="48"/>
      <c r="P538" s="243">
        <f>O538*H538</f>
        <v>0</v>
      </c>
      <c r="Q538" s="243">
        <v>0</v>
      </c>
      <c r="R538" s="243">
        <f>Q538*H538</f>
        <v>0</v>
      </c>
      <c r="S538" s="243">
        <v>0.048</v>
      </c>
      <c r="T538" s="244">
        <f>S538*H538</f>
        <v>0.048</v>
      </c>
      <c r="AR538" s="25" t="s">
        <v>176</v>
      </c>
      <c r="AT538" s="25" t="s">
        <v>171</v>
      </c>
      <c r="AU538" s="25" t="s">
        <v>85</v>
      </c>
      <c r="AY538" s="25" t="s">
        <v>169</v>
      </c>
      <c r="BE538" s="245">
        <f>IF(N538="základní",J538,0)</f>
        <v>0</v>
      </c>
      <c r="BF538" s="245">
        <f>IF(N538="snížená",J538,0)</f>
        <v>0</v>
      </c>
      <c r="BG538" s="245">
        <f>IF(N538="zákl. přenesená",J538,0)</f>
        <v>0</v>
      </c>
      <c r="BH538" s="245">
        <f>IF(N538="sníž. přenesená",J538,0)</f>
        <v>0</v>
      </c>
      <c r="BI538" s="245">
        <f>IF(N538="nulová",J538,0)</f>
        <v>0</v>
      </c>
      <c r="BJ538" s="25" t="s">
        <v>82</v>
      </c>
      <c r="BK538" s="245">
        <f>ROUND(I538*H538,2)</f>
        <v>0</v>
      </c>
      <c r="BL538" s="25" t="s">
        <v>176</v>
      </c>
      <c r="BM538" s="25" t="s">
        <v>788</v>
      </c>
    </row>
    <row r="539" spans="2:65" s="1" customFormat="1" ht="16.5" customHeight="1">
      <c r="B539" s="47"/>
      <c r="C539" s="234" t="s">
        <v>789</v>
      </c>
      <c r="D539" s="234" t="s">
        <v>171</v>
      </c>
      <c r="E539" s="235" t="s">
        <v>790</v>
      </c>
      <c r="F539" s="236" t="s">
        <v>791</v>
      </c>
      <c r="G539" s="237" t="s">
        <v>205</v>
      </c>
      <c r="H539" s="238">
        <v>3</v>
      </c>
      <c r="I539" s="239"/>
      <c r="J539" s="240">
        <f>ROUND(I539*H539,2)</f>
        <v>0</v>
      </c>
      <c r="K539" s="236" t="s">
        <v>175</v>
      </c>
      <c r="L539" s="73"/>
      <c r="M539" s="241" t="s">
        <v>21</v>
      </c>
      <c r="N539" s="242" t="s">
        <v>45</v>
      </c>
      <c r="O539" s="48"/>
      <c r="P539" s="243">
        <f>O539*H539</f>
        <v>0</v>
      </c>
      <c r="Q539" s="243">
        <v>0</v>
      </c>
      <c r="R539" s="243">
        <f>Q539*H539</f>
        <v>0</v>
      </c>
      <c r="S539" s="243">
        <v>0</v>
      </c>
      <c r="T539" s="244">
        <f>S539*H539</f>
        <v>0</v>
      </c>
      <c r="AR539" s="25" t="s">
        <v>176</v>
      </c>
      <c r="AT539" s="25" t="s">
        <v>171</v>
      </c>
      <c r="AU539" s="25" t="s">
        <v>85</v>
      </c>
      <c r="AY539" s="25" t="s">
        <v>169</v>
      </c>
      <c r="BE539" s="245">
        <f>IF(N539="základní",J539,0)</f>
        <v>0</v>
      </c>
      <c r="BF539" s="245">
        <f>IF(N539="snížená",J539,0)</f>
        <v>0</v>
      </c>
      <c r="BG539" s="245">
        <f>IF(N539="zákl. přenesená",J539,0)</f>
        <v>0</v>
      </c>
      <c r="BH539" s="245">
        <f>IF(N539="sníž. přenesená",J539,0)</f>
        <v>0</v>
      </c>
      <c r="BI539" s="245">
        <f>IF(N539="nulová",J539,0)</f>
        <v>0</v>
      </c>
      <c r="BJ539" s="25" t="s">
        <v>82</v>
      </c>
      <c r="BK539" s="245">
        <f>ROUND(I539*H539,2)</f>
        <v>0</v>
      </c>
      <c r="BL539" s="25" t="s">
        <v>176</v>
      </c>
      <c r="BM539" s="25" t="s">
        <v>792</v>
      </c>
    </row>
    <row r="540" spans="2:65" s="1" customFormat="1" ht="16.5" customHeight="1">
      <c r="B540" s="47"/>
      <c r="C540" s="234" t="s">
        <v>793</v>
      </c>
      <c r="D540" s="234" t="s">
        <v>171</v>
      </c>
      <c r="E540" s="235" t="s">
        <v>794</v>
      </c>
      <c r="F540" s="236" t="s">
        <v>795</v>
      </c>
      <c r="G540" s="237" t="s">
        <v>174</v>
      </c>
      <c r="H540" s="238">
        <v>13</v>
      </c>
      <c r="I540" s="239"/>
      <c r="J540" s="240">
        <f>ROUND(I540*H540,2)</f>
        <v>0</v>
      </c>
      <c r="K540" s="236" t="s">
        <v>175</v>
      </c>
      <c r="L540" s="73"/>
      <c r="M540" s="241" t="s">
        <v>21</v>
      </c>
      <c r="N540" s="242" t="s">
        <v>45</v>
      </c>
      <c r="O540" s="48"/>
      <c r="P540" s="243">
        <f>O540*H540</f>
        <v>0</v>
      </c>
      <c r="Q540" s="243">
        <v>0.03826392</v>
      </c>
      <c r="R540" s="243">
        <f>Q540*H540</f>
        <v>0.49743096</v>
      </c>
      <c r="S540" s="243">
        <v>0</v>
      </c>
      <c r="T540" s="244">
        <f>S540*H540</f>
        <v>0</v>
      </c>
      <c r="AR540" s="25" t="s">
        <v>176</v>
      </c>
      <c r="AT540" s="25" t="s">
        <v>171</v>
      </c>
      <c r="AU540" s="25" t="s">
        <v>85</v>
      </c>
      <c r="AY540" s="25" t="s">
        <v>169</v>
      </c>
      <c r="BE540" s="245">
        <f>IF(N540="základní",J540,0)</f>
        <v>0</v>
      </c>
      <c r="BF540" s="245">
        <f>IF(N540="snížená",J540,0)</f>
        <v>0</v>
      </c>
      <c r="BG540" s="245">
        <f>IF(N540="zákl. přenesená",J540,0)</f>
        <v>0</v>
      </c>
      <c r="BH540" s="245">
        <f>IF(N540="sníž. přenesená",J540,0)</f>
        <v>0</v>
      </c>
      <c r="BI540" s="245">
        <f>IF(N540="nulová",J540,0)</f>
        <v>0</v>
      </c>
      <c r="BJ540" s="25" t="s">
        <v>82</v>
      </c>
      <c r="BK540" s="245">
        <f>ROUND(I540*H540,2)</f>
        <v>0</v>
      </c>
      <c r="BL540" s="25" t="s">
        <v>176</v>
      </c>
      <c r="BM540" s="25" t="s">
        <v>796</v>
      </c>
    </row>
    <row r="541" spans="2:51" s="14" customFormat="1" ht="13.5">
      <c r="B541" s="269"/>
      <c r="C541" s="270"/>
      <c r="D541" s="248" t="s">
        <v>185</v>
      </c>
      <c r="E541" s="271" t="s">
        <v>21</v>
      </c>
      <c r="F541" s="272" t="s">
        <v>797</v>
      </c>
      <c r="G541" s="270"/>
      <c r="H541" s="271" t="s">
        <v>21</v>
      </c>
      <c r="I541" s="273"/>
      <c r="J541" s="270"/>
      <c r="K541" s="270"/>
      <c r="L541" s="274"/>
      <c r="M541" s="275"/>
      <c r="N541" s="276"/>
      <c r="O541" s="276"/>
      <c r="P541" s="276"/>
      <c r="Q541" s="276"/>
      <c r="R541" s="276"/>
      <c r="S541" s="276"/>
      <c r="T541" s="277"/>
      <c r="AT541" s="278" t="s">
        <v>185</v>
      </c>
      <c r="AU541" s="278" t="s">
        <v>85</v>
      </c>
      <c r="AV541" s="14" t="s">
        <v>82</v>
      </c>
      <c r="AW541" s="14" t="s">
        <v>37</v>
      </c>
      <c r="AX541" s="14" t="s">
        <v>74</v>
      </c>
      <c r="AY541" s="278" t="s">
        <v>169</v>
      </c>
    </row>
    <row r="542" spans="2:51" s="12" customFormat="1" ht="13.5">
      <c r="B542" s="246"/>
      <c r="C542" s="247"/>
      <c r="D542" s="248" t="s">
        <v>185</v>
      </c>
      <c r="E542" s="249" t="s">
        <v>21</v>
      </c>
      <c r="F542" s="250" t="s">
        <v>603</v>
      </c>
      <c r="G542" s="247"/>
      <c r="H542" s="251">
        <v>13</v>
      </c>
      <c r="I542" s="252"/>
      <c r="J542" s="247"/>
      <c r="K542" s="247"/>
      <c r="L542" s="253"/>
      <c r="M542" s="254"/>
      <c r="N542" s="255"/>
      <c r="O542" s="255"/>
      <c r="P542" s="255"/>
      <c r="Q542" s="255"/>
      <c r="R542" s="255"/>
      <c r="S542" s="255"/>
      <c r="T542" s="256"/>
      <c r="AT542" s="257" t="s">
        <v>185</v>
      </c>
      <c r="AU542" s="257" t="s">
        <v>85</v>
      </c>
      <c r="AV542" s="12" t="s">
        <v>85</v>
      </c>
      <c r="AW542" s="12" t="s">
        <v>37</v>
      </c>
      <c r="AX542" s="12" t="s">
        <v>74</v>
      </c>
      <c r="AY542" s="257" t="s">
        <v>169</v>
      </c>
    </row>
    <row r="543" spans="2:51" s="13" customFormat="1" ht="13.5">
      <c r="B543" s="258"/>
      <c r="C543" s="259"/>
      <c r="D543" s="248" t="s">
        <v>185</v>
      </c>
      <c r="E543" s="260" t="s">
        <v>21</v>
      </c>
      <c r="F543" s="261" t="s">
        <v>187</v>
      </c>
      <c r="G543" s="259"/>
      <c r="H543" s="262">
        <v>13</v>
      </c>
      <c r="I543" s="263"/>
      <c r="J543" s="259"/>
      <c r="K543" s="259"/>
      <c r="L543" s="264"/>
      <c r="M543" s="265"/>
      <c r="N543" s="266"/>
      <c r="O543" s="266"/>
      <c r="P543" s="266"/>
      <c r="Q543" s="266"/>
      <c r="R543" s="266"/>
      <c r="S543" s="266"/>
      <c r="T543" s="267"/>
      <c r="AT543" s="268" t="s">
        <v>185</v>
      </c>
      <c r="AU543" s="268" t="s">
        <v>85</v>
      </c>
      <c r="AV543" s="13" t="s">
        <v>176</v>
      </c>
      <c r="AW543" s="13" t="s">
        <v>37</v>
      </c>
      <c r="AX543" s="13" t="s">
        <v>82</v>
      </c>
      <c r="AY543" s="268" t="s">
        <v>169</v>
      </c>
    </row>
    <row r="544" spans="2:65" s="1" customFormat="1" ht="16.5" customHeight="1">
      <c r="B544" s="47"/>
      <c r="C544" s="294" t="s">
        <v>798</v>
      </c>
      <c r="D544" s="294" t="s">
        <v>532</v>
      </c>
      <c r="E544" s="295" t="s">
        <v>799</v>
      </c>
      <c r="F544" s="296" t="s">
        <v>800</v>
      </c>
      <c r="G544" s="297" t="s">
        <v>174</v>
      </c>
      <c r="H544" s="298">
        <v>13</v>
      </c>
      <c r="I544" s="299"/>
      <c r="J544" s="300">
        <f>ROUND(I544*H544,2)</f>
        <v>0</v>
      </c>
      <c r="K544" s="296" t="s">
        <v>175</v>
      </c>
      <c r="L544" s="301"/>
      <c r="M544" s="302" t="s">
        <v>21</v>
      </c>
      <c r="N544" s="303" t="s">
        <v>45</v>
      </c>
      <c r="O544" s="48"/>
      <c r="P544" s="243">
        <f>O544*H544</f>
        <v>0</v>
      </c>
      <c r="Q544" s="243">
        <v>0.449</v>
      </c>
      <c r="R544" s="243">
        <f>Q544*H544</f>
        <v>5.837</v>
      </c>
      <c r="S544" s="243">
        <v>0</v>
      </c>
      <c r="T544" s="244">
        <f>S544*H544</f>
        <v>0</v>
      </c>
      <c r="AR544" s="25" t="s">
        <v>215</v>
      </c>
      <c r="AT544" s="25" t="s">
        <v>532</v>
      </c>
      <c r="AU544" s="25" t="s">
        <v>85</v>
      </c>
      <c r="AY544" s="25" t="s">
        <v>169</v>
      </c>
      <c r="BE544" s="245">
        <f>IF(N544="základní",J544,0)</f>
        <v>0</v>
      </c>
      <c r="BF544" s="245">
        <f>IF(N544="snížená",J544,0)</f>
        <v>0</v>
      </c>
      <c r="BG544" s="245">
        <f>IF(N544="zákl. přenesená",J544,0)</f>
        <v>0</v>
      </c>
      <c r="BH544" s="245">
        <f>IF(N544="sníž. přenesená",J544,0)</f>
        <v>0</v>
      </c>
      <c r="BI544" s="245">
        <f>IF(N544="nulová",J544,0)</f>
        <v>0</v>
      </c>
      <c r="BJ544" s="25" t="s">
        <v>82</v>
      </c>
      <c r="BK544" s="245">
        <f>ROUND(I544*H544,2)</f>
        <v>0</v>
      </c>
      <c r="BL544" s="25" t="s">
        <v>176</v>
      </c>
      <c r="BM544" s="25" t="s">
        <v>801</v>
      </c>
    </row>
    <row r="545" spans="2:65" s="1" customFormat="1" ht="16.5" customHeight="1">
      <c r="B545" s="47"/>
      <c r="C545" s="234" t="s">
        <v>802</v>
      </c>
      <c r="D545" s="234" t="s">
        <v>171</v>
      </c>
      <c r="E545" s="235" t="s">
        <v>803</v>
      </c>
      <c r="F545" s="236" t="s">
        <v>804</v>
      </c>
      <c r="G545" s="237" t="s">
        <v>174</v>
      </c>
      <c r="H545" s="238">
        <v>13</v>
      </c>
      <c r="I545" s="239"/>
      <c r="J545" s="240">
        <f>ROUND(I545*H545,2)</f>
        <v>0</v>
      </c>
      <c r="K545" s="236" t="s">
        <v>175</v>
      </c>
      <c r="L545" s="73"/>
      <c r="M545" s="241" t="s">
        <v>21</v>
      </c>
      <c r="N545" s="242" t="s">
        <v>45</v>
      </c>
      <c r="O545" s="48"/>
      <c r="P545" s="243">
        <f>O545*H545</f>
        <v>0</v>
      </c>
      <c r="Q545" s="243">
        <v>0.01147</v>
      </c>
      <c r="R545" s="243">
        <f>Q545*H545</f>
        <v>0.14911</v>
      </c>
      <c r="S545" s="243">
        <v>0</v>
      </c>
      <c r="T545" s="244">
        <f>S545*H545</f>
        <v>0</v>
      </c>
      <c r="AR545" s="25" t="s">
        <v>176</v>
      </c>
      <c r="AT545" s="25" t="s">
        <v>171</v>
      </c>
      <c r="AU545" s="25" t="s">
        <v>85</v>
      </c>
      <c r="AY545" s="25" t="s">
        <v>169</v>
      </c>
      <c r="BE545" s="245">
        <f>IF(N545="základní",J545,0)</f>
        <v>0</v>
      </c>
      <c r="BF545" s="245">
        <f>IF(N545="snížená",J545,0)</f>
        <v>0</v>
      </c>
      <c r="BG545" s="245">
        <f>IF(N545="zákl. přenesená",J545,0)</f>
        <v>0</v>
      </c>
      <c r="BH545" s="245">
        <f>IF(N545="sníž. přenesená",J545,0)</f>
        <v>0</v>
      </c>
      <c r="BI545" s="245">
        <f>IF(N545="nulová",J545,0)</f>
        <v>0</v>
      </c>
      <c r="BJ545" s="25" t="s">
        <v>82</v>
      </c>
      <c r="BK545" s="245">
        <f>ROUND(I545*H545,2)</f>
        <v>0</v>
      </c>
      <c r="BL545" s="25" t="s">
        <v>176</v>
      </c>
      <c r="BM545" s="25" t="s">
        <v>805</v>
      </c>
    </row>
    <row r="546" spans="2:65" s="1" customFormat="1" ht="16.5" customHeight="1">
      <c r="B546" s="47"/>
      <c r="C546" s="294" t="s">
        <v>806</v>
      </c>
      <c r="D546" s="294" t="s">
        <v>532</v>
      </c>
      <c r="E546" s="295" t="s">
        <v>807</v>
      </c>
      <c r="F546" s="296" t="s">
        <v>808</v>
      </c>
      <c r="G546" s="297" t="s">
        <v>174</v>
      </c>
      <c r="H546" s="298">
        <v>13</v>
      </c>
      <c r="I546" s="299"/>
      <c r="J546" s="300">
        <f>ROUND(I546*H546,2)</f>
        <v>0</v>
      </c>
      <c r="K546" s="296" t="s">
        <v>175</v>
      </c>
      <c r="L546" s="301"/>
      <c r="M546" s="302" t="s">
        <v>21</v>
      </c>
      <c r="N546" s="303" t="s">
        <v>45</v>
      </c>
      <c r="O546" s="48"/>
      <c r="P546" s="243">
        <f>O546*H546</f>
        <v>0</v>
      </c>
      <c r="Q546" s="243">
        <v>0.002</v>
      </c>
      <c r="R546" s="243">
        <f>Q546*H546</f>
        <v>0.026000000000000002</v>
      </c>
      <c r="S546" s="243">
        <v>0</v>
      </c>
      <c r="T546" s="244">
        <f>S546*H546</f>
        <v>0</v>
      </c>
      <c r="AR546" s="25" t="s">
        <v>215</v>
      </c>
      <c r="AT546" s="25" t="s">
        <v>532</v>
      </c>
      <c r="AU546" s="25" t="s">
        <v>85</v>
      </c>
      <c r="AY546" s="25" t="s">
        <v>169</v>
      </c>
      <c r="BE546" s="245">
        <f>IF(N546="základní",J546,0)</f>
        <v>0</v>
      </c>
      <c r="BF546" s="245">
        <f>IF(N546="snížená",J546,0)</f>
        <v>0</v>
      </c>
      <c r="BG546" s="245">
        <f>IF(N546="zákl. přenesená",J546,0)</f>
        <v>0</v>
      </c>
      <c r="BH546" s="245">
        <f>IF(N546="sníž. přenesená",J546,0)</f>
        <v>0</v>
      </c>
      <c r="BI546" s="245">
        <f>IF(N546="nulová",J546,0)</f>
        <v>0</v>
      </c>
      <c r="BJ546" s="25" t="s">
        <v>82</v>
      </c>
      <c r="BK546" s="245">
        <f>ROUND(I546*H546,2)</f>
        <v>0</v>
      </c>
      <c r="BL546" s="25" t="s">
        <v>176</v>
      </c>
      <c r="BM546" s="25" t="s">
        <v>809</v>
      </c>
    </row>
    <row r="547" spans="2:65" s="1" customFormat="1" ht="16.5" customHeight="1">
      <c r="B547" s="47"/>
      <c r="C547" s="294" t="s">
        <v>810</v>
      </c>
      <c r="D547" s="294" t="s">
        <v>532</v>
      </c>
      <c r="E547" s="295" t="s">
        <v>811</v>
      </c>
      <c r="F547" s="296" t="s">
        <v>812</v>
      </c>
      <c r="G547" s="297" t="s">
        <v>174</v>
      </c>
      <c r="H547" s="298">
        <v>13</v>
      </c>
      <c r="I547" s="299"/>
      <c r="J547" s="300">
        <f>ROUND(I547*H547,2)</f>
        <v>0</v>
      </c>
      <c r="K547" s="296" t="s">
        <v>21</v>
      </c>
      <c r="L547" s="301"/>
      <c r="M547" s="302" t="s">
        <v>21</v>
      </c>
      <c r="N547" s="303" t="s">
        <v>45</v>
      </c>
      <c r="O547" s="48"/>
      <c r="P547" s="243">
        <f>O547*H547</f>
        <v>0</v>
      </c>
      <c r="Q547" s="243">
        <v>0.595</v>
      </c>
      <c r="R547" s="243">
        <f>Q547*H547</f>
        <v>7.734999999999999</v>
      </c>
      <c r="S547" s="243">
        <v>0</v>
      </c>
      <c r="T547" s="244">
        <f>S547*H547</f>
        <v>0</v>
      </c>
      <c r="AR547" s="25" t="s">
        <v>215</v>
      </c>
      <c r="AT547" s="25" t="s">
        <v>532</v>
      </c>
      <c r="AU547" s="25" t="s">
        <v>85</v>
      </c>
      <c r="AY547" s="25" t="s">
        <v>169</v>
      </c>
      <c r="BE547" s="245">
        <f>IF(N547="základní",J547,0)</f>
        <v>0</v>
      </c>
      <c r="BF547" s="245">
        <f>IF(N547="snížená",J547,0)</f>
        <v>0</v>
      </c>
      <c r="BG547" s="245">
        <f>IF(N547="zákl. přenesená",J547,0)</f>
        <v>0</v>
      </c>
      <c r="BH547" s="245">
        <f>IF(N547="sníž. přenesená",J547,0)</f>
        <v>0</v>
      </c>
      <c r="BI547" s="245">
        <f>IF(N547="nulová",J547,0)</f>
        <v>0</v>
      </c>
      <c r="BJ547" s="25" t="s">
        <v>82</v>
      </c>
      <c r="BK547" s="245">
        <f>ROUND(I547*H547,2)</f>
        <v>0</v>
      </c>
      <c r="BL547" s="25" t="s">
        <v>176</v>
      </c>
      <c r="BM547" s="25" t="s">
        <v>813</v>
      </c>
    </row>
    <row r="548" spans="2:65" s="1" customFormat="1" ht="16.5" customHeight="1">
      <c r="B548" s="47"/>
      <c r="C548" s="234" t="s">
        <v>814</v>
      </c>
      <c r="D548" s="234" t="s">
        <v>171</v>
      </c>
      <c r="E548" s="235" t="s">
        <v>815</v>
      </c>
      <c r="F548" s="236" t="s">
        <v>816</v>
      </c>
      <c r="G548" s="237" t="s">
        <v>174</v>
      </c>
      <c r="H548" s="238">
        <v>8</v>
      </c>
      <c r="I548" s="239"/>
      <c r="J548" s="240">
        <f>ROUND(I548*H548,2)</f>
        <v>0</v>
      </c>
      <c r="K548" s="236" t="s">
        <v>175</v>
      </c>
      <c r="L548" s="73"/>
      <c r="M548" s="241" t="s">
        <v>21</v>
      </c>
      <c r="N548" s="242" t="s">
        <v>45</v>
      </c>
      <c r="O548" s="48"/>
      <c r="P548" s="243">
        <f>O548*H548</f>
        <v>0</v>
      </c>
      <c r="Q548" s="243">
        <v>0.3409</v>
      </c>
      <c r="R548" s="243">
        <f>Q548*H548</f>
        <v>2.7272</v>
      </c>
      <c r="S548" s="243">
        <v>0</v>
      </c>
      <c r="T548" s="244">
        <f>S548*H548</f>
        <v>0</v>
      </c>
      <c r="AR548" s="25" t="s">
        <v>176</v>
      </c>
      <c r="AT548" s="25" t="s">
        <v>171</v>
      </c>
      <c r="AU548" s="25" t="s">
        <v>85</v>
      </c>
      <c r="AY548" s="25" t="s">
        <v>169</v>
      </c>
      <c r="BE548" s="245">
        <f>IF(N548="základní",J548,0)</f>
        <v>0</v>
      </c>
      <c r="BF548" s="245">
        <f>IF(N548="snížená",J548,0)</f>
        <v>0</v>
      </c>
      <c r="BG548" s="245">
        <f>IF(N548="zákl. přenesená",J548,0)</f>
        <v>0</v>
      </c>
      <c r="BH548" s="245">
        <f>IF(N548="sníž. přenesená",J548,0)</f>
        <v>0</v>
      </c>
      <c r="BI548" s="245">
        <f>IF(N548="nulová",J548,0)</f>
        <v>0</v>
      </c>
      <c r="BJ548" s="25" t="s">
        <v>82</v>
      </c>
      <c r="BK548" s="245">
        <f>ROUND(I548*H548,2)</f>
        <v>0</v>
      </c>
      <c r="BL548" s="25" t="s">
        <v>176</v>
      </c>
      <c r="BM548" s="25" t="s">
        <v>817</v>
      </c>
    </row>
    <row r="549" spans="2:51" s="14" customFormat="1" ht="13.5">
      <c r="B549" s="269"/>
      <c r="C549" s="270"/>
      <c r="D549" s="248" t="s">
        <v>185</v>
      </c>
      <c r="E549" s="271" t="s">
        <v>21</v>
      </c>
      <c r="F549" s="272" t="s">
        <v>818</v>
      </c>
      <c r="G549" s="270"/>
      <c r="H549" s="271" t="s">
        <v>21</v>
      </c>
      <c r="I549" s="273"/>
      <c r="J549" s="270"/>
      <c r="K549" s="270"/>
      <c r="L549" s="274"/>
      <c r="M549" s="275"/>
      <c r="N549" s="276"/>
      <c r="O549" s="276"/>
      <c r="P549" s="276"/>
      <c r="Q549" s="276"/>
      <c r="R549" s="276"/>
      <c r="S549" s="276"/>
      <c r="T549" s="277"/>
      <c r="AT549" s="278" t="s">
        <v>185</v>
      </c>
      <c r="AU549" s="278" t="s">
        <v>85</v>
      </c>
      <c r="AV549" s="14" t="s">
        <v>82</v>
      </c>
      <c r="AW549" s="14" t="s">
        <v>37</v>
      </c>
      <c r="AX549" s="14" t="s">
        <v>74</v>
      </c>
      <c r="AY549" s="278" t="s">
        <v>169</v>
      </c>
    </row>
    <row r="550" spans="2:51" s="12" customFormat="1" ht="13.5">
      <c r="B550" s="246"/>
      <c r="C550" s="247"/>
      <c r="D550" s="248" t="s">
        <v>185</v>
      </c>
      <c r="E550" s="249" t="s">
        <v>21</v>
      </c>
      <c r="F550" s="250" t="s">
        <v>819</v>
      </c>
      <c r="G550" s="247"/>
      <c r="H550" s="251">
        <v>8</v>
      </c>
      <c r="I550" s="252"/>
      <c r="J550" s="247"/>
      <c r="K550" s="247"/>
      <c r="L550" s="253"/>
      <c r="M550" s="254"/>
      <c r="N550" s="255"/>
      <c r="O550" s="255"/>
      <c r="P550" s="255"/>
      <c r="Q550" s="255"/>
      <c r="R550" s="255"/>
      <c r="S550" s="255"/>
      <c r="T550" s="256"/>
      <c r="AT550" s="257" t="s">
        <v>185</v>
      </c>
      <c r="AU550" s="257" t="s">
        <v>85</v>
      </c>
      <c r="AV550" s="12" t="s">
        <v>85</v>
      </c>
      <c r="AW550" s="12" t="s">
        <v>37</v>
      </c>
      <c r="AX550" s="12" t="s">
        <v>74</v>
      </c>
      <c r="AY550" s="257" t="s">
        <v>169</v>
      </c>
    </row>
    <row r="551" spans="2:51" s="13" customFormat="1" ht="13.5">
      <c r="B551" s="258"/>
      <c r="C551" s="259"/>
      <c r="D551" s="248" t="s">
        <v>185</v>
      </c>
      <c r="E551" s="260" t="s">
        <v>21</v>
      </c>
      <c r="F551" s="261" t="s">
        <v>187</v>
      </c>
      <c r="G551" s="259"/>
      <c r="H551" s="262">
        <v>8</v>
      </c>
      <c r="I551" s="263"/>
      <c r="J551" s="259"/>
      <c r="K551" s="259"/>
      <c r="L551" s="264"/>
      <c r="M551" s="265"/>
      <c r="N551" s="266"/>
      <c r="O551" s="266"/>
      <c r="P551" s="266"/>
      <c r="Q551" s="266"/>
      <c r="R551" s="266"/>
      <c r="S551" s="266"/>
      <c r="T551" s="267"/>
      <c r="AT551" s="268" t="s">
        <v>185</v>
      </c>
      <c r="AU551" s="268" t="s">
        <v>85</v>
      </c>
      <c r="AV551" s="13" t="s">
        <v>176</v>
      </c>
      <c r="AW551" s="13" t="s">
        <v>37</v>
      </c>
      <c r="AX551" s="13" t="s">
        <v>82</v>
      </c>
      <c r="AY551" s="268" t="s">
        <v>169</v>
      </c>
    </row>
    <row r="552" spans="2:65" s="1" customFormat="1" ht="16.5" customHeight="1">
      <c r="B552" s="47"/>
      <c r="C552" s="294" t="s">
        <v>820</v>
      </c>
      <c r="D552" s="294" t="s">
        <v>532</v>
      </c>
      <c r="E552" s="295" t="s">
        <v>821</v>
      </c>
      <c r="F552" s="296" t="s">
        <v>822</v>
      </c>
      <c r="G552" s="297" t="s">
        <v>174</v>
      </c>
      <c r="H552" s="298">
        <v>8</v>
      </c>
      <c r="I552" s="299"/>
      <c r="J552" s="300">
        <f>ROUND(I552*H552,2)</f>
        <v>0</v>
      </c>
      <c r="K552" s="296" t="s">
        <v>175</v>
      </c>
      <c r="L552" s="301"/>
      <c r="M552" s="302" t="s">
        <v>21</v>
      </c>
      <c r="N552" s="303" t="s">
        <v>45</v>
      </c>
      <c r="O552" s="48"/>
      <c r="P552" s="243">
        <f>O552*H552</f>
        <v>0</v>
      </c>
      <c r="Q552" s="243">
        <v>0.04</v>
      </c>
      <c r="R552" s="243">
        <f>Q552*H552</f>
        <v>0.32</v>
      </c>
      <c r="S552" s="243">
        <v>0</v>
      </c>
      <c r="T552" s="244">
        <f>S552*H552</f>
        <v>0</v>
      </c>
      <c r="AR552" s="25" t="s">
        <v>215</v>
      </c>
      <c r="AT552" s="25" t="s">
        <v>532</v>
      </c>
      <c r="AU552" s="25" t="s">
        <v>85</v>
      </c>
      <c r="AY552" s="25" t="s">
        <v>169</v>
      </c>
      <c r="BE552" s="245">
        <f>IF(N552="základní",J552,0)</f>
        <v>0</v>
      </c>
      <c r="BF552" s="245">
        <f>IF(N552="snížená",J552,0)</f>
        <v>0</v>
      </c>
      <c r="BG552" s="245">
        <f>IF(N552="zákl. přenesená",J552,0)</f>
        <v>0</v>
      </c>
      <c r="BH552" s="245">
        <f>IF(N552="sníž. přenesená",J552,0)</f>
        <v>0</v>
      </c>
      <c r="BI552" s="245">
        <f>IF(N552="nulová",J552,0)</f>
        <v>0</v>
      </c>
      <c r="BJ552" s="25" t="s">
        <v>82</v>
      </c>
      <c r="BK552" s="245">
        <f>ROUND(I552*H552,2)</f>
        <v>0</v>
      </c>
      <c r="BL552" s="25" t="s">
        <v>176</v>
      </c>
      <c r="BM552" s="25" t="s">
        <v>823</v>
      </c>
    </row>
    <row r="553" spans="2:65" s="1" customFormat="1" ht="16.5" customHeight="1">
      <c r="B553" s="47"/>
      <c r="C553" s="294" t="s">
        <v>824</v>
      </c>
      <c r="D553" s="294" t="s">
        <v>532</v>
      </c>
      <c r="E553" s="295" t="s">
        <v>825</v>
      </c>
      <c r="F553" s="296" t="s">
        <v>826</v>
      </c>
      <c r="G553" s="297" t="s">
        <v>174</v>
      </c>
      <c r="H553" s="298">
        <v>8</v>
      </c>
      <c r="I553" s="299"/>
      <c r="J553" s="300">
        <f>ROUND(I553*H553,2)</f>
        <v>0</v>
      </c>
      <c r="K553" s="296" t="s">
        <v>175</v>
      </c>
      <c r="L553" s="301"/>
      <c r="M553" s="302" t="s">
        <v>21</v>
      </c>
      <c r="N553" s="303" t="s">
        <v>45</v>
      </c>
      <c r="O553" s="48"/>
      <c r="P553" s="243">
        <f>O553*H553</f>
        <v>0</v>
      </c>
      <c r="Q553" s="243">
        <v>0.027</v>
      </c>
      <c r="R553" s="243">
        <f>Q553*H553</f>
        <v>0.216</v>
      </c>
      <c r="S553" s="243">
        <v>0</v>
      </c>
      <c r="T553" s="244">
        <f>S553*H553</f>
        <v>0</v>
      </c>
      <c r="AR553" s="25" t="s">
        <v>215</v>
      </c>
      <c r="AT553" s="25" t="s">
        <v>532</v>
      </c>
      <c r="AU553" s="25" t="s">
        <v>85</v>
      </c>
      <c r="AY553" s="25" t="s">
        <v>169</v>
      </c>
      <c r="BE553" s="245">
        <f>IF(N553="základní",J553,0)</f>
        <v>0</v>
      </c>
      <c r="BF553" s="245">
        <f>IF(N553="snížená",J553,0)</f>
        <v>0</v>
      </c>
      <c r="BG553" s="245">
        <f>IF(N553="zákl. přenesená",J553,0)</f>
        <v>0</v>
      </c>
      <c r="BH553" s="245">
        <f>IF(N553="sníž. přenesená",J553,0)</f>
        <v>0</v>
      </c>
      <c r="BI553" s="245">
        <f>IF(N553="nulová",J553,0)</f>
        <v>0</v>
      </c>
      <c r="BJ553" s="25" t="s">
        <v>82</v>
      </c>
      <c r="BK553" s="245">
        <f>ROUND(I553*H553,2)</f>
        <v>0</v>
      </c>
      <c r="BL553" s="25" t="s">
        <v>176</v>
      </c>
      <c r="BM553" s="25" t="s">
        <v>827</v>
      </c>
    </row>
    <row r="554" spans="2:65" s="1" customFormat="1" ht="16.5" customHeight="1">
      <c r="B554" s="47"/>
      <c r="C554" s="294" t="s">
        <v>828</v>
      </c>
      <c r="D554" s="294" t="s">
        <v>532</v>
      </c>
      <c r="E554" s="295" t="s">
        <v>829</v>
      </c>
      <c r="F554" s="296" t="s">
        <v>830</v>
      </c>
      <c r="G554" s="297" t="s">
        <v>174</v>
      </c>
      <c r="H554" s="298">
        <v>8</v>
      </c>
      <c r="I554" s="299"/>
      <c r="J554" s="300">
        <f>ROUND(I554*H554,2)</f>
        <v>0</v>
      </c>
      <c r="K554" s="296" t="s">
        <v>175</v>
      </c>
      <c r="L554" s="301"/>
      <c r="M554" s="302" t="s">
        <v>21</v>
      </c>
      <c r="N554" s="303" t="s">
        <v>45</v>
      </c>
      <c r="O554" s="48"/>
      <c r="P554" s="243">
        <f>O554*H554</f>
        <v>0</v>
      </c>
      <c r="Q554" s="243">
        <v>0.097</v>
      </c>
      <c r="R554" s="243">
        <f>Q554*H554</f>
        <v>0.776</v>
      </c>
      <c r="S554" s="243">
        <v>0</v>
      </c>
      <c r="T554" s="244">
        <f>S554*H554</f>
        <v>0</v>
      </c>
      <c r="AR554" s="25" t="s">
        <v>215</v>
      </c>
      <c r="AT554" s="25" t="s">
        <v>532</v>
      </c>
      <c r="AU554" s="25" t="s">
        <v>85</v>
      </c>
      <c r="AY554" s="25" t="s">
        <v>169</v>
      </c>
      <c r="BE554" s="245">
        <f>IF(N554="základní",J554,0)</f>
        <v>0</v>
      </c>
      <c r="BF554" s="245">
        <f>IF(N554="snížená",J554,0)</f>
        <v>0</v>
      </c>
      <c r="BG554" s="245">
        <f>IF(N554="zákl. přenesená",J554,0)</f>
        <v>0</v>
      </c>
      <c r="BH554" s="245">
        <f>IF(N554="sníž. přenesená",J554,0)</f>
        <v>0</v>
      </c>
      <c r="BI554" s="245">
        <f>IF(N554="nulová",J554,0)</f>
        <v>0</v>
      </c>
      <c r="BJ554" s="25" t="s">
        <v>82</v>
      </c>
      <c r="BK554" s="245">
        <f>ROUND(I554*H554,2)</f>
        <v>0</v>
      </c>
      <c r="BL554" s="25" t="s">
        <v>176</v>
      </c>
      <c r="BM554" s="25" t="s">
        <v>831</v>
      </c>
    </row>
    <row r="555" spans="2:65" s="1" customFormat="1" ht="25.5" customHeight="1">
      <c r="B555" s="47"/>
      <c r="C555" s="234" t="s">
        <v>832</v>
      </c>
      <c r="D555" s="234" t="s">
        <v>171</v>
      </c>
      <c r="E555" s="235" t="s">
        <v>833</v>
      </c>
      <c r="F555" s="236" t="s">
        <v>834</v>
      </c>
      <c r="G555" s="237" t="s">
        <v>174</v>
      </c>
      <c r="H555" s="238">
        <v>13</v>
      </c>
      <c r="I555" s="239"/>
      <c r="J555" s="240">
        <f>ROUND(I555*H555,2)</f>
        <v>0</v>
      </c>
      <c r="K555" s="236" t="s">
        <v>175</v>
      </c>
      <c r="L555" s="73"/>
      <c r="M555" s="241" t="s">
        <v>21</v>
      </c>
      <c r="N555" s="242" t="s">
        <v>45</v>
      </c>
      <c r="O555" s="48"/>
      <c r="P555" s="243">
        <f>O555*H555</f>
        <v>0</v>
      </c>
      <c r="Q555" s="243">
        <v>0.217338</v>
      </c>
      <c r="R555" s="243">
        <f>Q555*H555</f>
        <v>2.825394</v>
      </c>
      <c r="S555" s="243">
        <v>0</v>
      </c>
      <c r="T555" s="244">
        <f>S555*H555</f>
        <v>0</v>
      </c>
      <c r="AR555" s="25" t="s">
        <v>176</v>
      </c>
      <c r="AT555" s="25" t="s">
        <v>171</v>
      </c>
      <c r="AU555" s="25" t="s">
        <v>85</v>
      </c>
      <c r="AY555" s="25" t="s">
        <v>169</v>
      </c>
      <c r="BE555" s="245">
        <f>IF(N555="základní",J555,0)</f>
        <v>0</v>
      </c>
      <c r="BF555" s="245">
        <f>IF(N555="snížená",J555,0)</f>
        <v>0</v>
      </c>
      <c r="BG555" s="245">
        <f>IF(N555="zákl. přenesená",J555,0)</f>
        <v>0</v>
      </c>
      <c r="BH555" s="245">
        <f>IF(N555="sníž. přenesená",J555,0)</f>
        <v>0</v>
      </c>
      <c r="BI555" s="245">
        <f>IF(N555="nulová",J555,0)</f>
        <v>0</v>
      </c>
      <c r="BJ555" s="25" t="s">
        <v>82</v>
      </c>
      <c r="BK555" s="245">
        <f>ROUND(I555*H555,2)</f>
        <v>0</v>
      </c>
      <c r="BL555" s="25" t="s">
        <v>176</v>
      </c>
      <c r="BM555" s="25" t="s">
        <v>835</v>
      </c>
    </row>
    <row r="556" spans="2:51" s="14" customFormat="1" ht="13.5">
      <c r="B556" s="269"/>
      <c r="C556" s="270"/>
      <c r="D556" s="248" t="s">
        <v>185</v>
      </c>
      <c r="E556" s="271" t="s">
        <v>21</v>
      </c>
      <c r="F556" s="272" t="s">
        <v>836</v>
      </c>
      <c r="G556" s="270"/>
      <c r="H556" s="271" t="s">
        <v>21</v>
      </c>
      <c r="I556" s="273"/>
      <c r="J556" s="270"/>
      <c r="K556" s="270"/>
      <c r="L556" s="274"/>
      <c r="M556" s="275"/>
      <c r="N556" s="276"/>
      <c r="O556" s="276"/>
      <c r="P556" s="276"/>
      <c r="Q556" s="276"/>
      <c r="R556" s="276"/>
      <c r="S556" s="276"/>
      <c r="T556" s="277"/>
      <c r="AT556" s="278" t="s">
        <v>185</v>
      </c>
      <c r="AU556" s="278" t="s">
        <v>85</v>
      </c>
      <c r="AV556" s="14" t="s">
        <v>82</v>
      </c>
      <c r="AW556" s="14" t="s">
        <v>37</v>
      </c>
      <c r="AX556" s="14" t="s">
        <v>74</v>
      </c>
      <c r="AY556" s="278" t="s">
        <v>169</v>
      </c>
    </row>
    <row r="557" spans="2:51" s="12" customFormat="1" ht="13.5">
      <c r="B557" s="246"/>
      <c r="C557" s="247"/>
      <c r="D557" s="248" t="s">
        <v>185</v>
      </c>
      <c r="E557" s="249" t="s">
        <v>21</v>
      </c>
      <c r="F557" s="250" t="s">
        <v>603</v>
      </c>
      <c r="G557" s="247"/>
      <c r="H557" s="251">
        <v>13</v>
      </c>
      <c r="I557" s="252"/>
      <c r="J557" s="247"/>
      <c r="K557" s="247"/>
      <c r="L557" s="253"/>
      <c r="M557" s="254"/>
      <c r="N557" s="255"/>
      <c r="O557" s="255"/>
      <c r="P557" s="255"/>
      <c r="Q557" s="255"/>
      <c r="R557" s="255"/>
      <c r="S557" s="255"/>
      <c r="T557" s="256"/>
      <c r="AT557" s="257" t="s">
        <v>185</v>
      </c>
      <c r="AU557" s="257" t="s">
        <v>85</v>
      </c>
      <c r="AV557" s="12" t="s">
        <v>85</v>
      </c>
      <c r="AW557" s="12" t="s">
        <v>37</v>
      </c>
      <c r="AX557" s="12" t="s">
        <v>74</v>
      </c>
      <c r="AY557" s="257" t="s">
        <v>169</v>
      </c>
    </row>
    <row r="558" spans="2:51" s="13" customFormat="1" ht="13.5">
      <c r="B558" s="258"/>
      <c r="C558" s="259"/>
      <c r="D558" s="248" t="s">
        <v>185</v>
      </c>
      <c r="E558" s="260" t="s">
        <v>21</v>
      </c>
      <c r="F558" s="261" t="s">
        <v>187</v>
      </c>
      <c r="G558" s="259"/>
      <c r="H558" s="262">
        <v>13</v>
      </c>
      <c r="I558" s="263"/>
      <c r="J558" s="259"/>
      <c r="K558" s="259"/>
      <c r="L558" s="264"/>
      <c r="M558" s="265"/>
      <c r="N558" s="266"/>
      <c r="O558" s="266"/>
      <c r="P558" s="266"/>
      <c r="Q558" s="266"/>
      <c r="R558" s="266"/>
      <c r="S558" s="266"/>
      <c r="T558" s="267"/>
      <c r="AT558" s="268" t="s">
        <v>185</v>
      </c>
      <c r="AU558" s="268" t="s">
        <v>85</v>
      </c>
      <c r="AV558" s="13" t="s">
        <v>176</v>
      </c>
      <c r="AW558" s="13" t="s">
        <v>37</v>
      </c>
      <c r="AX558" s="13" t="s">
        <v>82</v>
      </c>
      <c r="AY558" s="268" t="s">
        <v>169</v>
      </c>
    </row>
    <row r="559" spans="2:65" s="1" customFormat="1" ht="16.5" customHeight="1">
      <c r="B559" s="47"/>
      <c r="C559" s="294" t="s">
        <v>837</v>
      </c>
      <c r="D559" s="294" t="s">
        <v>532</v>
      </c>
      <c r="E559" s="295" t="s">
        <v>838</v>
      </c>
      <c r="F559" s="296" t="s">
        <v>839</v>
      </c>
      <c r="G559" s="297" t="s">
        <v>174</v>
      </c>
      <c r="H559" s="298">
        <v>13</v>
      </c>
      <c r="I559" s="299"/>
      <c r="J559" s="300">
        <f>ROUND(I559*H559,2)</f>
        <v>0</v>
      </c>
      <c r="K559" s="296" t="s">
        <v>21</v>
      </c>
      <c r="L559" s="301"/>
      <c r="M559" s="302" t="s">
        <v>21</v>
      </c>
      <c r="N559" s="303" t="s">
        <v>45</v>
      </c>
      <c r="O559" s="48"/>
      <c r="P559" s="243">
        <f>O559*H559</f>
        <v>0</v>
      </c>
      <c r="Q559" s="243">
        <v>0.165</v>
      </c>
      <c r="R559" s="243">
        <f>Q559*H559</f>
        <v>2.145</v>
      </c>
      <c r="S559" s="243">
        <v>0</v>
      </c>
      <c r="T559" s="244">
        <f>S559*H559</f>
        <v>0</v>
      </c>
      <c r="AR559" s="25" t="s">
        <v>215</v>
      </c>
      <c r="AT559" s="25" t="s">
        <v>532</v>
      </c>
      <c r="AU559" s="25" t="s">
        <v>85</v>
      </c>
      <c r="AY559" s="25" t="s">
        <v>169</v>
      </c>
      <c r="BE559" s="245">
        <f>IF(N559="základní",J559,0)</f>
        <v>0</v>
      </c>
      <c r="BF559" s="245">
        <f>IF(N559="snížená",J559,0)</f>
        <v>0</v>
      </c>
      <c r="BG559" s="245">
        <f>IF(N559="zákl. přenesená",J559,0)</f>
        <v>0</v>
      </c>
      <c r="BH559" s="245">
        <f>IF(N559="sníž. přenesená",J559,0)</f>
        <v>0</v>
      </c>
      <c r="BI559" s="245">
        <f>IF(N559="nulová",J559,0)</f>
        <v>0</v>
      </c>
      <c r="BJ559" s="25" t="s">
        <v>82</v>
      </c>
      <c r="BK559" s="245">
        <f>ROUND(I559*H559,2)</f>
        <v>0</v>
      </c>
      <c r="BL559" s="25" t="s">
        <v>176</v>
      </c>
      <c r="BM559" s="25" t="s">
        <v>840</v>
      </c>
    </row>
    <row r="560" spans="2:65" s="1" customFormat="1" ht="25.5" customHeight="1">
      <c r="B560" s="47"/>
      <c r="C560" s="234" t="s">
        <v>841</v>
      </c>
      <c r="D560" s="234" t="s">
        <v>171</v>
      </c>
      <c r="E560" s="235" t="s">
        <v>842</v>
      </c>
      <c r="F560" s="236" t="s">
        <v>843</v>
      </c>
      <c r="G560" s="237" t="s">
        <v>174</v>
      </c>
      <c r="H560" s="238">
        <v>17</v>
      </c>
      <c r="I560" s="239"/>
      <c r="J560" s="240">
        <f>ROUND(I560*H560,2)</f>
        <v>0</v>
      </c>
      <c r="K560" s="236" t="s">
        <v>175</v>
      </c>
      <c r="L560" s="73"/>
      <c r="M560" s="241" t="s">
        <v>21</v>
      </c>
      <c r="N560" s="242" t="s">
        <v>45</v>
      </c>
      <c r="O560" s="48"/>
      <c r="P560" s="243">
        <f>O560*H560</f>
        <v>0</v>
      </c>
      <c r="Q560" s="243">
        <v>0.217338</v>
      </c>
      <c r="R560" s="243">
        <f>Q560*H560</f>
        <v>3.694746</v>
      </c>
      <c r="S560" s="243">
        <v>0</v>
      </c>
      <c r="T560" s="244">
        <f>S560*H560</f>
        <v>0</v>
      </c>
      <c r="AR560" s="25" t="s">
        <v>176</v>
      </c>
      <c r="AT560" s="25" t="s">
        <v>171</v>
      </c>
      <c r="AU560" s="25" t="s">
        <v>85</v>
      </c>
      <c r="AY560" s="25" t="s">
        <v>169</v>
      </c>
      <c r="BE560" s="245">
        <f>IF(N560="základní",J560,0)</f>
        <v>0</v>
      </c>
      <c r="BF560" s="245">
        <f>IF(N560="snížená",J560,0)</f>
        <v>0</v>
      </c>
      <c r="BG560" s="245">
        <f>IF(N560="zákl. přenesená",J560,0)</f>
        <v>0</v>
      </c>
      <c r="BH560" s="245">
        <f>IF(N560="sníž. přenesená",J560,0)</f>
        <v>0</v>
      </c>
      <c r="BI560" s="245">
        <f>IF(N560="nulová",J560,0)</f>
        <v>0</v>
      </c>
      <c r="BJ560" s="25" t="s">
        <v>82</v>
      </c>
      <c r="BK560" s="245">
        <f>ROUND(I560*H560,2)</f>
        <v>0</v>
      </c>
      <c r="BL560" s="25" t="s">
        <v>176</v>
      </c>
      <c r="BM560" s="25" t="s">
        <v>844</v>
      </c>
    </row>
    <row r="561" spans="2:51" s="14" customFormat="1" ht="13.5">
      <c r="B561" s="269"/>
      <c r="C561" s="270"/>
      <c r="D561" s="248" t="s">
        <v>185</v>
      </c>
      <c r="E561" s="271" t="s">
        <v>21</v>
      </c>
      <c r="F561" s="272" t="s">
        <v>818</v>
      </c>
      <c r="G561" s="270"/>
      <c r="H561" s="271" t="s">
        <v>21</v>
      </c>
      <c r="I561" s="273"/>
      <c r="J561" s="270"/>
      <c r="K561" s="270"/>
      <c r="L561" s="274"/>
      <c r="M561" s="275"/>
      <c r="N561" s="276"/>
      <c r="O561" s="276"/>
      <c r="P561" s="276"/>
      <c r="Q561" s="276"/>
      <c r="R561" s="276"/>
      <c r="S561" s="276"/>
      <c r="T561" s="277"/>
      <c r="AT561" s="278" t="s">
        <v>185</v>
      </c>
      <c r="AU561" s="278" t="s">
        <v>85</v>
      </c>
      <c r="AV561" s="14" t="s">
        <v>82</v>
      </c>
      <c r="AW561" s="14" t="s">
        <v>37</v>
      </c>
      <c r="AX561" s="14" t="s">
        <v>74</v>
      </c>
      <c r="AY561" s="278" t="s">
        <v>169</v>
      </c>
    </row>
    <row r="562" spans="2:51" s="12" customFormat="1" ht="13.5">
      <c r="B562" s="246"/>
      <c r="C562" s="247"/>
      <c r="D562" s="248" t="s">
        <v>185</v>
      </c>
      <c r="E562" s="249" t="s">
        <v>21</v>
      </c>
      <c r="F562" s="250" t="s">
        <v>819</v>
      </c>
      <c r="G562" s="247"/>
      <c r="H562" s="251">
        <v>8</v>
      </c>
      <c r="I562" s="252"/>
      <c r="J562" s="247"/>
      <c r="K562" s="247"/>
      <c r="L562" s="253"/>
      <c r="M562" s="254"/>
      <c r="N562" s="255"/>
      <c r="O562" s="255"/>
      <c r="P562" s="255"/>
      <c r="Q562" s="255"/>
      <c r="R562" s="255"/>
      <c r="S562" s="255"/>
      <c r="T562" s="256"/>
      <c r="AT562" s="257" t="s">
        <v>185</v>
      </c>
      <c r="AU562" s="257" t="s">
        <v>85</v>
      </c>
      <c r="AV562" s="12" t="s">
        <v>85</v>
      </c>
      <c r="AW562" s="12" t="s">
        <v>37</v>
      </c>
      <c r="AX562" s="12" t="s">
        <v>74</v>
      </c>
      <c r="AY562" s="257" t="s">
        <v>169</v>
      </c>
    </row>
    <row r="563" spans="2:51" s="14" customFormat="1" ht="13.5">
      <c r="B563" s="269"/>
      <c r="C563" s="270"/>
      <c r="D563" s="248" t="s">
        <v>185</v>
      </c>
      <c r="E563" s="271" t="s">
        <v>21</v>
      </c>
      <c r="F563" s="272" t="s">
        <v>845</v>
      </c>
      <c r="G563" s="270"/>
      <c r="H563" s="271" t="s">
        <v>21</v>
      </c>
      <c r="I563" s="273"/>
      <c r="J563" s="270"/>
      <c r="K563" s="270"/>
      <c r="L563" s="274"/>
      <c r="M563" s="275"/>
      <c r="N563" s="276"/>
      <c r="O563" s="276"/>
      <c r="P563" s="276"/>
      <c r="Q563" s="276"/>
      <c r="R563" s="276"/>
      <c r="S563" s="276"/>
      <c r="T563" s="277"/>
      <c r="AT563" s="278" t="s">
        <v>185</v>
      </c>
      <c r="AU563" s="278" t="s">
        <v>85</v>
      </c>
      <c r="AV563" s="14" t="s">
        <v>82</v>
      </c>
      <c r="AW563" s="14" t="s">
        <v>37</v>
      </c>
      <c r="AX563" s="14" t="s">
        <v>74</v>
      </c>
      <c r="AY563" s="278" t="s">
        <v>169</v>
      </c>
    </row>
    <row r="564" spans="2:51" s="12" customFormat="1" ht="13.5">
      <c r="B564" s="246"/>
      <c r="C564" s="247"/>
      <c r="D564" s="248" t="s">
        <v>185</v>
      </c>
      <c r="E564" s="249" t="s">
        <v>21</v>
      </c>
      <c r="F564" s="250" t="s">
        <v>609</v>
      </c>
      <c r="G564" s="247"/>
      <c r="H564" s="251">
        <v>9</v>
      </c>
      <c r="I564" s="252"/>
      <c r="J564" s="247"/>
      <c r="K564" s="247"/>
      <c r="L564" s="253"/>
      <c r="M564" s="254"/>
      <c r="N564" s="255"/>
      <c r="O564" s="255"/>
      <c r="P564" s="255"/>
      <c r="Q564" s="255"/>
      <c r="R564" s="255"/>
      <c r="S564" s="255"/>
      <c r="T564" s="256"/>
      <c r="AT564" s="257" t="s">
        <v>185</v>
      </c>
      <c r="AU564" s="257" t="s">
        <v>85</v>
      </c>
      <c r="AV564" s="12" t="s">
        <v>85</v>
      </c>
      <c r="AW564" s="12" t="s">
        <v>37</v>
      </c>
      <c r="AX564" s="12" t="s">
        <v>74</v>
      </c>
      <c r="AY564" s="257" t="s">
        <v>169</v>
      </c>
    </row>
    <row r="565" spans="2:51" s="13" customFormat="1" ht="13.5">
      <c r="B565" s="258"/>
      <c r="C565" s="259"/>
      <c r="D565" s="248" t="s">
        <v>185</v>
      </c>
      <c r="E565" s="260" t="s">
        <v>21</v>
      </c>
      <c r="F565" s="261" t="s">
        <v>187</v>
      </c>
      <c r="G565" s="259"/>
      <c r="H565" s="262">
        <v>17</v>
      </c>
      <c r="I565" s="263"/>
      <c r="J565" s="259"/>
      <c r="K565" s="259"/>
      <c r="L565" s="264"/>
      <c r="M565" s="265"/>
      <c r="N565" s="266"/>
      <c r="O565" s="266"/>
      <c r="P565" s="266"/>
      <c r="Q565" s="266"/>
      <c r="R565" s="266"/>
      <c r="S565" s="266"/>
      <c r="T565" s="267"/>
      <c r="AT565" s="268" t="s">
        <v>185</v>
      </c>
      <c r="AU565" s="268" t="s">
        <v>85</v>
      </c>
      <c r="AV565" s="13" t="s">
        <v>176</v>
      </c>
      <c r="AW565" s="13" t="s">
        <v>37</v>
      </c>
      <c r="AX565" s="13" t="s">
        <v>82</v>
      </c>
      <c r="AY565" s="268" t="s">
        <v>169</v>
      </c>
    </row>
    <row r="566" spans="2:65" s="1" customFormat="1" ht="16.5" customHeight="1">
      <c r="B566" s="47"/>
      <c r="C566" s="294" t="s">
        <v>846</v>
      </c>
      <c r="D566" s="294" t="s">
        <v>532</v>
      </c>
      <c r="E566" s="295" t="s">
        <v>847</v>
      </c>
      <c r="F566" s="296" t="s">
        <v>848</v>
      </c>
      <c r="G566" s="297" t="s">
        <v>174</v>
      </c>
      <c r="H566" s="298">
        <v>17</v>
      </c>
      <c r="I566" s="299"/>
      <c r="J566" s="300">
        <f>ROUND(I566*H566,2)</f>
        <v>0</v>
      </c>
      <c r="K566" s="296" t="s">
        <v>21</v>
      </c>
      <c r="L566" s="301"/>
      <c r="M566" s="302" t="s">
        <v>21</v>
      </c>
      <c r="N566" s="303" t="s">
        <v>45</v>
      </c>
      <c r="O566" s="48"/>
      <c r="P566" s="243">
        <f>O566*H566</f>
        <v>0</v>
      </c>
      <c r="Q566" s="243">
        <v>0.11</v>
      </c>
      <c r="R566" s="243">
        <f>Q566*H566</f>
        <v>1.87</v>
      </c>
      <c r="S566" s="243">
        <v>0</v>
      </c>
      <c r="T566" s="244">
        <f>S566*H566</f>
        <v>0</v>
      </c>
      <c r="AR566" s="25" t="s">
        <v>215</v>
      </c>
      <c r="AT566" s="25" t="s">
        <v>532</v>
      </c>
      <c r="AU566" s="25" t="s">
        <v>85</v>
      </c>
      <c r="AY566" s="25" t="s">
        <v>169</v>
      </c>
      <c r="BE566" s="245">
        <f>IF(N566="základní",J566,0)</f>
        <v>0</v>
      </c>
      <c r="BF566" s="245">
        <f>IF(N566="snížená",J566,0)</f>
        <v>0</v>
      </c>
      <c r="BG566" s="245">
        <f>IF(N566="zákl. přenesená",J566,0)</f>
        <v>0</v>
      </c>
      <c r="BH566" s="245">
        <f>IF(N566="sníž. přenesená",J566,0)</f>
        <v>0</v>
      </c>
      <c r="BI566" s="245">
        <f>IF(N566="nulová",J566,0)</f>
        <v>0</v>
      </c>
      <c r="BJ566" s="25" t="s">
        <v>82</v>
      </c>
      <c r="BK566" s="245">
        <f>ROUND(I566*H566,2)</f>
        <v>0</v>
      </c>
      <c r="BL566" s="25" t="s">
        <v>176</v>
      </c>
      <c r="BM566" s="25" t="s">
        <v>849</v>
      </c>
    </row>
    <row r="567" spans="2:65" s="1" customFormat="1" ht="25.5" customHeight="1">
      <c r="B567" s="47"/>
      <c r="C567" s="234" t="s">
        <v>850</v>
      </c>
      <c r="D567" s="234" t="s">
        <v>171</v>
      </c>
      <c r="E567" s="235" t="s">
        <v>851</v>
      </c>
      <c r="F567" s="236" t="s">
        <v>852</v>
      </c>
      <c r="G567" s="237" t="s">
        <v>174</v>
      </c>
      <c r="H567" s="238">
        <v>22</v>
      </c>
      <c r="I567" s="239"/>
      <c r="J567" s="240">
        <f>ROUND(I567*H567,2)</f>
        <v>0</v>
      </c>
      <c r="K567" s="236" t="s">
        <v>175</v>
      </c>
      <c r="L567" s="73"/>
      <c r="M567" s="241" t="s">
        <v>21</v>
      </c>
      <c r="N567" s="242" t="s">
        <v>45</v>
      </c>
      <c r="O567" s="48"/>
      <c r="P567" s="243">
        <f>O567*H567</f>
        <v>0</v>
      </c>
      <c r="Q567" s="243">
        <v>0</v>
      </c>
      <c r="R567" s="243">
        <f>Q567*H567</f>
        <v>0</v>
      </c>
      <c r="S567" s="243">
        <v>0.15</v>
      </c>
      <c r="T567" s="244">
        <f>S567*H567</f>
        <v>3.3</v>
      </c>
      <c r="AR567" s="25" t="s">
        <v>176</v>
      </c>
      <c r="AT567" s="25" t="s">
        <v>171</v>
      </c>
      <c r="AU567" s="25" t="s">
        <v>85</v>
      </c>
      <c r="AY567" s="25" t="s">
        <v>169</v>
      </c>
      <c r="BE567" s="245">
        <f>IF(N567="základní",J567,0)</f>
        <v>0</v>
      </c>
      <c r="BF567" s="245">
        <f>IF(N567="snížená",J567,0)</f>
        <v>0</v>
      </c>
      <c r="BG567" s="245">
        <f>IF(N567="zákl. přenesená",J567,0)</f>
        <v>0</v>
      </c>
      <c r="BH567" s="245">
        <f>IF(N567="sníž. přenesená",J567,0)</f>
        <v>0</v>
      </c>
      <c r="BI567" s="245">
        <f>IF(N567="nulová",J567,0)</f>
        <v>0</v>
      </c>
      <c r="BJ567" s="25" t="s">
        <v>82</v>
      </c>
      <c r="BK567" s="245">
        <f>ROUND(I567*H567,2)</f>
        <v>0</v>
      </c>
      <c r="BL567" s="25" t="s">
        <v>176</v>
      </c>
      <c r="BM567" s="25" t="s">
        <v>853</v>
      </c>
    </row>
    <row r="568" spans="2:51" s="12" customFormat="1" ht="13.5">
      <c r="B568" s="246"/>
      <c r="C568" s="247"/>
      <c r="D568" s="248" t="s">
        <v>185</v>
      </c>
      <c r="E568" s="249" t="s">
        <v>21</v>
      </c>
      <c r="F568" s="250" t="s">
        <v>854</v>
      </c>
      <c r="G568" s="247"/>
      <c r="H568" s="251">
        <v>22</v>
      </c>
      <c r="I568" s="252"/>
      <c r="J568" s="247"/>
      <c r="K568" s="247"/>
      <c r="L568" s="253"/>
      <c r="M568" s="254"/>
      <c r="N568" s="255"/>
      <c r="O568" s="255"/>
      <c r="P568" s="255"/>
      <c r="Q568" s="255"/>
      <c r="R568" s="255"/>
      <c r="S568" s="255"/>
      <c r="T568" s="256"/>
      <c r="AT568" s="257" t="s">
        <v>185</v>
      </c>
      <c r="AU568" s="257" t="s">
        <v>85</v>
      </c>
      <c r="AV568" s="12" t="s">
        <v>85</v>
      </c>
      <c r="AW568" s="12" t="s">
        <v>37</v>
      </c>
      <c r="AX568" s="12" t="s">
        <v>74</v>
      </c>
      <c r="AY568" s="257" t="s">
        <v>169</v>
      </c>
    </row>
    <row r="569" spans="2:51" s="13" customFormat="1" ht="13.5">
      <c r="B569" s="258"/>
      <c r="C569" s="259"/>
      <c r="D569" s="248" t="s">
        <v>185</v>
      </c>
      <c r="E569" s="260" t="s">
        <v>21</v>
      </c>
      <c r="F569" s="261" t="s">
        <v>187</v>
      </c>
      <c r="G569" s="259"/>
      <c r="H569" s="262">
        <v>22</v>
      </c>
      <c r="I569" s="263"/>
      <c r="J569" s="259"/>
      <c r="K569" s="259"/>
      <c r="L569" s="264"/>
      <c r="M569" s="265"/>
      <c r="N569" s="266"/>
      <c r="O569" s="266"/>
      <c r="P569" s="266"/>
      <c r="Q569" s="266"/>
      <c r="R569" s="266"/>
      <c r="S569" s="266"/>
      <c r="T569" s="267"/>
      <c r="AT569" s="268" t="s">
        <v>185</v>
      </c>
      <c r="AU569" s="268" t="s">
        <v>85</v>
      </c>
      <c r="AV569" s="13" t="s">
        <v>176</v>
      </c>
      <c r="AW569" s="13" t="s">
        <v>37</v>
      </c>
      <c r="AX569" s="13" t="s">
        <v>82</v>
      </c>
      <c r="AY569" s="268" t="s">
        <v>169</v>
      </c>
    </row>
    <row r="570" spans="2:65" s="1" customFormat="1" ht="16.5" customHeight="1">
      <c r="B570" s="47"/>
      <c r="C570" s="234" t="s">
        <v>855</v>
      </c>
      <c r="D570" s="234" t="s">
        <v>171</v>
      </c>
      <c r="E570" s="235" t="s">
        <v>856</v>
      </c>
      <c r="F570" s="236" t="s">
        <v>857</v>
      </c>
      <c r="G570" s="237" t="s">
        <v>174</v>
      </c>
      <c r="H570" s="238">
        <v>53</v>
      </c>
      <c r="I570" s="239"/>
      <c r="J570" s="240">
        <f>ROUND(I570*H570,2)</f>
        <v>0</v>
      </c>
      <c r="K570" s="236" t="s">
        <v>175</v>
      </c>
      <c r="L570" s="73"/>
      <c r="M570" s="241" t="s">
        <v>21</v>
      </c>
      <c r="N570" s="242" t="s">
        <v>45</v>
      </c>
      <c r="O570" s="48"/>
      <c r="P570" s="243">
        <f>O570*H570</f>
        <v>0</v>
      </c>
      <c r="Q570" s="243">
        <v>0.4208</v>
      </c>
      <c r="R570" s="243">
        <f>Q570*H570</f>
        <v>22.3024</v>
      </c>
      <c r="S570" s="243">
        <v>0</v>
      </c>
      <c r="T570" s="244">
        <f>S570*H570</f>
        <v>0</v>
      </c>
      <c r="AR570" s="25" t="s">
        <v>176</v>
      </c>
      <c r="AT570" s="25" t="s">
        <v>171</v>
      </c>
      <c r="AU570" s="25" t="s">
        <v>85</v>
      </c>
      <c r="AY570" s="25" t="s">
        <v>169</v>
      </c>
      <c r="BE570" s="245">
        <f>IF(N570="základní",J570,0)</f>
        <v>0</v>
      </c>
      <c r="BF570" s="245">
        <f>IF(N570="snížená",J570,0)</f>
        <v>0</v>
      </c>
      <c r="BG570" s="245">
        <f>IF(N570="zákl. přenesená",J570,0)</f>
        <v>0</v>
      </c>
      <c r="BH570" s="245">
        <f>IF(N570="sníž. přenesená",J570,0)</f>
        <v>0</v>
      </c>
      <c r="BI570" s="245">
        <f>IF(N570="nulová",J570,0)</f>
        <v>0</v>
      </c>
      <c r="BJ570" s="25" t="s">
        <v>82</v>
      </c>
      <c r="BK570" s="245">
        <f>ROUND(I570*H570,2)</f>
        <v>0</v>
      </c>
      <c r="BL570" s="25" t="s">
        <v>176</v>
      </c>
      <c r="BM570" s="25" t="s">
        <v>858</v>
      </c>
    </row>
    <row r="571" spans="2:51" s="14" customFormat="1" ht="13.5">
      <c r="B571" s="269"/>
      <c r="C571" s="270"/>
      <c r="D571" s="248" t="s">
        <v>185</v>
      </c>
      <c r="E571" s="271" t="s">
        <v>21</v>
      </c>
      <c r="F571" s="272" t="s">
        <v>859</v>
      </c>
      <c r="G571" s="270"/>
      <c r="H571" s="271" t="s">
        <v>21</v>
      </c>
      <c r="I571" s="273"/>
      <c r="J571" s="270"/>
      <c r="K571" s="270"/>
      <c r="L571" s="274"/>
      <c r="M571" s="275"/>
      <c r="N571" s="276"/>
      <c r="O571" s="276"/>
      <c r="P571" s="276"/>
      <c r="Q571" s="276"/>
      <c r="R571" s="276"/>
      <c r="S571" s="276"/>
      <c r="T571" s="277"/>
      <c r="AT571" s="278" t="s">
        <v>185</v>
      </c>
      <c r="AU571" s="278" t="s">
        <v>85</v>
      </c>
      <c r="AV571" s="14" t="s">
        <v>82</v>
      </c>
      <c r="AW571" s="14" t="s">
        <v>37</v>
      </c>
      <c r="AX571" s="14" t="s">
        <v>74</v>
      </c>
      <c r="AY571" s="278" t="s">
        <v>169</v>
      </c>
    </row>
    <row r="572" spans="2:51" s="14" customFormat="1" ht="13.5">
      <c r="B572" s="269"/>
      <c r="C572" s="270"/>
      <c r="D572" s="248" t="s">
        <v>185</v>
      </c>
      <c r="E572" s="271" t="s">
        <v>21</v>
      </c>
      <c r="F572" s="272" t="s">
        <v>334</v>
      </c>
      <c r="G572" s="270"/>
      <c r="H572" s="271" t="s">
        <v>21</v>
      </c>
      <c r="I572" s="273"/>
      <c r="J572" s="270"/>
      <c r="K572" s="270"/>
      <c r="L572" s="274"/>
      <c r="M572" s="275"/>
      <c r="N572" s="276"/>
      <c r="O572" s="276"/>
      <c r="P572" s="276"/>
      <c r="Q572" s="276"/>
      <c r="R572" s="276"/>
      <c r="S572" s="276"/>
      <c r="T572" s="277"/>
      <c r="AT572" s="278" t="s">
        <v>185</v>
      </c>
      <c r="AU572" s="278" t="s">
        <v>85</v>
      </c>
      <c r="AV572" s="14" t="s">
        <v>82</v>
      </c>
      <c r="AW572" s="14" t="s">
        <v>37</v>
      </c>
      <c r="AX572" s="14" t="s">
        <v>74</v>
      </c>
      <c r="AY572" s="278" t="s">
        <v>169</v>
      </c>
    </row>
    <row r="573" spans="2:51" s="12" customFormat="1" ht="13.5">
      <c r="B573" s="246"/>
      <c r="C573" s="247"/>
      <c r="D573" s="248" t="s">
        <v>185</v>
      </c>
      <c r="E573" s="249" t="s">
        <v>21</v>
      </c>
      <c r="F573" s="250" t="s">
        <v>215</v>
      </c>
      <c r="G573" s="247"/>
      <c r="H573" s="251">
        <v>8</v>
      </c>
      <c r="I573" s="252"/>
      <c r="J573" s="247"/>
      <c r="K573" s="247"/>
      <c r="L573" s="253"/>
      <c r="M573" s="254"/>
      <c r="N573" s="255"/>
      <c r="O573" s="255"/>
      <c r="P573" s="255"/>
      <c r="Q573" s="255"/>
      <c r="R573" s="255"/>
      <c r="S573" s="255"/>
      <c r="T573" s="256"/>
      <c r="AT573" s="257" t="s">
        <v>185</v>
      </c>
      <c r="AU573" s="257" t="s">
        <v>85</v>
      </c>
      <c r="AV573" s="12" t="s">
        <v>85</v>
      </c>
      <c r="AW573" s="12" t="s">
        <v>37</v>
      </c>
      <c r="AX573" s="12" t="s">
        <v>74</v>
      </c>
      <c r="AY573" s="257" t="s">
        <v>169</v>
      </c>
    </row>
    <row r="574" spans="2:51" s="14" customFormat="1" ht="13.5">
      <c r="B574" s="269"/>
      <c r="C574" s="270"/>
      <c r="D574" s="248" t="s">
        <v>185</v>
      </c>
      <c r="E574" s="271" t="s">
        <v>21</v>
      </c>
      <c r="F574" s="272" t="s">
        <v>343</v>
      </c>
      <c r="G574" s="270"/>
      <c r="H574" s="271" t="s">
        <v>21</v>
      </c>
      <c r="I574" s="273"/>
      <c r="J574" s="270"/>
      <c r="K574" s="270"/>
      <c r="L574" s="274"/>
      <c r="M574" s="275"/>
      <c r="N574" s="276"/>
      <c r="O574" s="276"/>
      <c r="P574" s="276"/>
      <c r="Q574" s="276"/>
      <c r="R574" s="276"/>
      <c r="S574" s="276"/>
      <c r="T574" s="277"/>
      <c r="AT574" s="278" t="s">
        <v>185</v>
      </c>
      <c r="AU574" s="278" t="s">
        <v>85</v>
      </c>
      <c r="AV574" s="14" t="s">
        <v>82</v>
      </c>
      <c r="AW574" s="14" t="s">
        <v>37</v>
      </c>
      <c r="AX574" s="14" t="s">
        <v>74</v>
      </c>
      <c r="AY574" s="278" t="s">
        <v>169</v>
      </c>
    </row>
    <row r="575" spans="2:51" s="12" customFormat="1" ht="13.5">
      <c r="B575" s="246"/>
      <c r="C575" s="247"/>
      <c r="D575" s="248" t="s">
        <v>185</v>
      </c>
      <c r="E575" s="249" t="s">
        <v>21</v>
      </c>
      <c r="F575" s="250" t="s">
        <v>246</v>
      </c>
      <c r="G575" s="247"/>
      <c r="H575" s="251">
        <v>16</v>
      </c>
      <c r="I575" s="252"/>
      <c r="J575" s="247"/>
      <c r="K575" s="247"/>
      <c r="L575" s="253"/>
      <c r="M575" s="254"/>
      <c r="N575" s="255"/>
      <c r="O575" s="255"/>
      <c r="P575" s="255"/>
      <c r="Q575" s="255"/>
      <c r="R575" s="255"/>
      <c r="S575" s="255"/>
      <c r="T575" s="256"/>
      <c r="AT575" s="257" t="s">
        <v>185</v>
      </c>
      <c r="AU575" s="257" t="s">
        <v>85</v>
      </c>
      <c r="AV575" s="12" t="s">
        <v>85</v>
      </c>
      <c r="AW575" s="12" t="s">
        <v>37</v>
      </c>
      <c r="AX575" s="12" t="s">
        <v>74</v>
      </c>
      <c r="AY575" s="257" t="s">
        <v>169</v>
      </c>
    </row>
    <row r="576" spans="2:51" s="14" customFormat="1" ht="13.5">
      <c r="B576" s="269"/>
      <c r="C576" s="270"/>
      <c r="D576" s="248" t="s">
        <v>185</v>
      </c>
      <c r="E576" s="271" t="s">
        <v>21</v>
      </c>
      <c r="F576" s="272" t="s">
        <v>346</v>
      </c>
      <c r="G576" s="270"/>
      <c r="H576" s="271" t="s">
        <v>21</v>
      </c>
      <c r="I576" s="273"/>
      <c r="J576" s="270"/>
      <c r="K576" s="270"/>
      <c r="L576" s="274"/>
      <c r="M576" s="275"/>
      <c r="N576" s="276"/>
      <c r="O576" s="276"/>
      <c r="P576" s="276"/>
      <c r="Q576" s="276"/>
      <c r="R576" s="276"/>
      <c r="S576" s="276"/>
      <c r="T576" s="277"/>
      <c r="AT576" s="278" t="s">
        <v>185</v>
      </c>
      <c r="AU576" s="278" t="s">
        <v>85</v>
      </c>
      <c r="AV576" s="14" t="s">
        <v>82</v>
      </c>
      <c r="AW576" s="14" t="s">
        <v>37</v>
      </c>
      <c r="AX576" s="14" t="s">
        <v>74</v>
      </c>
      <c r="AY576" s="278" t="s">
        <v>169</v>
      </c>
    </row>
    <row r="577" spans="2:51" s="12" customFormat="1" ht="13.5">
      <c r="B577" s="246"/>
      <c r="C577" s="247"/>
      <c r="D577" s="248" t="s">
        <v>185</v>
      </c>
      <c r="E577" s="249" t="s">
        <v>21</v>
      </c>
      <c r="F577" s="250" t="s">
        <v>202</v>
      </c>
      <c r="G577" s="247"/>
      <c r="H577" s="251">
        <v>7</v>
      </c>
      <c r="I577" s="252"/>
      <c r="J577" s="247"/>
      <c r="K577" s="247"/>
      <c r="L577" s="253"/>
      <c r="M577" s="254"/>
      <c r="N577" s="255"/>
      <c r="O577" s="255"/>
      <c r="P577" s="255"/>
      <c r="Q577" s="255"/>
      <c r="R577" s="255"/>
      <c r="S577" s="255"/>
      <c r="T577" s="256"/>
      <c r="AT577" s="257" t="s">
        <v>185</v>
      </c>
      <c r="AU577" s="257" t="s">
        <v>85</v>
      </c>
      <c r="AV577" s="12" t="s">
        <v>85</v>
      </c>
      <c r="AW577" s="12" t="s">
        <v>37</v>
      </c>
      <c r="AX577" s="12" t="s">
        <v>74</v>
      </c>
      <c r="AY577" s="257" t="s">
        <v>169</v>
      </c>
    </row>
    <row r="578" spans="2:51" s="14" customFormat="1" ht="13.5">
      <c r="B578" s="269"/>
      <c r="C578" s="270"/>
      <c r="D578" s="248" t="s">
        <v>185</v>
      </c>
      <c r="E578" s="271" t="s">
        <v>21</v>
      </c>
      <c r="F578" s="272" t="s">
        <v>434</v>
      </c>
      <c r="G578" s="270"/>
      <c r="H578" s="271" t="s">
        <v>21</v>
      </c>
      <c r="I578" s="273"/>
      <c r="J578" s="270"/>
      <c r="K578" s="270"/>
      <c r="L578" s="274"/>
      <c r="M578" s="275"/>
      <c r="N578" s="276"/>
      <c r="O578" s="276"/>
      <c r="P578" s="276"/>
      <c r="Q578" s="276"/>
      <c r="R578" s="276"/>
      <c r="S578" s="276"/>
      <c r="T578" s="277"/>
      <c r="AT578" s="278" t="s">
        <v>185</v>
      </c>
      <c r="AU578" s="278" t="s">
        <v>85</v>
      </c>
      <c r="AV578" s="14" t="s">
        <v>82</v>
      </c>
      <c r="AW578" s="14" t="s">
        <v>37</v>
      </c>
      <c r="AX578" s="14" t="s">
        <v>74</v>
      </c>
      <c r="AY578" s="278" t="s">
        <v>169</v>
      </c>
    </row>
    <row r="579" spans="2:51" s="12" customFormat="1" ht="13.5">
      <c r="B579" s="246"/>
      <c r="C579" s="247"/>
      <c r="D579" s="248" t="s">
        <v>185</v>
      </c>
      <c r="E579" s="249" t="s">
        <v>21</v>
      </c>
      <c r="F579" s="250" t="s">
        <v>231</v>
      </c>
      <c r="G579" s="247"/>
      <c r="H579" s="251">
        <v>12</v>
      </c>
      <c r="I579" s="252"/>
      <c r="J579" s="247"/>
      <c r="K579" s="247"/>
      <c r="L579" s="253"/>
      <c r="M579" s="254"/>
      <c r="N579" s="255"/>
      <c r="O579" s="255"/>
      <c r="P579" s="255"/>
      <c r="Q579" s="255"/>
      <c r="R579" s="255"/>
      <c r="S579" s="255"/>
      <c r="T579" s="256"/>
      <c r="AT579" s="257" t="s">
        <v>185</v>
      </c>
      <c r="AU579" s="257" t="s">
        <v>85</v>
      </c>
      <c r="AV579" s="12" t="s">
        <v>85</v>
      </c>
      <c r="AW579" s="12" t="s">
        <v>37</v>
      </c>
      <c r="AX579" s="12" t="s">
        <v>74</v>
      </c>
      <c r="AY579" s="257" t="s">
        <v>169</v>
      </c>
    </row>
    <row r="580" spans="2:51" s="15" customFormat="1" ht="13.5">
      <c r="B580" s="283"/>
      <c r="C580" s="284"/>
      <c r="D580" s="248" t="s">
        <v>185</v>
      </c>
      <c r="E580" s="285" t="s">
        <v>21</v>
      </c>
      <c r="F580" s="286" t="s">
        <v>345</v>
      </c>
      <c r="G580" s="284"/>
      <c r="H580" s="287">
        <v>43</v>
      </c>
      <c r="I580" s="288"/>
      <c r="J580" s="284"/>
      <c r="K580" s="284"/>
      <c r="L580" s="289"/>
      <c r="M580" s="290"/>
      <c r="N580" s="291"/>
      <c r="O580" s="291"/>
      <c r="P580" s="291"/>
      <c r="Q580" s="291"/>
      <c r="R580" s="291"/>
      <c r="S580" s="291"/>
      <c r="T580" s="292"/>
      <c r="AT580" s="293" t="s">
        <v>185</v>
      </c>
      <c r="AU580" s="293" t="s">
        <v>85</v>
      </c>
      <c r="AV580" s="15" t="s">
        <v>181</v>
      </c>
      <c r="AW580" s="15" t="s">
        <v>37</v>
      </c>
      <c r="AX580" s="15" t="s">
        <v>74</v>
      </c>
      <c r="AY580" s="293" t="s">
        <v>169</v>
      </c>
    </row>
    <row r="581" spans="2:51" s="14" customFormat="1" ht="13.5">
      <c r="B581" s="269"/>
      <c r="C581" s="270"/>
      <c r="D581" s="248" t="s">
        <v>185</v>
      </c>
      <c r="E581" s="271" t="s">
        <v>21</v>
      </c>
      <c r="F581" s="272" t="s">
        <v>860</v>
      </c>
      <c r="G581" s="270"/>
      <c r="H581" s="271" t="s">
        <v>21</v>
      </c>
      <c r="I581" s="273"/>
      <c r="J581" s="270"/>
      <c r="K581" s="270"/>
      <c r="L581" s="274"/>
      <c r="M581" s="275"/>
      <c r="N581" s="276"/>
      <c r="O581" s="276"/>
      <c r="P581" s="276"/>
      <c r="Q581" s="276"/>
      <c r="R581" s="276"/>
      <c r="S581" s="276"/>
      <c r="T581" s="277"/>
      <c r="AT581" s="278" t="s">
        <v>185</v>
      </c>
      <c r="AU581" s="278" t="s">
        <v>85</v>
      </c>
      <c r="AV581" s="14" t="s">
        <v>82</v>
      </c>
      <c r="AW581" s="14" t="s">
        <v>37</v>
      </c>
      <c r="AX581" s="14" t="s">
        <v>74</v>
      </c>
      <c r="AY581" s="278" t="s">
        <v>169</v>
      </c>
    </row>
    <row r="582" spans="2:51" s="14" customFormat="1" ht="13.5">
      <c r="B582" s="269"/>
      <c r="C582" s="270"/>
      <c r="D582" s="248" t="s">
        <v>185</v>
      </c>
      <c r="E582" s="271" t="s">
        <v>21</v>
      </c>
      <c r="F582" s="272" t="s">
        <v>334</v>
      </c>
      <c r="G582" s="270"/>
      <c r="H582" s="271" t="s">
        <v>21</v>
      </c>
      <c r="I582" s="273"/>
      <c r="J582" s="270"/>
      <c r="K582" s="270"/>
      <c r="L582" s="274"/>
      <c r="M582" s="275"/>
      <c r="N582" s="276"/>
      <c r="O582" s="276"/>
      <c r="P582" s="276"/>
      <c r="Q582" s="276"/>
      <c r="R582" s="276"/>
      <c r="S582" s="276"/>
      <c r="T582" s="277"/>
      <c r="AT582" s="278" t="s">
        <v>185</v>
      </c>
      <c r="AU582" s="278" t="s">
        <v>85</v>
      </c>
      <c r="AV582" s="14" t="s">
        <v>82</v>
      </c>
      <c r="AW582" s="14" t="s">
        <v>37</v>
      </c>
      <c r="AX582" s="14" t="s">
        <v>74</v>
      </c>
      <c r="AY582" s="278" t="s">
        <v>169</v>
      </c>
    </row>
    <row r="583" spans="2:51" s="12" customFormat="1" ht="13.5">
      <c r="B583" s="246"/>
      <c r="C583" s="247"/>
      <c r="D583" s="248" t="s">
        <v>185</v>
      </c>
      <c r="E583" s="249" t="s">
        <v>21</v>
      </c>
      <c r="F583" s="250" t="s">
        <v>85</v>
      </c>
      <c r="G583" s="247"/>
      <c r="H583" s="251">
        <v>2</v>
      </c>
      <c r="I583" s="252"/>
      <c r="J583" s="247"/>
      <c r="K583" s="247"/>
      <c r="L583" s="253"/>
      <c r="M583" s="254"/>
      <c r="N583" s="255"/>
      <c r="O583" s="255"/>
      <c r="P583" s="255"/>
      <c r="Q583" s="255"/>
      <c r="R583" s="255"/>
      <c r="S583" s="255"/>
      <c r="T583" s="256"/>
      <c r="AT583" s="257" t="s">
        <v>185</v>
      </c>
      <c r="AU583" s="257" t="s">
        <v>85</v>
      </c>
      <c r="AV583" s="12" t="s">
        <v>85</v>
      </c>
      <c r="AW583" s="12" t="s">
        <v>37</v>
      </c>
      <c r="AX583" s="12" t="s">
        <v>74</v>
      </c>
      <c r="AY583" s="257" t="s">
        <v>169</v>
      </c>
    </row>
    <row r="584" spans="2:51" s="14" customFormat="1" ht="13.5">
      <c r="B584" s="269"/>
      <c r="C584" s="270"/>
      <c r="D584" s="248" t="s">
        <v>185</v>
      </c>
      <c r="E584" s="271" t="s">
        <v>21</v>
      </c>
      <c r="F584" s="272" t="s">
        <v>343</v>
      </c>
      <c r="G584" s="270"/>
      <c r="H584" s="271" t="s">
        <v>21</v>
      </c>
      <c r="I584" s="273"/>
      <c r="J584" s="270"/>
      <c r="K584" s="270"/>
      <c r="L584" s="274"/>
      <c r="M584" s="275"/>
      <c r="N584" s="276"/>
      <c r="O584" s="276"/>
      <c r="P584" s="276"/>
      <c r="Q584" s="276"/>
      <c r="R584" s="276"/>
      <c r="S584" s="276"/>
      <c r="T584" s="277"/>
      <c r="AT584" s="278" t="s">
        <v>185</v>
      </c>
      <c r="AU584" s="278" t="s">
        <v>85</v>
      </c>
      <c r="AV584" s="14" t="s">
        <v>82</v>
      </c>
      <c r="AW584" s="14" t="s">
        <v>37</v>
      </c>
      <c r="AX584" s="14" t="s">
        <v>74</v>
      </c>
      <c r="AY584" s="278" t="s">
        <v>169</v>
      </c>
    </row>
    <row r="585" spans="2:51" s="12" customFormat="1" ht="13.5">
      <c r="B585" s="246"/>
      <c r="C585" s="247"/>
      <c r="D585" s="248" t="s">
        <v>185</v>
      </c>
      <c r="E585" s="249" t="s">
        <v>21</v>
      </c>
      <c r="F585" s="250" t="s">
        <v>181</v>
      </c>
      <c r="G585" s="247"/>
      <c r="H585" s="251">
        <v>3</v>
      </c>
      <c r="I585" s="252"/>
      <c r="J585" s="247"/>
      <c r="K585" s="247"/>
      <c r="L585" s="253"/>
      <c r="M585" s="254"/>
      <c r="N585" s="255"/>
      <c r="O585" s="255"/>
      <c r="P585" s="255"/>
      <c r="Q585" s="255"/>
      <c r="R585" s="255"/>
      <c r="S585" s="255"/>
      <c r="T585" s="256"/>
      <c r="AT585" s="257" t="s">
        <v>185</v>
      </c>
      <c r="AU585" s="257" t="s">
        <v>85</v>
      </c>
      <c r="AV585" s="12" t="s">
        <v>85</v>
      </c>
      <c r="AW585" s="12" t="s">
        <v>37</v>
      </c>
      <c r="AX585" s="12" t="s">
        <v>74</v>
      </c>
      <c r="AY585" s="257" t="s">
        <v>169</v>
      </c>
    </row>
    <row r="586" spans="2:51" s="14" customFormat="1" ht="13.5">
      <c r="B586" s="269"/>
      <c r="C586" s="270"/>
      <c r="D586" s="248" t="s">
        <v>185</v>
      </c>
      <c r="E586" s="271" t="s">
        <v>21</v>
      </c>
      <c r="F586" s="272" t="s">
        <v>346</v>
      </c>
      <c r="G586" s="270"/>
      <c r="H586" s="271" t="s">
        <v>21</v>
      </c>
      <c r="I586" s="273"/>
      <c r="J586" s="270"/>
      <c r="K586" s="270"/>
      <c r="L586" s="274"/>
      <c r="M586" s="275"/>
      <c r="N586" s="276"/>
      <c r="O586" s="276"/>
      <c r="P586" s="276"/>
      <c r="Q586" s="276"/>
      <c r="R586" s="276"/>
      <c r="S586" s="276"/>
      <c r="T586" s="277"/>
      <c r="AT586" s="278" t="s">
        <v>185</v>
      </c>
      <c r="AU586" s="278" t="s">
        <v>85</v>
      </c>
      <c r="AV586" s="14" t="s">
        <v>82</v>
      </c>
      <c r="AW586" s="14" t="s">
        <v>37</v>
      </c>
      <c r="AX586" s="14" t="s">
        <v>74</v>
      </c>
      <c r="AY586" s="278" t="s">
        <v>169</v>
      </c>
    </row>
    <row r="587" spans="2:51" s="12" customFormat="1" ht="13.5">
      <c r="B587" s="246"/>
      <c r="C587" s="247"/>
      <c r="D587" s="248" t="s">
        <v>185</v>
      </c>
      <c r="E587" s="249" t="s">
        <v>21</v>
      </c>
      <c r="F587" s="250" t="s">
        <v>181</v>
      </c>
      <c r="G587" s="247"/>
      <c r="H587" s="251">
        <v>3</v>
      </c>
      <c r="I587" s="252"/>
      <c r="J587" s="247"/>
      <c r="K587" s="247"/>
      <c r="L587" s="253"/>
      <c r="M587" s="254"/>
      <c r="N587" s="255"/>
      <c r="O587" s="255"/>
      <c r="P587" s="255"/>
      <c r="Q587" s="255"/>
      <c r="R587" s="255"/>
      <c r="S587" s="255"/>
      <c r="T587" s="256"/>
      <c r="AT587" s="257" t="s">
        <v>185</v>
      </c>
      <c r="AU587" s="257" t="s">
        <v>85</v>
      </c>
      <c r="AV587" s="12" t="s">
        <v>85</v>
      </c>
      <c r="AW587" s="12" t="s">
        <v>37</v>
      </c>
      <c r="AX587" s="12" t="s">
        <v>74</v>
      </c>
      <c r="AY587" s="257" t="s">
        <v>169</v>
      </c>
    </row>
    <row r="588" spans="2:51" s="14" customFormat="1" ht="13.5">
      <c r="B588" s="269"/>
      <c r="C588" s="270"/>
      <c r="D588" s="248" t="s">
        <v>185</v>
      </c>
      <c r="E588" s="271" t="s">
        <v>21</v>
      </c>
      <c r="F588" s="272" t="s">
        <v>434</v>
      </c>
      <c r="G588" s="270"/>
      <c r="H588" s="271" t="s">
        <v>21</v>
      </c>
      <c r="I588" s="273"/>
      <c r="J588" s="270"/>
      <c r="K588" s="270"/>
      <c r="L588" s="274"/>
      <c r="M588" s="275"/>
      <c r="N588" s="276"/>
      <c r="O588" s="276"/>
      <c r="P588" s="276"/>
      <c r="Q588" s="276"/>
      <c r="R588" s="276"/>
      <c r="S588" s="276"/>
      <c r="T588" s="277"/>
      <c r="AT588" s="278" t="s">
        <v>185</v>
      </c>
      <c r="AU588" s="278" t="s">
        <v>85</v>
      </c>
      <c r="AV588" s="14" t="s">
        <v>82</v>
      </c>
      <c r="AW588" s="14" t="s">
        <v>37</v>
      </c>
      <c r="AX588" s="14" t="s">
        <v>74</v>
      </c>
      <c r="AY588" s="278" t="s">
        <v>169</v>
      </c>
    </row>
    <row r="589" spans="2:51" s="12" customFormat="1" ht="13.5">
      <c r="B589" s="246"/>
      <c r="C589" s="247"/>
      <c r="D589" s="248" t="s">
        <v>185</v>
      </c>
      <c r="E589" s="249" t="s">
        <v>21</v>
      </c>
      <c r="F589" s="250" t="s">
        <v>85</v>
      </c>
      <c r="G589" s="247"/>
      <c r="H589" s="251">
        <v>2</v>
      </c>
      <c r="I589" s="252"/>
      <c r="J589" s="247"/>
      <c r="K589" s="247"/>
      <c r="L589" s="253"/>
      <c r="M589" s="254"/>
      <c r="N589" s="255"/>
      <c r="O589" s="255"/>
      <c r="P589" s="255"/>
      <c r="Q589" s="255"/>
      <c r="R589" s="255"/>
      <c r="S589" s="255"/>
      <c r="T589" s="256"/>
      <c r="AT589" s="257" t="s">
        <v>185</v>
      </c>
      <c r="AU589" s="257" t="s">
        <v>85</v>
      </c>
      <c r="AV589" s="12" t="s">
        <v>85</v>
      </c>
      <c r="AW589" s="12" t="s">
        <v>37</v>
      </c>
      <c r="AX589" s="12" t="s">
        <v>74</v>
      </c>
      <c r="AY589" s="257" t="s">
        <v>169</v>
      </c>
    </row>
    <row r="590" spans="2:51" s="15" customFormat="1" ht="13.5">
      <c r="B590" s="283"/>
      <c r="C590" s="284"/>
      <c r="D590" s="248" t="s">
        <v>185</v>
      </c>
      <c r="E590" s="285" t="s">
        <v>21</v>
      </c>
      <c r="F590" s="286" t="s">
        <v>345</v>
      </c>
      <c r="G590" s="284"/>
      <c r="H590" s="287">
        <v>10</v>
      </c>
      <c r="I590" s="288"/>
      <c r="J590" s="284"/>
      <c r="K590" s="284"/>
      <c r="L590" s="289"/>
      <c r="M590" s="290"/>
      <c r="N590" s="291"/>
      <c r="O590" s="291"/>
      <c r="P590" s="291"/>
      <c r="Q590" s="291"/>
      <c r="R590" s="291"/>
      <c r="S590" s="291"/>
      <c r="T590" s="292"/>
      <c r="AT590" s="293" t="s">
        <v>185</v>
      </c>
      <c r="AU590" s="293" t="s">
        <v>85</v>
      </c>
      <c r="AV590" s="15" t="s">
        <v>181</v>
      </c>
      <c r="AW590" s="15" t="s">
        <v>37</v>
      </c>
      <c r="AX590" s="15" t="s">
        <v>74</v>
      </c>
      <c r="AY590" s="293" t="s">
        <v>169</v>
      </c>
    </row>
    <row r="591" spans="2:51" s="13" customFormat="1" ht="13.5">
      <c r="B591" s="258"/>
      <c r="C591" s="259"/>
      <c r="D591" s="248" t="s">
        <v>185</v>
      </c>
      <c r="E591" s="260" t="s">
        <v>21</v>
      </c>
      <c r="F591" s="261" t="s">
        <v>187</v>
      </c>
      <c r="G591" s="259"/>
      <c r="H591" s="262">
        <v>53</v>
      </c>
      <c r="I591" s="263"/>
      <c r="J591" s="259"/>
      <c r="K591" s="259"/>
      <c r="L591" s="264"/>
      <c r="M591" s="265"/>
      <c r="N591" s="266"/>
      <c r="O591" s="266"/>
      <c r="P591" s="266"/>
      <c r="Q591" s="266"/>
      <c r="R591" s="266"/>
      <c r="S591" s="266"/>
      <c r="T591" s="267"/>
      <c r="AT591" s="268" t="s">
        <v>185</v>
      </c>
      <c r="AU591" s="268" t="s">
        <v>85</v>
      </c>
      <c r="AV591" s="13" t="s">
        <v>176</v>
      </c>
      <c r="AW591" s="13" t="s">
        <v>37</v>
      </c>
      <c r="AX591" s="13" t="s">
        <v>82</v>
      </c>
      <c r="AY591" s="268" t="s">
        <v>169</v>
      </c>
    </row>
    <row r="592" spans="2:65" s="1" customFormat="1" ht="16.5" customHeight="1">
      <c r="B592" s="47"/>
      <c r="C592" s="234" t="s">
        <v>861</v>
      </c>
      <c r="D592" s="234" t="s">
        <v>171</v>
      </c>
      <c r="E592" s="235" t="s">
        <v>862</v>
      </c>
      <c r="F592" s="236" t="s">
        <v>863</v>
      </c>
      <c r="G592" s="237" t="s">
        <v>174</v>
      </c>
      <c r="H592" s="238">
        <v>1</v>
      </c>
      <c r="I592" s="239"/>
      <c r="J592" s="240">
        <f>ROUND(I592*H592,2)</f>
        <v>0</v>
      </c>
      <c r="K592" s="236" t="s">
        <v>175</v>
      </c>
      <c r="L592" s="73"/>
      <c r="M592" s="241" t="s">
        <v>21</v>
      </c>
      <c r="N592" s="242" t="s">
        <v>45</v>
      </c>
      <c r="O592" s="48"/>
      <c r="P592" s="243">
        <f>O592*H592</f>
        <v>0</v>
      </c>
      <c r="Q592" s="243">
        <v>0.3290568</v>
      </c>
      <c r="R592" s="243">
        <f>Q592*H592</f>
        <v>0.3290568</v>
      </c>
      <c r="S592" s="243">
        <v>0</v>
      </c>
      <c r="T592" s="244">
        <f>S592*H592</f>
        <v>0</v>
      </c>
      <c r="AR592" s="25" t="s">
        <v>176</v>
      </c>
      <c r="AT592" s="25" t="s">
        <v>171</v>
      </c>
      <c r="AU592" s="25" t="s">
        <v>85</v>
      </c>
      <c r="AY592" s="25" t="s">
        <v>169</v>
      </c>
      <c r="BE592" s="245">
        <f>IF(N592="základní",J592,0)</f>
        <v>0</v>
      </c>
      <c r="BF592" s="245">
        <f>IF(N592="snížená",J592,0)</f>
        <v>0</v>
      </c>
      <c r="BG592" s="245">
        <f>IF(N592="zákl. přenesená",J592,0)</f>
        <v>0</v>
      </c>
      <c r="BH592" s="245">
        <f>IF(N592="sníž. přenesená",J592,0)</f>
        <v>0</v>
      </c>
      <c r="BI592" s="245">
        <f>IF(N592="nulová",J592,0)</f>
        <v>0</v>
      </c>
      <c r="BJ592" s="25" t="s">
        <v>82</v>
      </c>
      <c r="BK592" s="245">
        <f>ROUND(I592*H592,2)</f>
        <v>0</v>
      </c>
      <c r="BL592" s="25" t="s">
        <v>176</v>
      </c>
      <c r="BM592" s="25" t="s">
        <v>864</v>
      </c>
    </row>
    <row r="593" spans="2:65" s="1" customFormat="1" ht="16.5" customHeight="1">
      <c r="B593" s="47"/>
      <c r="C593" s="294" t="s">
        <v>865</v>
      </c>
      <c r="D593" s="294" t="s">
        <v>532</v>
      </c>
      <c r="E593" s="295" t="s">
        <v>866</v>
      </c>
      <c r="F593" s="296" t="s">
        <v>867</v>
      </c>
      <c r="G593" s="297" t="s">
        <v>174</v>
      </c>
      <c r="H593" s="298">
        <v>1</v>
      </c>
      <c r="I593" s="299"/>
      <c r="J593" s="300">
        <f>ROUND(I593*H593,2)</f>
        <v>0</v>
      </c>
      <c r="K593" s="296" t="s">
        <v>21</v>
      </c>
      <c r="L593" s="301"/>
      <c r="M593" s="302" t="s">
        <v>21</v>
      </c>
      <c r="N593" s="303" t="s">
        <v>45</v>
      </c>
      <c r="O593" s="48"/>
      <c r="P593" s="243">
        <f>O593*H593</f>
        <v>0</v>
      </c>
      <c r="Q593" s="243">
        <v>0.001</v>
      </c>
      <c r="R593" s="243">
        <f>Q593*H593</f>
        <v>0.001</v>
      </c>
      <c r="S593" s="243">
        <v>0</v>
      </c>
      <c r="T593" s="244">
        <f>S593*H593</f>
        <v>0</v>
      </c>
      <c r="AR593" s="25" t="s">
        <v>215</v>
      </c>
      <c r="AT593" s="25" t="s">
        <v>532</v>
      </c>
      <c r="AU593" s="25" t="s">
        <v>85</v>
      </c>
      <c r="AY593" s="25" t="s">
        <v>169</v>
      </c>
      <c r="BE593" s="245">
        <f>IF(N593="základní",J593,0)</f>
        <v>0</v>
      </c>
      <c r="BF593" s="245">
        <f>IF(N593="snížená",J593,0)</f>
        <v>0</v>
      </c>
      <c r="BG593" s="245">
        <f>IF(N593="zákl. přenesená",J593,0)</f>
        <v>0</v>
      </c>
      <c r="BH593" s="245">
        <f>IF(N593="sníž. přenesená",J593,0)</f>
        <v>0</v>
      </c>
      <c r="BI593" s="245">
        <f>IF(N593="nulová",J593,0)</f>
        <v>0</v>
      </c>
      <c r="BJ593" s="25" t="s">
        <v>82</v>
      </c>
      <c r="BK593" s="245">
        <f>ROUND(I593*H593,2)</f>
        <v>0</v>
      </c>
      <c r="BL593" s="25" t="s">
        <v>176</v>
      </c>
      <c r="BM593" s="25" t="s">
        <v>868</v>
      </c>
    </row>
    <row r="594" spans="2:65" s="1" customFormat="1" ht="16.5" customHeight="1">
      <c r="B594" s="47"/>
      <c r="C594" s="294" t="s">
        <v>869</v>
      </c>
      <c r="D594" s="294" t="s">
        <v>532</v>
      </c>
      <c r="E594" s="295" t="s">
        <v>870</v>
      </c>
      <c r="F594" s="296" t="s">
        <v>871</v>
      </c>
      <c r="G594" s="297" t="s">
        <v>174</v>
      </c>
      <c r="H594" s="298">
        <v>1</v>
      </c>
      <c r="I594" s="299"/>
      <c r="J594" s="300">
        <f>ROUND(I594*H594,2)</f>
        <v>0</v>
      </c>
      <c r="K594" s="296" t="s">
        <v>21</v>
      </c>
      <c r="L594" s="301"/>
      <c r="M594" s="302" t="s">
        <v>21</v>
      </c>
      <c r="N594" s="303" t="s">
        <v>45</v>
      </c>
      <c r="O594" s="48"/>
      <c r="P594" s="243">
        <f>O594*H594</f>
        <v>0</v>
      </c>
      <c r="Q594" s="243">
        <v>0.01011</v>
      </c>
      <c r="R594" s="243">
        <f>Q594*H594</f>
        <v>0.01011</v>
      </c>
      <c r="S594" s="243">
        <v>0</v>
      </c>
      <c r="T594" s="244">
        <f>S594*H594</f>
        <v>0</v>
      </c>
      <c r="AR594" s="25" t="s">
        <v>215</v>
      </c>
      <c r="AT594" s="25" t="s">
        <v>532</v>
      </c>
      <c r="AU594" s="25" t="s">
        <v>85</v>
      </c>
      <c r="AY594" s="25" t="s">
        <v>169</v>
      </c>
      <c r="BE594" s="245">
        <f>IF(N594="základní",J594,0)</f>
        <v>0</v>
      </c>
      <c r="BF594" s="245">
        <f>IF(N594="snížená",J594,0)</f>
        <v>0</v>
      </c>
      <c r="BG594" s="245">
        <f>IF(N594="zákl. přenesená",J594,0)</f>
        <v>0</v>
      </c>
      <c r="BH594" s="245">
        <f>IF(N594="sníž. přenesená",J594,0)</f>
        <v>0</v>
      </c>
      <c r="BI594" s="245">
        <f>IF(N594="nulová",J594,0)</f>
        <v>0</v>
      </c>
      <c r="BJ594" s="25" t="s">
        <v>82</v>
      </c>
      <c r="BK594" s="245">
        <f>ROUND(I594*H594,2)</f>
        <v>0</v>
      </c>
      <c r="BL594" s="25" t="s">
        <v>176</v>
      </c>
      <c r="BM594" s="25" t="s">
        <v>872</v>
      </c>
    </row>
    <row r="595" spans="2:65" s="1" customFormat="1" ht="25.5" customHeight="1">
      <c r="B595" s="47"/>
      <c r="C595" s="234" t="s">
        <v>873</v>
      </c>
      <c r="D595" s="234" t="s">
        <v>171</v>
      </c>
      <c r="E595" s="235" t="s">
        <v>874</v>
      </c>
      <c r="F595" s="236" t="s">
        <v>875</v>
      </c>
      <c r="G595" s="237" t="s">
        <v>174</v>
      </c>
      <c r="H595" s="238">
        <v>53</v>
      </c>
      <c r="I595" s="239"/>
      <c r="J595" s="240">
        <f>ROUND(I595*H595,2)</f>
        <v>0</v>
      </c>
      <c r="K595" s="236" t="s">
        <v>175</v>
      </c>
      <c r="L595" s="73"/>
      <c r="M595" s="241" t="s">
        <v>21</v>
      </c>
      <c r="N595" s="242" t="s">
        <v>45</v>
      </c>
      <c r="O595" s="48"/>
      <c r="P595" s="243">
        <f>O595*H595</f>
        <v>0</v>
      </c>
      <c r="Q595" s="243">
        <v>0.31108</v>
      </c>
      <c r="R595" s="243">
        <f>Q595*H595</f>
        <v>16.48724</v>
      </c>
      <c r="S595" s="243">
        <v>0</v>
      </c>
      <c r="T595" s="244">
        <f>S595*H595</f>
        <v>0</v>
      </c>
      <c r="AR595" s="25" t="s">
        <v>176</v>
      </c>
      <c r="AT595" s="25" t="s">
        <v>171</v>
      </c>
      <c r="AU595" s="25" t="s">
        <v>85</v>
      </c>
      <c r="AY595" s="25" t="s">
        <v>169</v>
      </c>
      <c r="BE595" s="245">
        <f>IF(N595="základní",J595,0)</f>
        <v>0</v>
      </c>
      <c r="BF595" s="245">
        <f>IF(N595="snížená",J595,0)</f>
        <v>0</v>
      </c>
      <c r="BG595" s="245">
        <f>IF(N595="zákl. přenesená",J595,0)</f>
        <v>0</v>
      </c>
      <c r="BH595" s="245">
        <f>IF(N595="sníž. přenesená",J595,0)</f>
        <v>0</v>
      </c>
      <c r="BI595" s="245">
        <f>IF(N595="nulová",J595,0)</f>
        <v>0</v>
      </c>
      <c r="BJ595" s="25" t="s">
        <v>82</v>
      </c>
      <c r="BK595" s="245">
        <f>ROUND(I595*H595,2)</f>
        <v>0</v>
      </c>
      <c r="BL595" s="25" t="s">
        <v>176</v>
      </c>
      <c r="BM595" s="25" t="s">
        <v>876</v>
      </c>
    </row>
    <row r="596" spans="2:51" s="14" customFormat="1" ht="13.5">
      <c r="B596" s="269"/>
      <c r="C596" s="270"/>
      <c r="D596" s="248" t="s">
        <v>185</v>
      </c>
      <c r="E596" s="271" t="s">
        <v>21</v>
      </c>
      <c r="F596" s="272" t="s">
        <v>877</v>
      </c>
      <c r="G596" s="270"/>
      <c r="H596" s="271" t="s">
        <v>21</v>
      </c>
      <c r="I596" s="273"/>
      <c r="J596" s="270"/>
      <c r="K596" s="270"/>
      <c r="L596" s="274"/>
      <c r="M596" s="275"/>
      <c r="N596" s="276"/>
      <c r="O596" s="276"/>
      <c r="P596" s="276"/>
      <c r="Q596" s="276"/>
      <c r="R596" s="276"/>
      <c r="S596" s="276"/>
      <c r="T596" s="277"/>
      <c r="AT596" s="278" t="s">
        <v>185</v>
      </c>
      <c r="AU596" s="278" t="s">
        <v>85</v>
      </c>
      <c r="AV596" s="14" t="s">
        <v>82</v>
      </c>
      <c r="AW596" s="14" t="s">
        <v>37</v>
      </c>
      <c r="AX596" s="14" t="s">
        <v>74</v>
      </c>
      <c r="AY596" s="278" t="s">
        <v>169</v>
      </c>
    </row>
    <row r="597" spans="2:51" s="14" customFormat="1" ht="13.5">
      <c r="B597" s="269"/>
      <c r="C597" s="270"/>
      <c r="D597" s="248" t="s">
        <v>185</v>
      </c>
      <c r="E597" s="271" t="s">
        <v>21</v>
      </c>
      <c r="F597" s="272" t="s">
        <v>334</v>
      </c>
      <c r="G597" s="270"/>
      <c r="H597" s="271" t="s">
        <v>21</v>
      </c>
      <c r="I597" s="273"/>
      <c r="J597" s="270"/>
      <c r="K597" s="270"/>
      <c r="L597" s="274"/>
      <c r="M597" s="275"/>
      <c r="N597" s="276"/>
      <c r="O597" s="276"/>
      <c r="P597" s="276"/>
      <c r="Q597" s="276"/>
      <c r="R597" s="276"/>
      <c r="S597" s="276"/>
      <c r="T597" s="277"/>
      <c r="AT597" s="278" t="s">
        <v>185</v>
      </c>
      <c r="AU597" s="278" t="s">
        <v>85</v>
      </c>
      <c r="AV597" s="14" t="s">
        <v>82</v>
      </c>
      <c r="AW597" s="14" t="s">
        <v>37</v>
      </c>
      <c r="AX597" s="14" t="s">
        <v>74</v>
      </c>
      <c r="AY597" s="278" t="s">
        <v>169</v>
      </c>
    </row>
    <row r="598" spans="2:51" s="12" customFormat="1" ht="13.5">
      <c r="B598" s="246"/>
      <c r="C598" s="247"/>
      <c r="D598" s="248" t="s">
        <v>185</v>
      </c>
      <c r="E598" s="249" t="s">
        <v>21</v>
      </c>
      <c r="F598" s="250" t="s">
        <v>202</v>
      </c>
      <c r="G598" s="247"/>
      <c r="H598" s="251">
        <v>7</v>
      </c>
      <c r="I598" s="252"/>
      <c r="J598" s="247"/>
      <c r="K598" s="247"/>
      <c r="L598" s="253"/>
      <c r="M598" s="254"/>
      <c r="N598" s="255"/>
      <c r="O598" s="255"/>
      <c r="P598" s="255"/>
      <c r="Q598" s="255"/>
      <c r="R598" s="255"/>
      <c r="S598" s="255"/>
      <c r="T598" s="256"/>
      <c r="AT598" s="257" t="s">
        <v>185</v>
      </c>
      <c r="AU598" s="257" t="s">
        <v>85</v>
      </c>
      <c r="AV598" s="12" t="s">
        <v>85</v>
      </c>
      <c r="AW598" s="12" t="s">
        <v>37</v>
      </c>
      <c r="AX598" s="12" t="s">
        <v>74</v>
      </c>
      <c r="AY598" s="257" t="s">
        <v>169</v>
      </c>
    </row>
    <row r="599" spans="2:51" s="14" customFormat="1" ht="13.5">
      <c r="B599" s="269"/>
      <c r="C599" s="270"/>
      <c r="D599" s="248" t="s">
        <v>185</v>
      </c>
      <c r="E599" s="271" t="s">
        <v>21</v>
      </c>
      <c r="F599" s="272" t="s">
        <v>343</v>
      </c>
      <c r="G599" s="270"/>
      <c r="H599" s="271" t="s">
        <v>21</v>
      </c>
      <c r="I599" s="273"/>
      <c r="J599" s="270"/>
      <c r="K599" s="270"/>
      <c r="L599" s="274"/>
      <c r="M599" s="275"/>
      <c r="N599" s="276"/>
      <c r="O599" s="276"/>
      <c r="P599" s="276"/>
      <c r="Q599" s="276"/>
      <c r="R599" s="276"/>
      <c r="S599" s="276"/>
      <c r="T599" s="277"/>
      <c r="AT599" s="278" t="s">
        <v>185</v>
      </c>
      <c r="AU599" s="278" t="s">
        <v>85</v>
      </c>
      <c r="AV599" s="14" t="s">
        <v>82</v>
      </c>
      <c r="AW599" s="14" t="s">
        <v>37</v>
      </c>
      <c r="AX599" s="14" t="s">
        <v>74</v>
      </c>
      <c r="AY599" s="278" t="s">
        <v>169</v>
      </c>
    </row>
    <row r="600" spans="2:51" s="12" customFormat="1" ht="13.5">
      <c r="B600" s="246"/>
      <c r="C600" s="247"/>
      <c r="D600" s="248" t="s">
        <v>185</v>
      </c>
      <c r="E600" s="249" t="s">
        <v>21</v>
      </c>
      <c r="F600" s="250" t="s">
        <v>246</v>
      </c>
      <c r="G600" s="247"/>
      <c r="H600" s="251">
        <v>16</v>
      </c>
      <c r="I600" s="252"/>
      <c r="J600" s="247"/>
      <c r="K600" s="247"/>
      <c r="L600" s="253"/>
      <c r="M600" s="254"/>
      <c r="N600" s="255"/>
      <c r="O600" s="255"/>
      <c r="P600" s="255"/>
      <c r="Q600" s="255"/>
      <c r="R600" s="255"/>
      <c r="S600" s="255"/>
      <c r="T600" s="256"/>
      <c r="AT600" s="257" t="s">
        <v>185</v>
      </c>
      <c r="AU600" s="257" t="s">
        <v>85</v>
      </c>
      <c r="AV600" s="12" t="s">
        <v>85</v>
      </c>
      <c r="AW600" s="12" t="s">
        <v>37</v>
      </c>
      <c r="AX600" s="12" t="s">
        <v>74</v>
      </c>
      <c r="AY600" s="257" t="s">
        <v>169</v>
      </c>
    </row>
    <row r="601" spans="2:51" s="14" customFormat="1" ht="13.5">
      <c r="B601" s="269"/>
      <c r="C601" s="270"/>
      <c r="D601" s="248" t="s">
        <v>185</v>
      </c>
      <c r="E601" s="271" t="s">
        <v>21</v>
      </c>
      <c r="F601" s="272" t="s">
        <v>346</v>
      </c>
      <c r="G601" s="270"/>
      <c r="H601" s="271" t="s">
        <v>21</v>
      </c>
      <c r="I601" s="273"/>
      <c r="J601" s="270"/>
      <c r="K601" s="270"/>
      <c r="L601" s="274"/>
      <c r="M601" s="275"/>
      <c r="N601" s="276"/>
      <c r="O601" s="276"/>
      <c r="P601" s="276"/>
      <c r="Q601" s="276"/>
      <c r="R601" s="276"/>
      <c r="S601" s="276"/>
      <c r="T601" s="277"/>
      <c r="AT601" s="278" t="s">
        <v>185</v>
      </c>
      <c r="AU601" s="278" t="s">
        <v>85</v>
      </c>
      <c r="AV601" s="14" t="s">
        <v>82</v>
      </c>
      <c r="AW601" s="14" t="s">
        <v>37</v>
      </c>
      <c r="AX601" s="14" t="s">
        <v>74</v>
      </c>
      <c r="AY601" s="278" t="s">
        <v>169</v>
      </c>
    </row>
    <row r="602" spans="2:51" s="12" customFormat="1" ht="13.5">
      <c r="B602" s="246"/>
      <c r="C602" s="247"/>
      <c r="D602" s="248" t="s">
        <v>185</v>
      </c>
      <c r="E602" s="249" t="s">
        <v>21</v>
      </c>
      <c r="F602" s="250" t="s">
        <v>9</v>
      </c>
      <c r="G602" s="247"/>
      <c r="H602" s="251">
        <v>21</v>
      </c>
      <c r="I602" s="252"/>
      <c r="J602" s="247"/>
      <c r="K602" s="247"/>
      <c r="L602" s="253"/>
      <c r="M602" s="254"/>
      <c r="N602" s="255"/>
      <c r="O602" s="255"/>
      <c r="P602" s="255"/>
      <c r="Q602" s="255"/>
      <c r="R602" s="255"/>
      <c r="S602" s="255"/>
      <c r="T602" s="256"/>
      <c r="AT602" s="257" t="s">
        <v>185</v>
      </c>
      <c r="AU602" s="257" t="s">
        <v>85</v>
      </c>
      <c r="AV602" s="12" t="s">
        <v>85</v>
      </c>
      <c r="AW602" s="12" t="s">
        <v>37</v>
      </c>
      <c r="AX602" s="12" t="s">
        <v>74</v>
      </c>
      <c r="AY602" s="257" t="s">
        <v>169</v>
      </c>
    </row>
    <row r="603" spans="2:51" s="14" customFormat="1" ht="13.5">
      <c r="B603" s="269"/>
      <c r="C603" s="270"/>
      <c r="D603" s="248" t="s">
        <v>185</v>
      </c>
      <c r="E603" s="271" t="s">
        <v>21</v>
      </c>
      <c r="F603" s="272" t="s">
        <v>434</v>
      </c>
      <c r="G603" s="270"/>
      <c r="H603" s="271" t="s">
        <v>21</v>
      </c>
      <c r="I603" s="273"/>
      <c r="J603" s="270"/>
      <c r="K603" s="270"/>
      <c r="L603" s="274"/>
      <c r="M603" s="275"/>
      <c r="N603" s="276"/>
      <c r="O603" s="276"/>
      <c r="P603" s="276"/>
      <c r="Q603" s="276"/>
      <c r="R603" s="276"/>
      <c r="S603" s="276"/>
      <c r="T603" s="277"/>
      <c r="AT603" s="278" t="s">
        <v>185</v>
      </c>
      <c r="AU603" s="278" t="s">
        <v>85</v>
      </c>
      <c r="AV603" s="14" t="s">
        <v>82</v>
      </c>
      <c r="AW603" s="14" t="s">
        <v>37</v>
      </c>
      <c r="AX603" s="14" t="s">
        <v>74</v>
      </c>
      <c r="AY603" s="278" t="s">
        <v>169</v>
      </c>
    </row>
    <row r="604" spans="2:51" s="12" customFormat="1" ht="13.5">
      <c r="B604" s="246"/>
      <c r="C604" s="247"/>
      <c r="D604" s="248" t="s">
        <v>185</v>
      </c>
      <c r="E604" s="249" t="s">
        <v>21</v>
      </c>
      <c r="F604" s="250" t="s">
        <v>219</v>
      </c>
      <c r="G604" s="247"/>
      <c r="H604" s="251">
        <v>9</v>
      </c>
      <c r="I604" s="252"/>
      <c r="J604" s="247"/>
      <c r="K604" s="247"/>
      <c r="L604" s="253"/>
      <c r="M604" s="254"/>
      <c r="N604" s="255"/>
      <c r="O604" s="255"/>
      <c r="P604" s="255"/>
      <c r="Q604" s="255"/>
      <c r="R604" s="255"/>
      <c r="S604" s="255"/>
      <c r="T604" s="256"/>
      <c r="AT604" s="257" t="s">
        <v>185</v>
      </c>
      <c r="AU604" s="257" t="s">
        <v>85</v>
      </c>
      <c r="AV604" s="12" t="s">
        <v>85</v>
      </c>
      <c r="AW604" s="12" t="s">
        <v>37</v>
      </c>
      <c r="AX604" s="12" t="s">
        <v>74</v>
      </c>
      <c r="AY604" s="257" t="s">
        <v>169</v>
      </c>
    </row>
    <row r="605" spans="2:51" s="13" customFormat="1" ht="13.5">
      <c r="B605" s="258"/>
      <c r="C605" s="259"/>
      <c r="D605" s="248" t="s">
        <v>185</v>
      </c>
      <c r="E605" s="260" t="s">
        <v>21</v>
      </c>
      <c r="F605" s="261" t="s">
        <v>187</v>
      </c>
      <c r="G605" s="259"/>
      <c r="H605" s="262">
        <v>53</v>
      </c>
      <c r="I605" s="263"/>
      <c r="J605" s="259"/>
      <c r="K605" s="259"/>
      <c r="L605" s="264"/>
      <c r="M605" s="265"/>
      <c r="N605" s="266"/>
      <c r="O605" s="266"/>
      <c r="P605" s="266"/>
      <c r="Q605" s="266"/>
      <c r="R605" s="266"/>
      <c r="S605" s="266"/>
      <c r="T605" s="267"/>
      <c r="AT605" s="268" t="s">
        <v>185</v>
      </c>
      <c r="AU605" s="268" t="s">
        <v>85</v>
      </c>
      <c r="AV605" s="13" t="s">
        <v>176</v>
      </c>
      <c r="AW605" s="13" t="s">
        <v>37</v>
      </c>
      <c r="AX605" s="13" t="s">
        <v>82</v>
      </c>
      <c r="AY605" s="268" t="s">
        <v>169</v>
      </c>
    </row>
    <row r="606" spans="2:63" s="11" customFormat="1" ht="29.85" customHeight="1">
      <c r="B606" s="218"/>
      <c r="C606" s="219"/>
      <c r="D606" s="220" t="s">
        <v>73</v>
      </c>
      <c r="E606" s="232" t="s">
        <v>219</v>
      </c>
      <c r="F606" s="232" t="s">
        <v>878</v>
      </c>
      <c r="G606" s="219"/>
      <c r="H606" s="219"/>
      <c r="I606" s="222"/>
      <c r="J606" s="233">
        <f>BK606</f>
        <v>0</v>
      </c>
      <c r="K606" s="219"/>
      <c r="L606" s="224"/>
      <c r="M606" s="225"/>
      <c r="N606" s="226"/>
      <c r="O606" s="226"/>
      <c r="P606" s="227">
        <f>SUM(P607:P812)</f>
        <v>0</v>
      </c>
      <c r="Q606" s="226"/>
      <c r="R606" s="227">
        <f>SUM(R607:R812)</f>
        <v>262.93974383399996</v>
      </c>
      <c r="S606" s="226"/>
      <c r="T606" s="228">
        <f>SUM(T607:T812)</f>
        <v>9.878000000000002</v>
      </c>
      <c r="AR606" s="229" t="s">
        <v>82</v>
      </c>
      <c r="AT606" s="230" t="s">
        <v>73</v>
      </c>
      <c r="AU606" s="230" t="s">
        <v>82</v>
      </c>
      <c r="AY606" s="229" t="s">
        <v>169</v>
      </c>
      <c r="BK606" s="231">
        <f>SUM(BK607:BK812)</f>
        <v>0</v>
      </c>
    </row>
    <row r="607" spans="2:65" s="1" customFormat="1" ht="25.5" customHeight="1">
      <c r="B607" s="47"/>
      <c r="C607" s="234" t="s">
        <v>879</v>
      </c>
      <c r="D607" s="234" t="s">
        <v>171</v>
      </c>
      <c r="E607" s="235" t="s">
        <v>880</v>
      </c>
      <c r="F607" s="236" t="s">
        <v>881</v>
      </c>
      <c r="G607" s="237" t="s">
        <v>205</v>
      </c>
      <c r="H607" s="238">
        <v>783.9</v>
      </c>
      <c r="I607" s="239"/>
      <c r="J607" s="240">
        <f>ROUND(I607*H607,2)</f>
        <v>0</v>
      </c>
      <c r="K607" s="236" t="s">
        <v>21</v>
      </c>
      <c r="L607" s="73"/>
      <c r="M607" s="241" t="s">
        <v>21</v>
      </c>
      <c r="N607" s="242" t="s">
        <v>45</v>
      </c>
      <c r="O607" s="48"/>
      <c r="P607" s="243">
        <f>O607*H607</f>
        <v>0</v>
      </c>
      <c r="Q607" s="243">
        <v>0.077754</v>
      </c>
      <c r="R607" s="243">
        <f>Q607*H607</f>
        <v>60.9513606</v>
      </c>
      <c r="S607" s="243">
        <v>0</v>
      </c>
      <c r="T607" s="244">
        <f>S607*H607</f>
        <v>0</v>
      </c>
      <c r="AR607" s="25" t="s">
        <v>176</v>
      </c>
      <c r="AT607" s="25" t="s">
        <v>171</v>
      </c>
      <c r="AU607" s="25" t="s">
        <v>85</v>
      </c>
      <c r="AY607" s="25" t="s">
        <v>169</v>
      </c>
      <c r="BE607" s="245">
        <f>IF(N607="základní",J607,0)</f>
        <v>0</v>
      </c>
      <c r="BF607" s="245">
        <f>IF(N607="snížená",J607,0)</f>
        <v>0</v>
      </c>
      <c r="BG607" s="245">
        <f>IF(N607="zákl. přenesená",J607,0)</f>
        <v>0</v>
      </c>
      <c r="BH607" s="245">
        <f>IF(N607="sníž. přenesená",J607,0)</f>
        <v>0</v>
      </c>
      <c r="BI607" s="245">
        <f>IF(N607="nulová",J607,0)</f>
        <v>0</v>
      </c>
      <c r="BJ607" s="25" t="s">
        <v>82</v>
      </c>
      <c r="BK607" s="245">
        <f>ROUND(I607*H607,2)</f>
        <v>0</v>
      </c>
      <c r="BL607" s="25" t="s">
        <v>176</v>
      </c>
      <c r="BM607" s="25" t="s">
        <v>882</v>
      </c>
    </row>
    <row r="608" spans="2:51" s="14" customFormat="1" ht="13.5">
      <c r="B608" s="269"/>
      <c r="C608" s="270"/>
      <c r="D608" s="248" t="s">
        <v>185</v>
      </c>
      <c r="E608" s="271" t="s">
        <v>21</v>
      </c>
      <c r="F608" s="272" t="s">
        <v>883</v>
      </c>
      <c r="G608" s="270"/>
      <c r="H608" s="271" t="s">
        <v>21</v>
      </c>
      <c r="I608" s="273"/>
      <c r="J608" s="270"/>
      <c r="K608" s="270"/>
      <c r="L608" s="274"/>
      <c r="M608" s="275"/>
      <c r="N608" s="276"/>
      <c r="O608" s="276"/>
      <c r="P608" s="276"/>
      <c r="Q608" s="276"/>
      <c r="R608" s="276"/>
      <c r="S608" s="276"/>
      <c r="T608" s="277"/>
      <c r="AT608" s="278" t="s">
        <v>185</v>
      </c>
      <c r="AU608" s="278" t="s">
        <v>85</v>
      </c>
      <c r="AV608" s="14" t="s">
        <v>82</v>
      </c>
      <c r="AW608" s="14" t="s">
        <v>37</v>
      </c>
      <c r="AX608" s="14" t="s">
        <v>74</v>
      </c>
      <c r="AY608" s="278" t="s">
        <v>169</v>
      </c>
    </row>
    <row r="609" spans="2:51" s="14" customFormat="1" ht="13.5">
      <c r="B609" s="269"/>
      <c r="C609" s="270"/>
      <c r="D609" s="248" t="s">
        <v>185</v>
      </c>
      <c r="E609" s="271" t="s">
        <v>21</v>
      </c>
      <c r="F609" s="272" t="s">
        <v>343</v>
      </c>
      <c r="G609" s="270"/>
      <c r="H609" s="271" t="s">
        <v>21</v>
      </c>
      <c r="I609" s="273"/>
      <c r="J609" s="270"/>
      <c r="K609" s="270"/>
      <c r="L609" s="274"/>
      <c r="M609" s="275"/>
      <c r="N609" s="276"/>
      <c r="O609" s="276"/>
      <c r="P609" s="276"/>
      <c r="Q609" s="276"/>
      <c r="R609" s="276"/>
      <c r="S609" s="276"/>
      <c r="T609" s="277"/>
      <c r="AT609" s="278" t="s">
        <v>185</v>
      </c>
      <c r="AU609" s="278" t="s">
        <v>85</v>
      </c>
      <c r="AV609" s="14" t="s">
        <v>82</v>
      </c>
      <c r="AW609" s="14" t="s">
        <v>37</v>
      </c>
      <c r="AX609" s="14" t="s">
        <v>74</v>
      </c>
      <c r="AY609" s="278" t="s">
        <v>169</v>
      </c>
    </row>
    <row r="610" spans="2:51" s="12" customFormat="1" ht="13.5">
      <c r="B610" s="246"/>
      <c r="C610" s="247"/>
      <c r="D610" s="248" t="s">
        <v>185</v>
      </c>
      <c r="E610" s="249" t="s">
        <v>21</v>
      </c>
      <c r="F610" s="250" t="s">
        <v>884</v>
      </c>
      <c r="G610" s="247"/>
      <c r="H610" s="251">
        <v>500.8</v>
      </c>
      <c r="I610" s="252"/>
      <c r="J610" s="247"/>
      <c r="K610" s="247"/>
      <c r="L610" s="253"/>
      <c r="M610" s="254"/>
      <c r="N610" s="255"/>
      <c r="O610" s="255"/>
      <c r="P610" s="255"/>
      <c r="Q610" s="255"/>
      <c r="R610" s="255"/>
      <c r="S610" s="255"/>
      <c r="T610" s="256"/>
      <c r="AT610" s="257" t="s">
        <v>185</v>
      </c>
      <c r="AU610" s="257" t="s">
        <v>85</v>
      </c>
      <c r="AV610" s="12" t="s">
        <v>85</v>
      </c>
      <c r="AW610" s="12" t="s">
        <v>37</v>
      </c>
      <c r="AX610" s="12" t="s">
        <v>74</v>
      </c>
      <c r="AY610" s="257" t="s">
        <v>169</v>
      </c>
    </row>
    <row r="611" spans="2:51" s="12" customFormat="1" ht="13.5">
      <c r="B611" s="246"/>
      <c r="C611" s="247"/>
      <c r="D611" s="248" t="s">
        <v>185</v>
      </c>
      <c r="E611" s="249" t="s">
        <v>21</v>
      </c>
      <c r="F611" s="250" t="s">
        <v>885</v>
      </c>
      <c r="G611" s="247"/>
      <c r="H611" s="251">
        <v>62.1</v>
      </c>
      <c r="I611" s="252"/>
      <c r="J611" s="247"/>
      <c r="K611" s="247"/>
      <c r="L611" s="253"/>
      <c r="M611" s="254"/>
      <c r="N611" s="255"/>
      <c r="O611" s="255"/>
      <c r="P611" s="255"/>
      <c r="Q611" s="255"/>
      <c r="R611" s="255"/>
      <c r="S611" s="255"/>
      <c r="T611" s="256"/>
      <c r="AT611" s="257" t="s">
        <v>185</v>
      </c>
      <c r="AU611" s="257" t="s">
        <v>85</v>
      </c>
      <c r="AV611" s="12" t="s">
        <v>85</v>
      </c>
      <c r="AW611" s="12" t="s">
        <v>37</v>
      </c>
      <c r="AX611" s="12" t="s">
        <v>74</v>
      </c>
      <c r="AY611" s="257" t="s">
        <v>169</v>
      </c>
    </row>
    <row r="612" spans="2:51" s="14" customFormat="1" ht="13.5">
      <c r="B612" s="269"/>
      <c r="C612" s="270"/>
      <c r="D612" s="248" t="s">
        <v>185</v>
      </c>
      <c r="E612" s="271" t="s">
        <v>21</v>
      </c>
      <c r="F612" s="272" t="s">
        <v>346</v>
      </c>
      <c r="G612" s="270"/>
      <c r="H612" s="271" t="s">
        <v>21</v>
      </c>
      <c r="I612" s="273"/>
      <c r="J612" s="270"/>
      <c r="K612" s="270"/>
      <c r="L612" s="274"/>
      <c r="M612" s="275"/>
      <c r="N612" s="276"/>
      <c r="O612" s="276"/>
      <c r="P612" s="276"/>
      <c r="Q612" s="276"/>
      <c r="R612" s="276"/>
      <c r="S612" s="276"/>
      <c r="T612" s="277"/>
      <c r="AT612" s="278" t="s">
        <v>185</v>
      </c>
      <c r="AU612" s="278" t="s">
        <v>85</v>
      </c>
      <c r="AV612" s="14" t="s">
        <v>82</v>
      </c>
      <c r="AW612" s="14" t="s">
        <v>37</v>
      </c>
      <c r="AX612" s="14" t="s">
        <v>74</v>
      </c>
      <c r="AY612" s="278" t="s">
        <v>169</v>
      </c>
    </row>
    <row r="613" spans="2:51" s="12" customFormat="1" ht="13.5">
      <c r="B613" s="246"/>
      <c r="C613" s="247"/>
      <c r="D613" s="248" t="s">
        <v>185</v>
      </c>
      <c r="E613" s="249" t="s">
        <v>21</v>
      </c>
      <c r="F613" s="250" t="s">
        <v>886</v>
      </c>
      <c r="G613" s="247"/>
      <c r="H613" s="251">
        <v>207.9</v>
      </c>
      <c r="I613" s="252"/>
      <c r="J613" s="247"/>
      <c r="K613" s="247"/>
      <c r="L613" s="253"/>
      <c r="M613" s="254"/>
      <c r="N613" s="255"/>
      <c r="O613" s="255"/>
      <c r="P613" s="255"/>
      <c r="Q613" s="255"/>
      <c r="R613" s="255"/>
      <c r="S613" s="255"/>
      <c r="T613" s="256"/>
      <c r="AT613" s="257" t="s">
        <v>185</v>
      </c>
      <c r="AU613" s="257" t="s">
        <v>85</v>
      </c>
      <c r="AV613" s="12" t="s">
        <v>85</v>
      </c>
      <c r="AW613" s="12" t="s">
        <v>37</v>
      </c>
      <c r="AX613" s="12" t="s">
        <v>74</v>
      </c>
      <c r="AY613" s="257" t="s">
        <v>169</v>
      </c>
    </row>
    <row r="614" spans="2:51" s="12" customFormat="1" ht="13.5">
      <c r="B614" s="246"/>
      <c r="C614" s="247"/>
      <c r="D614" s="248" t="s">
        <v>185</v>
      </c>
      <c r="E614" s="249" t="s">
        <v>21</v>
      </c>
      <c r="F614" s="250" t="s">
        <v>887</v>
      </c>
      <c r="G614" s="247"/>
      <c r="H614" s="251">
        <v>13.1</v>
      </c>
      <c r="I614" s="252"/>
      <c r="J614" s="247"/>
      <c r="K614" s="247"/>
      <c r="L614" s="253"/>
      <c r="M614" s="254"/>
      <c r="N614" s="255"/>
      <c r="O614" s="255"/>
      <c r="P614" s="255"/>
      <c r="Q614" s="255"/>
      <c r="R614" s="255"/>
      <c r="S614" s="255"/>
      <c r="T614" s="256"/>
      <c r="AT614" s="257" t="s">
        <v>185</v>
      </c>
      <c r="AU614" s="257" t="s">
        <v>85</v>
      </c>
      <c r="AV614" s="12" t="s">
        <v>85</v>
      </c>
      <c r="AW614" s="12" t="s">
        <v>37</v>
      </c>
      <c r="AX614" s="12" t="s">
        <v>74</v>
      </c>
      <c r="AY614" s="257" t="s">
        <v>169</v>
      </c>
    </row>
    <row r="615" spans="2:51" s="13" customFormat="1" ht="13.5">
      <c r="B615" s="258"/>
      <c r="C615" s="259"/>
      <c r="D615" s="248" t="s">
        <v>185</v>
      </c>
      <c r="E615" s="260" t="s">
        <v>21</v>
      </c>
      <c r="F615" s="261" t="s">
        <v>187</v>
      </c>
      <c r="G615" s="259"/>
      <c r="H615" s="262">
        <v>783.9</v>
      </c>
      <c r="I615" s="263"/>
      <c r="J615" s="259"/>
      <c r="K615" s="259"/>
      <c r="L615" s="264"/>
      <c r="M615" s="265"/>
      <c r="N615" s="266"/>
      <c r="O615" s="266"/>
      <c r="P615" s="266"/>
      <c r="Q615" s="266"/>
      <c r="R615" s="266"/>
      <c r="S615" s="266"/>
      <c r="T615" s="267"/>
      <c r="AT615" s="268" t="s">
        <v>185</v>
      </c>
      <c r="AU615" s="268" t="s">
        <v>85</v>
      </c>
      <c r="AV615" s="13" t="s">
        <v>176</v>
      </c>
      <c r="AW615" s="13" t="s">
        <v>37</v>
      </c>
      <c r="AX615" s="13" t="s">
        <v>82</v>
      </c>
      <c r="AY615" s="268" t="s">
        <v>169</v>
      </c>
    </row>
    <row r="616" spans="2:65" s="1" customFormat="1" ht="25.5" customHeight="1">
      <c r="B616" s="47"/>
      <c r="C616" s="294" t="s">
        <v>888</v>
      </c>
      <c r="D616" s="294" t="s">
        <v>532</v>
      </c>
      <c r="E616" s="295" t="s">
        <v>889</v>
      </c>
      <c r="F616" s="296" t="s">
        <v>890</v>
      </c>
      <c r="G616" s="297" t="s">
        <v>194</v>
      </c>
      <c r="H616" s="298">
        <v>79.958</v>
      </c>
      <c r="I616" s="299"/>
      <c r="J616" s="300">
        <f>ROUND(I616*H616,2)</f>
        <v>0</v>
      </c>
      <c r="K616" s="296" t="s">
        <v>21</v>
      </c>
      <c r="L616" s="301"/>
      <c r="M616" s="302" t="s">
        <v>21</v>
      </c>
      <c r="N616" s="303" t="s">
        <v>45</v>
      </c>
      <c r="O616" s="48"/>
      <c r="P616" s="243">
        <f>O616*H616</f>
        <v>0</v>
      </c>
      <c r="Q616" s="243">
        <v>0.22</v>
      </c>
      <c r="R616" s="243">
        <f>Q616*H616</f>
        <v>17.59076</v>
      </c>
      <c r="S616" s="243">
        <v>0</v>
      </c>
      <c r="T616" s="244">
        <f>S616*H616</f>
        <v>0</v>
      </c>
      <c r="AR616" s="25" t="s">
        <v>215</v>
      </c>
      <c r="AT616" s="25" t="s">
        <v>532</v>
      </c>
      <c r="AU616" s="25" t="s">
        <v>85</v>
      </c>
      <c r="AY616" s="25" t="s">
        <v>169</v>
      </c>
      <c r="BE616" s="245">
        <f>IF(N616="základní",J616,0)</f>
        <v>0</v>
      </c>
      <c r="BF616" s="245">
        <f>IF(N616="snížená",J616,0)</f>
        <v>0</v>
      </c>
      <c r="BG616" s="245">
        <f>IF(N616="zákl. přenesená",J616,0)</f>
        <v>0</v>
      </c>
      <c r="BH616" s="245">
        <f>IF(N616="sníž. přenesená",J616,0)</f>
        <v>0</v>
      </c>
      <c r="BI616" s="245">
        <f>IF(N616="nulová",J616,0)</f>
        <v>0</v>
      </c>
      <c r="BJ616" s="25" t="s">
        <v>82</v>
      </c>
      <c r="BK616" s="245">
        <f>ROUND(I616*H616,2)</f>
        <v>0</v>
      </c>
      <c r="BL616" s="25" t="s">
        <v>176</v>
      </c>
      <c r="BM616" s="25" t="s">
        <v>891</v>
      </c>
    </row>
    <row r="617" spans="2:51" s="12" customFormat="1" ht="13.5">
      <c r="B617" s="246"/>
      <c r="C617" s="247"/>
      <c r="D617" s="248" t="s">
        <v>185</v>
      </c>
      <c r="E617" s="249" t="s">
        <v>21</v>
      </c>
      <c r="F617" s="250" t="s">
        <v>892</v>
      </c>
      <c r="G617" s="247"/>
      <c r="H617" s="251">
        <v>79.958</v>
      </c>
      <c r="I617" s="252"/>
      <c r="J617" s="247"/>
      <c r="K617" s="247"/>
      <c r="L617" s="253"/>
      <c r="M617" s="254"/>
      <c r="N617" s="255"/>
      <c r="O617" s="255"/>
      <c r="P617" s="255"/>
      <c r="Q617" s="255"/>
      <c r="R617" s="255"/>
      <c r="S617" s="255"/>
      <c r="T617" s="256"/>
      <c r="AT617" s="257" t="s">
        <v>185</v>
      </c>
      <c r="AU617" s="257" t="s">
        <v>85</v>
      </c>
      <c r="AV617" s="12" t="s">
        <v>85</v>
      </c>
      <c r="AW617" s="12" t="s">
        <v>37</v>
      </c>
      <c r="AX617" s="12" t="s">
        <v>74</v>
      </c>
      <c r="AY617" s="257" t="s">
        <v>169</v>
      </c>
    </row>
    <row r="618" spans="2:51" s="13" customFormat="1" ht="13.5">
      <c r="B618" s="258"/>
      <c r="C618" s="259"/>
      <c r="D618" s="248" t="s">
        <v>185</v>
      </c>
      <c r="E618" s="260" t="s">
        <v>21</v>
      </c>
      <c r="F618" s="261" t="s">
        <v>187</v>
      </c>
      <c r="G618" s="259"/>
      <c r="H618" s="262">
        <v>79.958</v>
      </c>
      <c r="I618" s="263"/>
      <c r="J618" s="259"/>
      <c r="K618" s="259"/>
      <c r="L618" s="264"/>
      <c r="M618" s="265"/>
      <c r="N618" s="266"/>
      <c r="O618" s="266"/>
      <c r="P618" s="266"/>
      <c r="Q618" s="266"/>
      <c r="R618" s="266"/>
      <c r="S618" s="266"/>
      <c r="T618" s="267"/>
      <c r="AT618" s="268" t="s">
        <v>185</v>
      </c>
      <c r="AU618" s="268" t="s">
        <v>85</v>
      </c>
      <c r="AV618" s="13" t="s">
        <v>176</v>
      </c>
      <c r="AW618" s="13" t="s">
        <v>37</v>
      </c>
      <c r="AX618" s="13" t="s">
        <v>82</v>
      </c>
      <c r="AY618" s="268" t="s">
        <v>169</v>
      </c>
    </row>
    <row r="619" spans="2:65" s="1" customFormat="1" ht="25.5" customHeight="1">
      <c r="B619" s="47"/>
      <c r="C619" s="234" t="s">
        <v>893</v>
      </c>
      <c r="D619" s="234" t="s">
        <v>171</v>
      </c>
      <c r="E619" s="235" t="s">
        <v>894</v>
      </c>
      <c r="F619" s="236" t="s">
        <v>895</v>
      </c>
      <c r="G619" s="237" t="s">
        <v>205</v>
      </c>
      <c r="H619" s="238">
        <v>615.97</v>
      </c>
      <c r="I619" s="239"/>
      <c r="J619" s="240">
        <f>ROUND(I619*H619,2)</f>
        <v>0</v>
      </c>
      <c r="K619" s="236" t="s">
        <v>21</v>
      </c>
      <c r="L619" s="73"/>
      <c r="M619" s="241" t="s">
        <v>21</v>
      </c>
      <c r="N619" s="242" t="s">
        <v>45</v>
      </c>
      <c r="O619" s="48"/>
      <c r="P619" s="243">
        <f>O619*H619</f>
        <v>0</v>
      </c>
      <c r="Q619" s="243">
        <v>0.097186</v>
      </c>
      <c r="R619" s="243">
        <f>Q619*H619</f>
        <v>59.86366042</v>
      </c>
      <c r="S619" s="243">
        <v>0</v>
      </c>
      <c r="T619" s="244">
        <f>S619*H619</f>
        <v>0</v>
      </c>
      <c r="AR619" s="25" t="s">
        <v>176</v>
      </c>
      <c r="AT619" s="25" t="s">
        <v>171</v>
      </c>
      <c r="AU619" s="25" t="s">
        <v>85</v>
      </c>
      <c r="AY619" s="25" t="s">
        <v>169</v>
      </c>
      <c r="BE619" s="245">
        <f>IF(N619="základní",J619,0)</f>
        <v>0</v>
      </c>
      <c r="BF619" s="245">
        <f>IF(N619="snížená",J619,0)</f>
        <v>0</v>
      </c>
      <c r="BG619" s="245">
        <f>IF(N619="zákl. přenesená",J619,0)</f>
        <v>0</v>
      </c>
      <c r="BH619" s="245">
        <f>IF(N619="sníž. přenesená",J619,0)</f>
        <v>0</v>
      </c>
      <c r="BI619" s="245">
        <f>IF(N619="nulová",J619,0)</f>
        <v>0</v>
      </c>
      <c r="BJ619" s="25" t="s">
        <v>82</v>
      </c>
      <c r="BK619" s="245">
        <f>ROUND(I619*H619,2)</f>
        <v>0</v>
      </c>
      <c r="BL619" s="25" t="s">
        <v>176</v>
      </c>
      <c r="BM619" s="25" t="s">
        <v>896</v>
      </c>
    </row>
    <row r="620" spans="2:51" s="14" customFormat="1" ht="13.5">
      <c r="B620" s="269"/>
      <c r="C620" s="270"/>
      <c r="D620" s="248" t="s">
        <v>185</v>
      </c>
      <c r="E620" s="271" t="s">
        <v>21</v>
      </c>
      <c r="F620" s="272" t="s">
        <v>897</v>
      </c>
      <c r="G620" s="270"/>
      <c r="H620" s="271" t="s">
        <v>21</v>
      </c>
      <c r="I620" s="273"/>
      <c r="J620" s="270"/>
      <c r="K620" s="270"/>
      <c r="L620" s="274"/>
      <c r="M620" s="275"/>
      <c r="N620" s="276"/>
      <c r="O620" s="276"/>
      <c r="P620" s="276"/>
      <c r="Q620" s="276"/>
      <c r="R620" s="276"/>
      <c r="S620" s="276"/>
      <c r="T620" s="277"/>
      <c r="AT620" s="278" t="s">
        <v>185</v>
      </c>
      <c r="AU620" s="278" t="s">
        <v>85</v>
      </c>
      <c r="AV620" s="14" t="s">
        <v>82</v>
      </c>
      <c r="AW620" s="14" t="s">
        <v>37</v>
      </c>
      <c r="AX620" s="14" t="s">
        <v>74</v>
      </c>
      <c r="AY620" s="278" t="s">
        <v>169</v>
      </c>
    </row>
    <row r="621" spans="2:51" s="14" customFormat="1" ht="13.5">
      <c r="B621" s="269"/>
      <c r="C621" s="270"/>
      <c r="D621" s="248" t="s">
        <v>185</v>
      </c>
      <c r="E621" s="271" t="s">
        <v>21</v>
      </c>
      <c r="F621" s="272" t="s">
        <v>334</v>
      </c>
      <c r="G621" s="270"/>
      <c r="H621" s="271" t="s">
        <v>21</v>
      </c>
      <c r="I621" s="273"/>
      <c r="J621" s="270"/>
      <c r="K621" s="270"/>
      <c r="L621" s="274"/>
      <c r="M621" s="275"/>
      <c r="N621" s="276"/>
      <c r="O621" s="276"/>
      <c r="P621" s="276"/>
      <c r="Q621" s="276"/>
      <c r="R621" s="276"/>
      <c r="S621" s="276"/>
      <c r="T621" s="277"/>
      <c r="AT621" s="278" t="s">
        <v>185</v>
      </c>
      <c r="AU621" s="278" t="s">
        <v>85</v>
      </c>
      <c r="AV621" s="14" t="s">
        <v>82</v>
      </c>
      <c r="AW621" s="14" t="s">
        <v>37</v>
      </c>
      <c r="AX621" s="14" t="s">
        <v>74</v>
      </c>
      <c r="AY621" s="278" t="s">
        <v>169</v>
      </c>
    </row>
    <row r="622" spans="2:51" s="12" customFormat="1" ht="13.5">
      <c r="B622" s="246"/>
      <c r="C622" s="247"/>
      <c r="D622" s="248" t="s">
        <v>185</v>
      </c>
      <c r="E622" s="249" t="s">
        <v>21</v>
      </c>
      <c r="F622" s="250" t="s">
        <v>898</v>
      </c>
      <c r="G622" s="247"/>
      <c r="H622" s="251">
        <v>108.2</v>
      </c>
      <c r="I622" s="252"/>
      <c r="J622" s="247"/>
      <c r="K622" s="247"/>
      <c r="L622" s="253"/>
      <c r="M622" s="254"/>
      <c r="N622" s="255"/>
      <c r="O622" s="255"/>
      <c r="P622" s="255"/>
      <c r="Q622" s="255"/>
      <c r="R622" s="255"/>
      <c r="S622" s="255"/>
      <c r="T622" s="256"/>
      <c r="AT622" s="257" t="s">
        <v>185</v>
      </c>
      <c r="AU622" s="257" t="s">
        <v>85</v>
      </c>
      <c r="AV622" s="12" t="s">
        <v>85</v>
      </c>
      <c r="AW622" s="12" t="s">
        <v>37</v>
      </c>
      <c r="AX622" s="12" t="s">
        <v>74</v>
      </c>
      <c r="AY622" s="257" t="s">
        <v>169</v>
      </c>
    </row>
    <row r="623" spans="2:51" s="14" customFormat="1" ht="13.5">
      <c r="B623" s="269"/>
      <c r="C623" s="270"/>
      <c r="D623" s="248" t="s">
        <v>185</v>
      </c>
      <c r="E623" s="271" t="s">
        <v>21</v>
      </c>
      <c r="F623" s="272" t="s">
        <v>343</v>
      </c>
      <c r="G623" s="270"/>
      <c r="H623" s="271" t="s">
        <v>21</v>
      </c>
      <c r="I623" s="273"/>
      <c r="J623" s="270"/>
      <c r="K623" s="270"/>
      <c r="L623" s="274"/>
      <c r="M623" s="275"/>
      <c r="N623" s="276"/>
      <c r="O623" s="276"/>
      <c r="P623" s="276"/>
      <c r="Q623" s="276"/>
      <c r="R623" s="276"/>
      <c r="S623" s="276"/>
      <c r="T623" s="277"/>
      <c r="AT623" s="278" t="s">
        <v>185</v>
      </c>
      <c r="AU623" s="278" t="s">
        <v>85</v>
      </c>
      <c r="AV623" s="14" t="s">
        <v>82</v>
      </c>
      <c r="AW623" s="14" t="s">
        <v>37</v>
      </c>
      <c r="AX623" s="14" t="s">
        <v>74</v>
      </c>
      <c r="AY623" s="278" t="s">
        <v>169</v>
      </c>
    </row>
    <row r="624" spans="2:51" s="12" customFormat="1" ht="13.5">
      <c r="B624" s="246"/>
      <c r="C624" s="247"/>
      <c r="D624" s="248" t="s">
        <v>185</v>
      </c>
      <c r="E624" s="249" t="s">
        <v>21</v>
      </c>
      <c r="F624" s="250" t="s">
        <v>899</v>
      </c>
      <c r="G624" s="247"/>
      <c r="H624" s="251">
        <v>70.85</v>
      </c>
      <c r="I624" s="252"/>
      <c r="J624" s="247"/>
      <c r="K624" s="247"/>
      <c r="L624" s="253"/>
      <c r="M624" s="254"/>
      <c r="N624" s="255"/>
      <c r="O624" s="255"/>
      <c r="P624" s="255"/>
      <c r="Q624" s="255"/>
      <c r="R624" s="255"/>
      <c r="S624" s="255"/>
      <c r="T624" s="256"/>
      <c r="AT624" s="257" t="s">
        <v>185</v>
      </c>
      <c r="AU624" s="257" t="s">
        <v>85</v>
      </c>
      <c r="AV624" s="12" t="s">
        <v>85</v>
      </c>
      <c r="AW624" s="12" t="s">
        <v>37</v>
      </c>
      <c r="AX624" s="12" t="s">
        <v>74</v>
      </c>
      <c r="AY624" s="257" t="s">
        <v>169</v>
      </c>
    </row>
    <row r="625" spans="2:51" s="14" customFormat="1" ht="13.5">
      <c r="B625" s="269"/>
      <c r="C625" s="270"/>
      <c r="D625" s="248" t="s">
        <v>185</v>
      </c>
      <c r="E625" s="271" t="s">
        <v>21</v>
      </c>
      <c r="F625" s="272" t="s">
        <v>346</v>
      </c>
      <c r="G625" s="270"/>
      <c r="H625" s="271" t="s">
        <v>21</v>
      </c>
      <c r="I625" s="273"/>
      <c r="J625" s="270"/>
      <c r="K625" s="270"/>
      <c r="L625" s="274"/>
      <c r="M625" s="275"/>
      <c r="N625" s="276"/>
      <c r="O625" s="276"/>
      <c r="P625" s="276"/>
      <c r="Q625" s="276"/>
      <c r="R625" s="276"/>
      <c r="S625" s="276"/>
      <c r="T625" s="277"/>
      <c r="AT625" s="278" t="s">
        <v>185</v>
      </c>
      <c r="AU625" s="278" t="s">
        <v>85</v>
      </c>
      <c r="AV625" s="14" t="s">
        <v>82</v>
      </c>
      <c r="AW625" s="14" t="s">
        <v>37</v>
      </c>
      <c r="AX625" s="14" t="s">
        <v>74</v>
      </c>
      <c r="AY625" s="278" t="s">
        <v>169</v>
      </c>
    </row>
    <row r="626" spans="2:51" s="12" customFormat="1" ht="13.5">
      <c r="B626" s="246"/>
      <c r="C626" s="247"/>
      <c r="D626" s="248" t="s">
        <v>185</v>
      </c>
      <c r="E626" s="249" t="s">
        <v>21</v>
      </c>
      <c r="F626" s="250" t="s">
        <v>900</v>
      </c>
      <c r="G626" s="247"/>
      <c r="H626" s="251">
        <v>35</v>
      </c>
      <c r="I626" s="252"/>
      <c r="J626" s="247"/>
      <c r="K626" s="247"/>
      <c r="L626" s="253"/>
      <c r="M626" s="254"/>
      <c r="N626" s="255"/>
      <c r="O626" s="255"/>
      <c r="P626" s="255"/>
      <c r="Q626" s="255"/>
      <c r="R626" s="255"/>
      <c r="S626" s="255"/>
      <c r="T626" s="256"/>
      <c r="AT626" s="257" t="s">
        <v>185</v>
      </c>
      <c r="AU626" s="257" t="s">
        <v>85</v>
      </c>
      <c r="AV626" s="12" t="s">
        <v>85</v>
      </c>
      <c r="AW626" s="12" t="s">
        <v>37</v>
      </c>
      <c r="AX626" s="12" t="s">
        <v>74</v>
      </c>
      <c r="AY626" s="257" t="s">
        <v>169</v>
      </c>
    </row>
    <row r="627" spans="2:51" s="15" customFormat="1" ht="13.5">
      <c r="B627" s="283"/>
      <c r="C627" s="284"/>
      <c r="D627" s="248" t="s">
        <v>185</v>
      </c>
      <c r="E627" s="285" t="s">
        <v>21</v>
      </c>
      <c r="F627" s="286" t="s">
        <v>345</v>
      </c>
      <c r="G627" s="284"/>
      <c r="H627" s="287">
        <v>214.05</v>
      </c>
      <c r="I627" s="288"/>
      <c r="J627" s="284"/>
      <c r="K627" s="284"/>
      <c r="L627" s="289"/>
      <c r="M627" s="290"/>
      <c r="N627" s="291"/>
      <c r="O627" s="291"/>
      <c r="P627" s="291"/>
      <c r="Q627" s="291"/>
      <c r="R627" s="291"/>
      <c r="S627" s="291"/>
      <c r="T627" s="292"/>
      <c r="AT627" s="293" t="s">
        <v>185</v>
      </c>
      <c r="AU627" s="293" t="s">
        <v>85</v>
      </c>
      <c r="AV627" s="15" t="s">
        <v>181</v>
      </c>
      <c r="AW627" s="15" t="s">
        <v>37</v>
      </c>
      <c r="AX627" s="15" t="s">
        <v>74</v>
      </c>
      <c r="AY627" s="293" t="s">
        <v>169</v>
      </c>
    </row>
    <row r="628" spans="2:51" s="14" customFormat="1" ht="13.5">
      <c r="B628" s="269"/>
      <c r="C628" s="270"/>
      <c r="D628" s="248" t="s">
        <v>185</v>
      </c>
      <c r="E628" s="271" t="s">
        <v>21</v>
      </c>
      <c r="F628" s="272" t="s">
        <v>434</v>
      </c>
      <c r="G628" s="270"/>
      <c r="H628" s="271" t="s">
        <v>21</v>
      </c>
      <c r="I628" s="273"/>
      <c r="J628" s="270"/>
      <c r="K628" s="270"/>
      <c r="L628" s="274"/>
      <c r="M628" s="275"/>
      <c r="N628" s="276"/>
      <c r="O628" s="276"/>
      <c r="P628" s="276"/>
      <c r="Q628" s="276"/>
      <c r="R628" s="276"/>
      <c r="S628" s="276"/>
      <c r="T628" s="277"/>
      <c r="AT628" s="278" t="s">
        <v>185</v>
      </c>
      <c r="AU628" s="278" t="s">
        <v>85</v>
      </c>
      <c r="AV628" s="14" t="s">
        <v>82</v>
      </c>
      <c r="AW628" s="14" t="s">
        <v>37</v>
      </c>
      <c r="AX628" s="14" t="s">
        <v>74</v>
      </c>
      <c r="AY628" s="278" t="s">
        <v>169</v>
      </c>
    </row>
    <row r="629" spans="2:51" s="12" customFormat="1" ht="13.5">
      <c r="B629" s="246"/>
      <c r="C629" s="247"/>
      <c r="D629" s="248" t="s">
        <v>185</v>
      </c>
      <c r="E629" s="249" t="s">
        <v>21</v>
      </c>
      <c r="F629" s="250" t="s">
        <v>901</v>
      </c>
      <c r="G629" s="247"/>
      <c r="H629" s="251">
        <v>92.25</v>
      </c>
      <c r="I629" s="252"/>
      <c r="J629" s="247"/>
      <c r="K629" s="247"/>
      <c r="L629" s="253"/>
      <c r="M629" s="254"/>
      <c r="N629" s="255"/>
      <c r="O629" s="255"/>
      <c r="P629" s="255"/>
      <c r="Q629" s="255"/>
      <c r="R629" s="255"/>
      <c r="S629" s="255"/>
      <c r="T629" s="256"/>
      <c r="AT629" s="257" t="s">
        <v>185</v>
      </c>
      <c r="AU629" s="257" t="s">
        <v>85</v>
      </c>
      <c r="AV629" s="12" t="s">
        <v>85</v>
      </c>
      <c r="AW629" s="12" t="s">
        <v>37</v>
      </c>
      <c r="AX629" s="12" t="s">
        <v>74</v>
      </c>
      <c r="AY629" s="257" t="s">
        <v>169</v>
      </c>
    </row>
    <row r="630" spans="2:51" s="15" customFormat="1" ht="13.5">
      <c r="B630" s="283"/>
      <c r="C630" s="284"/>
      <c r="D630" s="248" t="s">
        <v>185</v>
      </c>
      <c r="E630" s="285" t="s">
        <v>21</v>
      </c>
      <c r="F630" s="286" t="s">
        <v>345</v>
      </c>
      <c r="G630" s="284"/>
      <c r="H630" s="287">
        <v>92.25</v>
      </c>
      <c r="I630" s="288"/>
      <c r="J630" s="284"/>
      <c r="K630" s="284"/>
      <c r="L630" s="289"/>
      <c r="M630" s="290"/>
      <c r="N630" s="291"/>
      <c r="O630" s="291"/>
      <c r="P630" s="291"/>
      <c r="Q630" s="291"/>
      <c r="R630" s="291"/>
      <c r="S630" s="291"/>
      <c r="T630" s="292"/>
      <c r="AT630" s="293" t="s">
        <v>185</v>
      </c>
      <c r="AU630" s="293" t="s">
        <v>85</v>
      </c>
      <c r="AV630" s="15" t="s">
        <v>181</v>
      </c>
      <c r="AW630" s="15" t="s">
        <v>37</v>
      </c>
      <c r="AX630" s="15" t="s">
        <v>74</v>
      </c>
      <c r="AY630" s="293" t="s">
        <v>169</v>
      </c>
    </row>
    <row r="631" spans="2:51" s="14" customFormat="1" ht="13.5">
      <c r="B631" s="269"/>
      <c r="C631" s="270"/>
      <c r="D631" s="248" t="s">
        <v>185</v>
      </c>
      <c r="E631" s="271" t="s">
        <v>21</v>
      </c>
      <c r="F631" s="272" t="s">
        <v>902</v>
      </c>
      <c r="G631" s="270"/>
      <c r="H631" s="271" t="s">
        <v>21</v>
      </c>
      <c r="I631" s="273"/>
      <c r="J631" s="270"/>
      <c r="K631" s="270"/>
      <c r="L631" s="274"/>
      <c r="M631" s="275"/>
      <c r="N631" s="276"/>
      <c r="O631" s="276"/>
      <c r="P631" s="276"/>
      <c r="Q631" s="276"/>
      <c r="R631" s="276"/>
      <c r="S631" s="276"/>
      <c r="T631" s="277"/>
      <c r="AT631" s="278" t="s">
        <v>185</v>
      </c>
      <c r="AU631" s="278" t="s">
        <v>85</v>
      </c>
      <c r="AV631" s="14" t="s">
        <v>82</v>
      </c>
      <c r="AW631" s="14" t="s">
        <v>37</v>
      </c>
      <c r="AX631" s="14" t="s">
        <v>74</v>
      </c>
      <c r="AY631" s="278" t="s">
        <v>169</v>
      </c>
    </row>
    <row r="632" spans="2:51" s="14" customFormat="1" ht="13.5">
      <c r="B632" s="269"/>
      <c r="C632" s="270"/>
      <c r="D632" s="248" t="s">
        <v>185</v>
      </c>
      <c r="E632" s="271" t="s">
        <v>21</v>
      </c>
      <c r="F632" s="272" t="s">
        <v>859</v>
      </c>
      <c r="G632" s="270"/>
      <c r="H632" s="271" t="s">
        <v>21</v>
      </c>
      <c r="I632" s="273"/>
      <c r="J632" s="270"/>
      <c r="K632" s="270"/>
      <c r="L632" s="274"/>
      <c r="M632" s="275"/>
      <c r="N632" s="276"/>
      <c r="O632" s="276"/>
      <c r="P632" s="276"/>
      <c r="Q632" s="276"/>
      <c r="R632" s="276"/>
      <c r="S632" s="276"/>
      <c r="T632" s="277"/>
      <c r="AT632" s="278" t="s">
        <v>185</v>
      </c>
      <c r="AU632" s="278" t="s">
        <v>85</v>
      </c>
      <c r="AV632" s="14" t="s">
        <v>82</v>
      </c>
      <c r="AW632" s="14" t="s">
        <v>37</v>
      </c>
      <c r="AX632" s="14" t="s">
        <v>74</v>
      </c>
      <c r="AY632" s="278" t="s">
        <v>169</v>
      </c>
    </row>
    <row r="633" spans="2:51" s="14" customFormat="1" ht="13.5">
      <c r="B633" s="269"/>
      <c r="C633" s="270"/>
      <c r="D633" s="248" t="s">
        <v>185</v>
      </c>
      <c r="E633" s="271" t="s">
        <v>21</v>
      </c>
      <c r="F633" s="272" t="s">
        <v>334</v>
      </c>
      <c r="G633" s="270"/>
      <c r="H633" s="271" t="s">
        <v>21</v>
      </c>
      <c r="I633" s="273"/>
      <c r="J633" s="270"/>
      <c r="K633" s="270"/>
      <c r="L633" s="274"/>
      <c r="M633" s="275"/>
      <c r="N633" s="276"/>
      <c r="O633" s="276"/>
      <c r="P633" s="276"/>
      <c r="Q633" s="276"/>
      <c r="R633" s="276"/>
      <c r="S633" s="276"/>
      <c r="T633" s="277"/>
      <c r="AT633" s="278" t="s">
        <v>185</v>
      </c>
      <c r="AU633" s="278" t="s">
        <v>85</v>
      </c>
      <c r="AV633" s="14" t="s">
        <v>82</v>
      </c>
      <c r="AW633" s="14" t="s">
        <v>37</v>
      </c>
      <c r="AX633" s="14" t="s">
        <v>74</v>
      </c>
      <c r="AY633" s="278" t="s">
        <v>169</v>
      </c>
    </row>
    <row r="634" spans="2:51" s="12" customFormat="1" ht="13.5">
      <c r="B634" s="246"/>
      <c r="C634" s="247"/>
      <c r="D634" s="248" t="s">
        <v>185</v>
      </c>
      <c r="E634" s="249" t="s">
        <v>21</v>
      </c>
      <c r="F634" s="250" t="s">
        <v>903</v>
      </c>
      <c r="G634" s="247"/>
      <c r="H634" s="251">
        <v>20.096</v>
      </c>
      <c r="I634" s="252"/>
      <c r="J634" s="247"/>
      <c r="K634" s="247"/>
      <c r="L634" s="253"/>
      <c r="M634" s="254"/>
      <c r="N634" s="255"/>
      <c r="O634" s="255"/>
      <c r="P634" s="255"/>
      <c r="Q634" s="255"/>
      <c r="R634" s="255"/>
      <c r="S634" s="255"/>
      <c r="T634" s="256"/>
      <c r="AT634" s="257" t="s">
        <v>185</v>
      </c>
      <c r="AU634" s="257" t="s">
        <v>85</v>
      </c>
      <c r="AV634" s="12" t="s">
        <v>85</v>
      </c>
      <c r="AW634" s="12" t="s">
        <v>37</v>
      </c>
      <c r="AX634" s="12" t="s">
        <v>74</v>
      </c>
      <c r="AY634" s="257" t="s">
        <v>169</v>
      </c>
    </row>
    <row r="635" spans="2:51" s="12" customFormat="1" ht="13.5">
      <c r="B635" s="246"/>
      <c r="C635" s="247"/>
      <c r="D635" s="248" t="s">
        <v>185</v>
      </c>
      <c r="E635" s="249" t="s">
        <v>21</v>
      </c>
      <c r="F635" s="250" t="s">
        <v>904</v>
      </c>
      <c r="G635" s="247"/>
      <c r="H635" s="251">
        <v>10.048</v>
      </c>
      <c r="I635" s="252"/>
      <c r="J635" s="247"/>
      <c r="K635" s="247"/>
      <c r="L635" s="253"/>
      <c r="M635" s="254"/>
      <c r="N635" s="255"/>
      <c r="O635" s="255"/>
      <c r="P635" s="255"/>
      <c r="Q635" s="255"/>
      <c r="R635" s="255"/>
      <c r="S635" s="255"/>
      <c r="T635" s="256"/>
      <c r="AT635" s="257" t="s">
        <v>185</v>
      </c>
      <c r="AU635" s="257" t="s">
        <v>85</v>
      </c>
      <c r="AV635" s="12" t="s">
        <v>85</v>
      </c>
      <c r="AW635" s="12" t="s">
        <v>37</v>
      </c>
      <c r="AX635" s="12" t="s">
        <v>74</v>
      </c>
      <c r="AY635" s="257" t="s">
        <v>169</v>
      </c>
    </row>
    <row r="636" spans="2:51" s="14" customFormat="1" ht="13.5">
      <c r="B636" s="269"/>
      <c r="C636" s="270"/>
      <c r="D636" s="248" t="s">
        <v>185</v>
      </c>
      <c r="E636" s="271" t="s">
        <v>21</v>
      </c>
      <c r="F636" s="272" t="s">
        <v>343</v>
      </c>
      <c r="G636" s="270"/>
      <c r="H636" s="271" t="s">
        <v>21</v>
      </c>
      <c r="I636" s="273"/>
      <c r="J636" s="270"/>
      <c r="K636" s="270"/>
      <c r="L636" s="274"/>
      <c r="M636" s="275"/>
      <c r="N636" s="276"/>
      <c r="O636" s="276"/>
      <c r="P636" s="276"/>
      <c r="Q636" s="276"/>
      <c r="R636" s="276"/>
      <c r="S636" s="276"/>
      <c r="T636" s="277"/>
      <c r="AT636" s="278" t="s">
        <v>185</v>
      </c>
      <c r="AU636" s="278" t="s">
        <v>85</v>
      </c>
      <c r="AV636" s="14" t="s">
        <v>82</v>
      </c>
      <c r="AW636" s="14" t="s">
        <v>37</v>
      </c>
      <c r="AX636" s="14" t="s">
        <v>74</v>
      </c>
      <c r="AY636" s="278" t="s">
        <v>169</v>
      </c>
    </row>
    <row r="637" spans="2:51" s="12" customFormat="1" ht="13.5">
      <c r="B637" s="246"/>
      <c r="C637" s="247"/>
      <c r="D637" s="248" t="s">
        <v>185</v>
      </c>
      <c r="E637" s="249" t="s">
        <v>21</v>
      </c>
      <c r="F637" s="250" t="s">
        <v>905</v>
      </c>
      <c r="G637" s="247"/>
      <c r="H637" s="251">
        <v>40.192</v>
      </c>
      <c r="I637" s="252"/>
      <c r="J637" s="247"/>
      <c r="K637" s="247"/>
      <c r="L637" s="253"/>
      <c r="M637" s="254"/>
      <c r="N637" s="255"/>
      <c r="O637" s="255"/>
      <c r="P637" s="255"/>
      <c r="Q637" s="255"/>
      <c r="R637" s="255"/>
      <c r="S637" s="255"/>
      <c r="T637" s="256"/>
      <c r="AT637" s="257" t="s">
        <v>185</v>
      </c>
      <c r="AU637" s="257" t="s">
        <v>85</v>
      </c>
      <c r="AV637" s="12" t="s">
        <v>85</v>
      </c>
      <c r="AW637" s="12" t="s">
        <v>37</v>
      </c>
      <c r="AX637" s="12" t="s">
        <v>74</v>
      </c>
      <c r="AY637" s="257" t="s">
        <v>169</v>
      </c>
    </row>
    <row r="638" spans="2:51" s="12" customFormat="1" ht="13.5">
      <c r="B638" s="246"/>
      <c r="C638" s="247"/>
      <c r="D638" s="248" t="s">
        <v>185</v>
      </c>
      <c r="E638" s="249" t="s">
        <v>21</v>
      </c>
      <c r="F638" s="250" t="s">
        <v>906</v>
      </c>
      <c r="G638" s="247"/>
      <c r="H638" s="251">
        <v>7.536</v>
      </c>
      <c r="I638" s="252"/>
      <c r="J638" s="247"/>
      <c r="K638" s="247"/>
      <c r="L638" s="253"/>
      <c r="M638" s="254"/>
      <c r="N638" s="255"/>
      <c r="O638" s="255"/>
      <c r="P638" s="255"/>
      <c r="Q638" s="255"/>
      <c r="R638" s="255"/>
      <c r="S638" s="255"/>
      <c r="T638" s="256"/>
      <c r="AT638" s="257" t="s">
        <v>185</v>
      </c>
      <c r="AU638" s="257" t="s">
        <v>85</v>
      </c>
      <c r="AV638" s="12" t="s">
        <v>85</v>
      </c>
      <c r="AW638" s="12" t="s">
        <v>37</v>
      </c>
      <c r="AX638" s="12" t="s">
        <v>74</v>
      </c>
      <c r="AY638" s="257" t="s">
        <v>169</v>
      </c>
    </row>
    <row r="639" spans="2:51" s="14" customFormat="1" ht="13.5">
      <c r="B639" s="269"/>
      <c r="C639" s="270"/>
      <c r="D639" s="248" t="s">
        <v>185</v>
      </c>
      <c r="E639" s="271" t="s">
        <v>21</v>
      </c>
      <c r="F639" s="272" t="s">
        <v>346</v>
      </c>
      <c r="G639" s="270"/>
      <c r="H639" s="271" t="s">
        <v>21</v>
      </c>
      <c r="I639" s="273"/>
      <c r="J639" s="270"/>
      <c r="K639" s="270"/>
      <c r="L639" s="274"/>
      <c r="M639" s="275"/>
      <c r="N639" s="276"/>
      <c r="O639" s="276"/>
      <c r="P639" s="276"/>
      <c r="Q639" s="276"/>
      <c r="R639" s="276"/>
      <c r="S639" s="276"/>
      <c r="T639" s="277"/>
      <c r="AT639" s="278" t="s">
        <v>185</v>
      </c>
      <c r="AU639" s="278" t="s">
        <v>85</v>
      </c>
      <c r="AV639" s="14" t="s">
        <v>82</v>
      </c>
      <c r="AW639" s="14" t="s">
        <v>37</v>
      </c>
      <c r="AX639" s="14" t="s">
        <v>74</v>
      </c>
      <c r="AY639" s="278" t="s">
        <v>169</v>
      </c>
    </row>
    <row r="640" spans="2:51" s="12" customFormat="1" ht="13.5">
      <c r="B640" s="246"/>
      <c r="C640" s="247"/>
      <c r="D640" s="248" t="s">
        <v>185</v>
      </c>
      <c r="E640" s="249" t="s">
        <v>21</v>
      </c>
      <c r="F640" s="250" t="s">
        <v>907</v>
      </c>
      <c r="G640" s="247"/>
      <c r="H640" s="251">
        <v>17.584</v>
      </c>
      <c r="I640" s="252"/>
      <c r="J640" s="247"/>
      <c r="K640" s="247"/>
      <c r="L640" s="253"/>
      <c r="M640" s="254"/>
      <c r="N640" s="255"/>
      <c r="O640" s="255"/>
      <c r="P640" s="255"/>
      <c r="Q640" s="255"/>
      <c r="R640" s="255"/>
      <c r="S640" s="255"/>
      <c r="T640" s="256"/>
      <c r="AT640" s="257" t="s">
        <v>185</v>
      </c>
      <c r="AU640" s="257" t="s">
        <v>85</v>
      </c>
      <c r="AV640" s="12" t="s">
        <v>85</v>
      </c>
      <c r="AW640" s="12" t="s">
        <v>37</v>
      </c>
      <c r="AX640" s="12" t="s">
        <v>74</v>
      </c>
      <c r="AY640" s="257" t="s">
        <v>169</v>
      </c>
    </row>
    <row r="641" spans="2:51" s="12" customFormat="1" ht="13.5">
      <c r="B641" s="246"/>
      <c r="C641" s="247"/>
      <c r="D641" s="248" t="s">
        <v>185</v>
      </c>
      <c r="E641" s="249" t="s">
        <v>21</v>
      </c>
      <c r="F641" s="250" t="s">
        <v>907</v>
      </c>
      <c r="G641" s="247"/>
      <c r="H641" s="251">
        <v>17.584</v>
      </c>
      <c r="I641" s="252"/>
      <c r="J641" s="247"/>
      <c r="K641" s="247"/>
      <c r="L641" s="253"/>
      <c r="M641" s="254"/>
      <c r="N641" s="255"/>
      <c r="O641" s="255"/>
      <c r="P641" s="255"/>
      <c r="Q641" s="255"/>
      <c r="R641" s="255"/>
      <c r="S641" s="255"/>
      <c r="T641" s="256"/>
      <c r="AT641" s="257" t="s">
        <v>185</v>
      </c>
      <c r="AU641" s="257" t="s">
        <v>85</v>
      </c>
      <c r="AV641" s="12" t="s">
        <v>85</v>
      </c>
      <c r="AW641" s="12" t="s">
        <v>37</v>
      </c>
      <c r="AX641" s="12" t="s">
        <v>74</v>
      </c>
      <c r="AY641" s="257" t="s">
        <v>169</v>
      </c>
    </row>
    <row r="642" spans="2:51" s="15" customFormat="1" ht="13.5">
      <c r="B642" s="283"/>
      <c r="C642" s="284"/>
      <c r="D642" s="248" t="s">
        <v>185</v>
      </c>
      <c r="E642" s="285" t="s">
        <v>21</v>
      </c>
      <c r="F642" s="286" t="s">
        <v>345</v>
      </c>
      <c r="G642" s="284"/>
      <c r="H642" s="287">
        <v>113.04</v>
      </c>
      <c r="I642" s="288"/>
      <c r="J642" s="284"/>
      <c r="K642" s="284"/>
      <c r="L642" s="289"/>
      <c r="M642" s="290"/>
      <c r="N642" s="291"/>
      <c r="O642" s="291"/>
      <c r="P642" s="291"/>
      <c r="Q642" s="291"/>
      <c r="R642" s="291"/>
      <c r="S642" s="291"/>
      <c r="T642" s="292"/>
      <c r="AT642" s="293" t="s">
        <v>185</v>
      </c>
      <c r="AU642" s="293" t="s">
        <v>85</v>
      </c>
      <c r="AV642" s="15" t="s">
        <v>181</v>
      </c>
      <c r="AW642" s="15" t="s">
        <v>37</v>
      </c>
      <c r="AX642" s="15" t="s">
        <v>74</v>
      </c>
      <c r="AY642" s="293" t="s">
        <v>169</v>
      </c>
    </row>
    <row r="643" spans="2:51" s="14" customFormat="1" ht="13.5">
      <c r="B643" s="269"/>
      <c r="C643" s="270"/>
      <c r="D643" s="248" t="s">
        <v>185</v>
      </c>
      <c r="E643" s="271" t="s">
        <v>21</v>
      </c>
      <c r="F643" s="272" t="s">
        <v>434</v>
      </c>
      <c r="G643" s="270"/>
      <c r="H643" s="271" t="s">
        <v>21</v>
      </c>
      <c r="I643" s="273"/>
      <c r="J643" s="270"/>
      <c r="K643" s="270"/>
      <c r="L643" s="274"/>
      <c r="M643" s="275"/>
      <c r="N643" s="276"/>
      <c r="O643" s="276"/>
      <c r="P643" s="276"/>
      <c r="Q643" s="276"/>
      <c r="R643" s="276"/>
      <c r="S643" s="276"/>
      <c r="T643" s="277"/>
      <c r="AT643" s="278" t="s">
        <v>185</v>
      </c>
      <c r="AU643" s="278" t="s">
        <v>85</v>
      </c>
      <c r="AV643" s="14" t="s">
        <v>82</v>
      </c>
      <c r="AW643" s="14" t="s">
        <v>37</v>
      </c>
      <c r="AX643" s="14" t="s">
        <v>74</v>
      </c>
      <c r="AY643" s="278" t="s">
        <v>169</v>
      </c>
    </row>
    <row r="644" spans="2:51" s="12" customFormat="1" ht="13.5">
      <c r="B644" s="246"/>
      <c r="C644" s="247"/>
      <c r="D644" s="248" t="s">
        <v>185</v>
      </c>
      <c r="E644" s="249" t="s">
        <v>21</v>
      </c>
      <c r="F644" s="250" t="s">
        <v>908</v>
      </c>
      <c r="G644" s="247"/>
      <c r="H644" s="251">
        <v>30.144</v>
      </c>
      <c r="I644" s="252"/>
      <c r="J644" s="247"/>
      <c r="K644" s="247"/>
      <c r="L644" s="253"/>
      <c r="M644" s="254"/>
      <c r="N644" s="255"/>
      <c r="O644" s="255"/>
      <c r="P644" s="255"/>
      <c r="Q644" s="255"/>
      <c r="R644" s="255"/>
      <c r="S644" s="255"/>
      <c r="T644" s="256"/>
      <c r="AT644" s="257" t="s">
        <v>185</v>
      </c>
      <c r="AU644" s="257" t="s">
        <v>85</v>
      </c>
      <c r="AV644" s="12" t="s">
        <v>85</v>
      </c>
      <c r="AW644" s="12" t="s">
        <v>37</v>
      </c>
      <c r="AX644" s="12" t="s">
        <v>74</v>
      </c>
      <c r="AY644" s="257" t="s">
        <v>169</v>
      </c>
    </row>
    <row r="645" spans="2:51" s="12" customFormat="1" ht="13.5">
      <c r="B645" s="246"/>
      <c r="C645" s="247"/>
      <c r="D645" s="248" t="s">
        <v>185</v>
      </c>
      <c r="E645" s="249" t="s">
        <v>21</v>
      </c>
      <c r="F645" s="250" t="s">
        <v>909</v>
      </c>
      <c r="G645" s="247"/>
      <c r="H645" s="251">
        <v>12.56</v>
      </c>
      <c r="I645" s="252"/>
      <c r="J645" s="247"/>
      <c r="K645" s="247"/>
      <c r="L645" s="253"/>
      <c r="M645" s="254"/>
      <c r="N645" s="255"/>
      <c r="O645" s="255"/>
      <c r="P645" s="255"/>
      <c r="Q645" s="255"/>
      <c r="R645" s="255"/>
      <c r="S645" s="255"/>
      <c r="T645" s="256"/>
      <c r="AT645" s="257" t="s">
        <v>185</v>
      </c>
      <c r="AU645" s="257" t="s">
        <v>85</v>
      </c>
      <c r="AV645" s="12" t="s">
        <v>85</v>
      </c>
      <c r="AW645" s="12" t="s">
        <v>37</v>
      </c>
      <c r="AX645" s="12" t="s">
        <v>74</v>
      </c>
      <c r="AY645" s="257" t="s">
        <v>169</v>
      </c>
    </row>
    <row r="646" spans="2:51" s="15" customFormat="1" ht="13.5">
      <c r="B646" s="283"/>
      <c r="C646" s="284"/>
      <c r="D646" s="248" t="s">
        <v>185</v>
      </c>
      <c r="E646" s="285" t="s">
        <v>21</v>
      </c>
      <c r="F646" s="286" t="s">
        <v>345</v>
      </c>
      <c r="G646" s="284"/>
      <c r="H646" s="287">
        <v>42.704</v>
      </c>
      <c r="I646" s="288"/>
      <c r="J646" s="284"/>
      <c r="K646" s="284"/>
      <c r="L646" s="289"/>
      <c r="M646" s="290"/>
      <c r="N646" s="291"/>
      <c r="O646" s="291"/>
      <c r="P646" s="291"/>
      <c r="Q646" s="291"/>
      <c r="R646" s="291"/>
      <c r="S646" s="291"/>
      <c r="T646" s="292"/>
      <c r="AT646" s="293" t="s">
        <v>185</v>
      </c>
      <c r="AU646" s="293" t="s">
        <v>85</v>
      </c>
      <c r="AV646" s="15" t="s">
        <v>181</v>
      </c>
      <c r="AW646" s="15" t="s">
        <v>37</v>
      </c>
      <c r="AX646" s="15" t="s">
        <v>74</v>
      </c>
      <c r="AY646" s="293" t="s">
        <v>169</v>
      </c>
    </row>
    <row r="647" spans="2:51" s="14" customFormat="1" ht="13.5">
      <c r="B647" s="269"/>
      <c r="C647" s="270"/>
      <c r="D647" s="248" t="s">
        <v>185</v>
      </c>
      <c r="E647" s="271" t="s">
        <v>21</v>
      </c>
      <c r="F647" s="272" t="s">
        <v>860</v>
      </c>
      <c r="G647" s="270"/>
      <c r="H647" s="271" t="s">
        <v>21</v>
      </c>
      <c r="I647" s="273"/>
      <c r="J647" s="270"/>
      <c r="K647" s="270"/>
      <c r="L647" s="274"/>
      <c r="M647" s="275"/>
      <c r="N647" s="276"/>
      <c r="O647" s="276"/>
      <c r="P647" s="276"/>
      <c r="Q647" s="276"/>
      <c r="R647" s="276"/>
      <c r="S647" s="276"/>
      <c r="T647" s="277"/>
      <c r="AT647" s="278" t="s">
        <v>185</v>
      </c>
      <c r="AU647" s="278" t="s">
        <v>85</v>
      </c>
      <c r="AV647" s="14" t="s">
        <v>82</v>
      </c>
      <c r="AW647" s="14" t="s">
        <v>37</v>
      </c>
      <c r="AX647" s="14" t="s">
        <v>74</v>
      </c>
      <c r="AY647" s="278" t="s">
        <v>169</v>
      </c>
    </row>
    <row r="648" spans="2:51" s="14" customFormat="1" ht="13.5">
      <c r="B648" s="269"/>
      <c r="C648" s="270"/>
      <c r="D648" s="248" t="s">
        <v>185</v>
      </c>
      <c r="E648" s="271" t="s">
        <v>21</v>
      </c>
      <c r="F648" s="272" t="s">
        <v>334</v>
      </c>
      <c r="G648" s="270"/>
      <c r="H648" s="271" t="s">
        <v>21</v>
      </c>
      <c r="I648" s="273"/>
      <c r="J648" s="270"/>
      <c r="K648" s="270"/>
      <c r="L648" s="274"/>
      <c r="M648" s="275"/>
      <c r="N648" s="276"/>
      <c r="O648" s="276"/>
      <c r="P648" s="276"/>
      <c r="Q648" s="276"/>
      <c r="R648" s="276"/>
      <c r="S648" s="276"/>
      <c r="T648" s="277"/>
      <c r="AT648" s="278" t="s">
        <v>185</v>
      </c>
      <c r="AU648" s="278" t="s">
        <v>85</v>
      </c>
      <c r="AV648" s="14" t="s">
        <v>82</v>
      </c>
      <c r="AW648" s="14" t="s">
        <v>37</v>
      </c>
      <c r="AX648" s="14" t="s">
        <v>74</v>
      </c>
      <c r="AY648" s="278" t="s">
        <v>169</v>
      </c>
    </row>
    <row r="649" spans="2:51" s="12" customFormat="1" ht="13.5">
      <c r="B649" s="246"/>
      <c r="C649" s="247"/>
      <c r="D649" s="248" t="s">
        <v>185</v>
      </c>
      <c r="E649" s="249" t="s">
        <v>21</v>
      </c>
      <c r="F649" s="250" t="s">
        <v>910</v>
      </c>
      <c r="G649" s="247"/>
      <c r="H649" s="251">
        <v>5.6</v>
      </c>
      <c r="I649" s="252"/>
      <c r="J649" s="247"/>
      <c r="K649" s="247"/>
      <c r="L649" s="253"/>
      <c r="M649" s="254"/>
      <c r="N649" s="255"/>
      <c r="O649" s="255"/>
      <c r="P649" s="255"/>
      <c r="Q649" s="255"/>
      <c r="R649" s="255"/>
      <c r="S649" s="255"/>
      <c r="T649" s="256"/>
      <c r="AT649" s="257" t="s">
        <v>185</v>
      </c>
      <c r="AU649" s="257" t="s">
        <v>85</v>
      </c>
      <c r="AV649" s="12" t="s">
        <v>85</v>
      </c>
      <c r="AW649" s="12" t="s">
        <v>37</v>
      </c>
      <c r="AX649" s="12" t="s">
        <v>74</v>
      </c>
      <c r="AY649" s="257" t="s">
        <v>169</v>
      </c>
    </row>
    <row r="650" spans="2:51" s="14" customFormat="1" ht="13.5">
      <c r="B650" s="269"/>
      <c r="C650" s="270"/>
      <c r="D650" s="248" t="s">
        <v>185</v>
      </c>
      <c r="E650" s="271" t="s">
        <v>21</v>
      </c>
      <c r="F650" s="272" t="s">
        <v>343</v>
      </c>
      <c r="G650" s="270"/>
      <c r="H650" s="271" t="s">
        <v>21</v>
      </c>
      <c r="I650" s="273"/>
      <c r="J650" s="270"/>
      <c r="K650" s="270"/>
      <c r="L650" s="274"/>
      <c r="M650" s="275"/>
      <c r="N650" s="276"/>
      <c r="O650" s="276"/>
      <c r="P650" s="276"/>
      <c r="Q650" s="276"/>
      <c r="R650" s="276"/>
      <c r="S650" s="276"/>
      <c r="T650" s="277"/>
      <c r="AT650" s="278" t="s">
        <v>185</v>
      </c>
      <c r="AU650" s="278" t="s">
        <v>85</v>
      </c>
      <c r="AV650" s="14" t="s">
        <v>82</v>
      </c>
      <c r="AW650" s="14" t="s">
        <v>37</v>
      </c>
      <c r="AX650" s="14" t="s">
        <v>74</v>
      </c>
      <c r="AY650" s="278" t="s">
        <v>169</v>
      </c>
    </row>
    <row r="651" spans="2:51" s="12" customFormat="1" ht="13.5">
      <c r="B651" s="246"/>
      <c r="C651" s="247"/>
      <c r="D651" s="248" t="s">
        <v>185</v>
      </c>
      <c r="E651" s="249" t="s">
        <v>21</v>
      </c>
      <c r="F651" s="250" t="s">
        <v>911</v>
      </c>
      <c r="G651" s="247"/>
      <c r="H651" s="251">
        <v>8.4</v>
      </c>
      <c r="I651" s="252"/>
      <c r="J651" s="247"/>
      <c r="K651" s="247"/>
      <c r="L651" s="253"/>
      <c r="M651" s="254"/>
      <c r="N651" s="255"/>
      <c r="O651" s="255"/>
      <c r="P651" s="255"/>
      <c r="Q651" s="255"/>
      <c r="R651" s="255"/>
      <c r="S651" s="255"/>
      <c r="T651" s="256"/>
      <c r="AT651" s="257" t="s">
        <v>185</v>
      </c>
      <c r="AU651" s="257" t="s">
        <v>85</v>
      </c>
      <c r="AV651" s="12" t="s">
        <v>85</v>
      </c>
      <c r="AW651" s="12" t="s">
        <v>37</v>
      </c>
      <c r="AX651" s="12" t="s">
        <v>74</v>
      </c>
      <c r="AY651" s="257" t="s">
        <v>169</v>
      </c>
    </row>
    <row r="652" spans="2:51" s="14" customFormat="1" ht="13.5">
      <c r="B652" s="269"/>
      <c r="C652" s="270"/>
      <c r="D652" s="248" t="s">
        <v>185</v>
      </c>
      <c r="E652" s="271" t="s">
        <v>21</v>
      </c>
      <c r="F652" s="272" t="s">
        <v>346</v>
      </c>
      <c r="G652" s="270"/>
      <c r="H652" s="271" t="s">
        <v>21</v>
      </c>
      <c r="I652" s="273"/>
      <c r="J652" s="270"/>
      <c r="K652" s="270"/>
      <c r="L652" s="274"/>
      <c r="M652" s="275"/>
      <c r="N652" s="276"/>
      <c r="O652" s="276"/>
      <c r="P652" s="276"/>
      <c r="Q652" s="276"/>
      <c r="R652" s="276"/>
      <c r="S652" s="276"/>
      <c r="T652" s="277"/>
      <c r="AT652" s="278" t="s">
        <v>185</v>
      </c>
      <c r="AU652" s="278" t="s">
        <v>85</v>
      </c>
      <c r="AV652" s="14" t="s">
        <v>82</v>
      </c>
      <c r="AW652" s="14" t="s">
        <v>37</v>
      </c>
      <c r="AX652" s="14" t="s">
        <v>74</v>
      </c>
      <c r="AY652" s="278" t="s">
        <v>169</v>
      </c>
    </row>
    <row r="653" spans="2:51" s="12" customFormat="1" ht="13.5">
      <c r="B653" s="246"/>
      <c r="C653" s="247"/>
      <c r="D653" s="248" t="s">
        <v>185</v>
      </c>
      <c r="E653" s="249" t="s">
        <v>21</v>
      </c>
      <c r="F653" s="250" t="s">
        <v>911</v>
      </c>
      <c r="G653" s="247"/>
      <c r="H653" s="251">
        <v>8.4</v>
      </c>
      <c r="I653" s="252"/>
      <c r="J653" s="247"/>
      <c r="K653" s="247"/>
      <c r="L653" s="253"/>
      <c r="M653" s="254"/>
      <c r="N653" s="255"/>
      <c r="O653" s="255"/>
      <c r="P653" s="255"/>
      <c r="Q653" s="255"/>
      <c r="R653" s="255"/>
      <c r="S653" s="255"/>
      <c r="T653" s="256"/>
      <c r="AT653" s="257" t="s">
        <v>185</v>
      </c>
      <c r="AU653" s="257" t="s">
        <v>85</v>
      </c>
      <c r="AV653" s="12" t="s">
        <v>85</v>
      </c>
      <c r="AW653" s="12" t="s">
        <v>37</v>
      </c>
      <c r="AX653" s="12" t="s">
        <v>74</v>
      </c>
      <c r="AY653" s="257" t="s">
        <v>169</v>
      </c>
    </row>
    <row r="654" spans="2:51" s="15" customFormat="1" ht="13.5">
      <c r="B654" s="283"/>
      <c r="C654" s="284"/>
      <c r="D654" s="248" t="s">
        <v>185</v>
      </c>
      <c r="E654" s="285" t="s">
        <v>21</v>
      </c>
      <c r="F654" s="286" t="s">
        <v>345</v>
      </c>
      <c r="G654" s="284"/>
      <c r="H654" s="287">
        <v>22.4</v>
      </c>
      <c r="I654" s="288"/>
      <c r="J654" s="284"/>
      <c r="K654" s="284"/>
      <c r="L654" s="289"/>
      <c r="M654" s="290"/>
      <c r="N654" s="291"/>
      <c r="O654" s="291"/>
      <c r="P654" s="291"/>
      <c r="Q654" s="291"/>
      <c r="R654" s="291"/>
      <c r="S654" s="291"/>
      <c r="T654" s="292"/>
      <c r="AT654" s="293" t="s">
        <v>185</v>
      </c>
      <c r="AU654" s="293" t="s">
        <v>85</v>
      </c>
      <c r="AV654" s="15" t="s">
        <v>181</v>
      </c>
      <c r="AW654" s="15" t="s">
        <v>37</v>
      </c>
      <c r="AX654" s="15" t="s">
        <v>74</v>
      </c>
      <c r="AY654" s="293" t="s">
        <v>169</v>
      </c>
    </row>
    <row r="655" spans="2:51" s="14" customFormat="1" ht="13.5">
      <c r="B655" s="269"/>
      <c r="C655" s="270"/>
      <c r="D655" s="248" t="s">
        <v>185</v>
      </c>
      <c r="E655" s="271" t="s">
        <v>21</v>
      </c>
      <c r="F655" s="272" t="s">
        <v>434</v>
      </c>
      <c r="G655" s="270"/>
      <c r="H655" s="271" t="s">
        <v>21</v>
      </c>
      <c r="I655" s="273"/>
      <c r="J655" s="270"/>
      <c r="K655" s="270"/>
      <c r="L655" s="274"/>
      <c r="M655" s="275"/>
      <c r="N655" s="276"/>
      <c r="O655" s="276"/>
      <c r="P655" s="276"/>
      <c r="Q655" s="276"/>
      <c r="R655" s="276"/>
      <c r="S655" s="276"/>
      <c r="T655" s="277"/>
      <c r="AT655" s="278" t="s">
        <v>185</v>
      </c>
      <c r="AU655" s="278" t="s">
        <v>85</v>
      </c>
      <c r="AV655" s="14" t="s">
        <v>82</v>
      </c>
      <c r="AW655" s="14" t="s">
        <v>37</v>
      </c>
      <c r="AX655" s="14" t="s">
        <v>74</v>
      </c>
      <c r="AY655" s="278" t="s">
        <v>169</v>
      </c>
    </row>
    <row r="656" spans="2:51" s="12" customFormat="1" ht="13.5">
      <c r="B656" s="246"/>
      <c r="C656" s="247"/>
      <c r="D656" s="248" t="s">
        <v>185</v>
      </c>
      <c r="E656" s="249" t="s">
        <v>21</v>
      </c>
      <c r="F656" s="250" t="s">
        <v>910</v>
      </c>
      <c r="G656" s="247"/>
      <c r="H656" s="251">
        <v>5.6</v>
      </c>
      <c r="I656" s="252"/>
      <c r="J656" s="247"/>
      <c r="K656" s="247"/>
      <c r="L656" s="253"/>
      <c r="M656" s="254"/>
      <c r="N656" s="255"/>
      <c r="O656" s="255"/>
      <c r="P656" s="255"/>
      <c r="Q656" s="255"/>
      <c r="R656" s="255"/>
      <c r="S656" s="255"/>
      <c r="T656" s="256"/>
      <c r="AT656" s="257" t="s">
        <v>185</v>
      </c>
      <c r="AU656" s="257" t="s">
        <v>85</v>
      </c>
      <c r="AV656" s="12" t="s">
        <v>85</v>
      </c>
      <c r="AW656" s="12" t="s">
        <v>37</v>
      </c>
      <c r="AX656" s="12" t="s">
        <v>74</v>
      </c>
      <c r="AY656" s="257" t="s">
        <v>169</v>
      </c>
    </row>
    <row r="657" spans="2:51" s="15" customFormat="1" ht="13.5">
      <c r="B657" s="283"/>
      <c r="C657" s="284"/>
      <c r="D657" s="248" t="s">
        <v>185</v>
      </c>
      <c r="E657" s="285" t="s">
        <v>21</v>
      </c>
      <c r="F657" s="286" t="s">
        <v>345</v>
      </c>
      <c r="G657" s="284"/>
      <c r="H657" s="287">
        <v>5.6</v>
      </c>
      <c r="I657" s="288"/>
      <c r="J657" s="284"/>
      <c r="K657" s="284"/>
      <c r="L657" s="289"/>
      <c r="M657" s="290"/>
      <c r="N657" s="291"/>
      <c r="O657" s="291"/>
      <c r="P657" s="291"/>
      <c r="Q657" s="291"/>
      <c r="R657" s="291"/>
      <c r="S657" s="291"/>
      <c r="T657" s="292"/>
      <c r="AT657" s="293" t="s">
        <v>185</v>
      </c>
      <c r="AU657" s="293" t="s">
        <v>85</v>
      </c>
      <c r="AV657" s="15" t="s">
        <v>181</v>
      </c>
      <c r="AW657" s="15" t="s">
        <v>37</v>
      </c>
      <c r="AX657" s="15" t="s">
        <v>74</v>
      </c>
      <c r="AY657" s="293" t="s">
        <v>169</v>
      </c>
    </row>
    <row r="658" spans="2:51" s="14" customFormat="1" ht="13.5">
      <c r="B658" s="269"/>
      <c r="C658" s="270"/>
      <c r="D658" s="248" t="s">
        <v>185</v>
      </c>
      <c r="E658" s="271" t="s">
        <v>21</v>
      </c>
      <c r="F658" s="272" t="s">
        <v>877</v>
      </c>
      <c r="G658" s="270"/>
      <c r="H658" s="271" t="s">
        <v>21</v>
      </c>
      <c r="I658" s="273"/>
      <c r="J658" s="270"/>
      <c r="K658" s="270"/>
      <c r="L658" s="274"/>
      <c r="M658" s="275"/>
      <c r="N658" s="276"/>
      <c r="O658" s="276"/>
      <c r="P658" s="276"/>
      <c r="Q658" s="276"/>
      <c r="R658" s="276"/>
      <c r="S658" s="276"/>
      <c r="T658" s="277"/>
      <c r="AT658" s="278" t="s">
        <v>185</v>
      </c>
      <c r="AU658" s="278" t="s">
        <v>85</v>
      </c>
      <c r="AV658" s="14" t="s">
        <v>82</v>
      </c>
      <c r="AW658" s="14" t="s">
        <v>37</v>
      </c>
      <c r="AX658" s="14" t="s">
        <v>74</v>
      </c>
      <c r="AY658" s="278" t="s">
        <v>169</v>
      </c>
    </row>
    <row r="659" spans="2:51" s="14" customFormat="1" ht="13.5">
      <c r="B659" s="269"/>
      <c r="C659" s="270"/>
      <c r="D659" s="248" t="s">
        <v>185</v>
      </c>
      <c r="E659" s="271" t="s">
        <v>21</v>
      </c>
      <c r="F659" s="272" t="s">
        <v>334</v>
      </c>
      <c r="G659" s="270"/>
      <c r="H659" s="271" t="s">
        <v>21</v>
      </c>
      <c r="I659" s="273"/>
      <c r="J659" s="270"/>
      <c r="K659" s="270"/>
      <c r="L659" s="274"/>
      <c r="M659" s="275"/>
      <c r="N659" s="276"/>
      <c r="O659" s="276"/>
      <c r="P659" s="276"/>
      <c r="Q659" s="276"/>
      <c r="R659" s="276"/>
      <c r="S659" s="276"/>
      <c r="T659" s="277"/>
      <c r="AT659" s="278" t="s">
        <v>185</v>
      </c>
      <c r="AU659" s="278" t="s">
        <v>85</v>
      </c>
      <c r="AV659" s="14" t="s">
        <v>82</v>
      </c>
      <c r="AW659" s="14" t="s">
        <v>37</v>
      </c>
      <c r="AX659" s="14" t="s">
        <v>74</v>
      </c>
      <c r="AY659" s="278" t="s">
        <v>169</v>
      </c>
    </row>
    <row r="660" spans="2:51" s="12" customFormat="1" ht="13.5">
      <c r="B660" s="246"/>
      <c r="C660" s="247"/>
      <c r="D660" s="248" t="s">
        <v>185</v>
      </c>
      <c r="E660" s="249" t="s">
        <v>21</v>
      </c>
      <c r="F660" s="250" t="s">
        <v>912</v>
      </c>
      <c r="G660" s="247"/>
      <c r="H660" s="251">
        <v>6.594</v>
      </c>
      <c r="I660" s="252"/>
      <c r="J660" s="247"/>
      <c r="K660" s="247"/>
      <c r="L660" s="253"/>
      <c r="M660" s="254"/>
      <c r="N660" s="255"/>
      <c r="O660" s="255"/>
      <c r="P660" s="255"/>
      <c r="Q660" s="255"/>
      <c r="R660" s="255"/>
      <c r="S660" s="255"/>
      <c r="T660" s="256"/>
      <c r="AT660" s="257" t="s">
        <v>185</v>
      </c>
      <c r="AU660" s="257" t="s">
        <v>85</v>
      </c>
      <c r="AV660" s="12" t="s">
        <v>85</v>
      </c>
      <c r="AW660" s="12" t="s">
        <v>37</v>
      </c>
      <c r="AX660" s="12" t="s">
        <v>74</v>
      </c>
      <c r="AY660" s="257" t="s">
        <v>169</v>
      </c>
    </row>
    <row r="661" spans="2:51" s="14" customFormat="1" ht="13.5">
      <c r="B661" s="269"/>
      <c r="C661" s="270"/>
      <c r="D661" s="248" t="s">
        <v>185</v>
      </c>
      <c r="E661" s="271" t="s">
        <v>21</v>
      </c>
      <c r="F661" s="272" t="s">
        <v>343</v>
      </c>
      <c r="G661" s="270"/>
      <c r="H661" s="271" t="s">
        <v>21</v>
      </c>
      <c r="I661" s="273"/>
      <c r="J661" s="270"/>
      <c r="K661" s="270"/>
      <c r="L661" s="274"/>
      <c r="M661" s="275"/>
      <c r="N661" s="276"/>
      <c r="O661" s="276"/>
      <c r="P661" s="276"/>
      <c r="Q661" s="276"/>
      <c r="R661" s="276"/>
      <c r="S661" s="276"/>
      <c r="T661" s="277"/>
      <c r="AT661" s="278" t="s">
        <v>185</v>
      </c>
      <c r="AU661" s="278" t="s">
        <v>85</v>
      </c>
      <c r="AV661" s="14" t="s">
        <v>82</v>
      </c>
      <c r="AW661" s="14" t="s">
        <v>37</v>
      </c>
      <c r="AX661" s="14" t="s">
        <v>74</v>
      </c>
      <c r="AY661" s="278" t="s">
        <v>169</v>
      </c>
    </row>
    <row r="662" spans="2:51" s="12" customFormat="1" ht="13.5">
      <c r="B662" s="246"/>
      <c r="C662" s="247"/>
      <c r="D662" s="248" t="s">
        <v>185</v>
      </c>
      <c r="E662" s="249" t="s">
        <v>21</v>
      </c>
      <c r="F662" s="250" t="s">
        <v>913</v>
      </c>
      <c r="G662" s="247"/>
      <c r="H662" s="251">
        <v>15.072</v>
      </c>
      <c r="I662" s="252"/>
      <c r="J662" s="247"/>
      <c r="K662" s="247"/>
      <c r="L662" s="253"/>
      <c r="M662" s="254"/>
      <c r="N662" s="255"/>
      <c r="O662" s="255"/>
      <c r="P662" s="255"/>
      <c r="Q662" s="255"/>
      <c r="R662" s="255"/>
      <c r="S662" s="255"/>
      <c r="T662" s="256"/>
      <c r="AT662" s="257" t="s">
        <v>185</v>
      </c>
      <c r="AU662" s="257" t="s">
        <v>85</v>
      </c>
      <c r="AV662" s="12" t="s">
        <v>85</v>
      </c>
      <c r="AW662" s="12" t="s">
        <v>37</v>
      </c>
      <c r="AX662" s="12" t="s">
        <v>74</v>
      </c>
      <c r="AY662" s="257" t="s">
        <v>169</v>
      </c>
    </row>
    <row r="663" spans="2:51" s="14" customFormat="1" ht="13.5">
      <c r="B663" s="269"/>
      <c r="C663" s="270"/>
      <c r="D663" s="248" t="s">
        <v>185</v>
      </c>
      <c r="E663" s="271" t="s">
        <v>21</v>
      </c>
      <c r="F663" s="272" t="s">
        <v>346</v>
      </c>
      <c r="G663" s="270"/>
      <c r="H663" s="271" t="s">
        <v>21</v>
      </c>
      <c r="I663" s="273"/>
      <c r="J663" s="270"/>
      <c r="K663" s="270"/>
      <c r="L663" s="274"/>
      <c r="M663" s="275"/>
      <c r="N663" s="276"/>
      <c r="O663" s="276"/>
      <c r="P663" s="276"/>
      <c r="Q663" s="276"/>
      <c r="R663" s="276"/>
      <c r="S663" s="276"/>
      <c r="T663" s="277"/>
      <c r="AT663" s="278" t="s">
        <v>185</v>
      </c>
      <c r="AU663" s="278" t="s">
        <v>85</v>
      </c>
      <c r="AV663" s="14" t="s">
        <v>82</v>
      </c>
      <c r="AW663" s="14" t="s">
        <v>37</v>
      </c>
      <c r="AX663" s="14" t="s">
        <v>74</v>
      </c>
      <c r="AY663" s="278" t="s">
        <v>169</v>
      </c>
    </row>
    <row r="664" spans="2:51" s="12" customFormat="1" ht="13.5">
      <c r="B664" s="246"/>
      <c r="C664" s="247"/>
      <c r="D664" s="248" t="s">
        <v>185</v>
      </c>
      <c r="E664" s="249" t="s">
        <v>21</v>
      </c>
      <c r="F664" s="250" t="s">
        <v>914</v>
      </c>
      <c r="G664" s="247"/>
      <c r="H664" s="251">
        <v>19.782</v>
      </c>
      <c r="I664" s="252"/>
      <c r="J664" s="247"/>
      <c r="K664" s="247"/>
      <c r="L664" s="253"/>
      <c r="M664" s="254"/>
      <c r="N664" s="255"/>
      <c r="O664" s="255"/>
      <c r="P664" s="255"/>
      <c r="Q664" s="255"/>
      <c r="R664" s="255"/>
      <c r="S664" s="255"/>
      <c r="T664" s="256"/>
      <c r="AT664" s="257" t="s">
        <v>185</v>
      </c>
      <c r="AU664" s="257" t="s">
        <v>85</v>
      </c>
      <c r="AV664" s="12" t="s">
        <v>85</v>
      </c>
      <c r="AW664" s="12" t="s">
        <v>37</v>
      </c>
      <c r="AX664" s="12" t="s">
        <v>74</v>
      </c>
      <c r="AY664" s="257" t="s">
        <v>169</v>
      </c>
    </row>
    <row r="665" spans="2:51" s="15" customFormat="1" ht="13.5">
      <c r="B665" s="283"/>
      <c r="C665" s="284"/>
      <c r="D665" s="248" t="s">
        <v>185</v>
      </c>
      <c r="E665" s="285" t="s">
        <v>21</v>
      </c>
      <c r="F665" s="286" t="s">
        <v>345</v>
      </c>
      <c r="G665" s="284"/>
      <c r="H665" s="287">
        <v>41.448</v>
      </c>
      <c r="I665" s="288"/>
      <c r="J665" s="284"/>
      <c r="K665" s="284"/>
      <c r="L665" s="289"/>
      <c r="M665" s="290"/>
      <c r="N665" s="291"/>
      <c r="O665" s="291"/>
      <c r="P665" s="291"/>
      <c r="Q665" s="291"/>
      <c r="R665" s="291"/>
      <c r="S665" s="291"/>
      <c r="T665" s="292"/>
      <c r="AT665" s="293" t="s">
        <v>185</v>
      </c>
      <c r="AU665" s="293" t="s">
        <v>85</v>
      </c>
      <c r="AV665" s="15" t="s">
        <v>181</v>
      </c>
      <c r="AW665" s="15" t="s">
        <v>37</v>
      </c>
      <c r="AX665" s="15" t="s">
        <v>74</v>
      </c>
      <c r="AY665" s="293" t="s">
        <v>169</v>
      </c>
    </row>
    <row r="666" spans="2:51" s="14" customFormat="1" ht="13.5">
      <c r="B666" s="269"/>
      <c r="C666" s="270"/>
      <c r="D666" s="248" t="s">
        <v>185</v>
      </c>
      <c r="E666" s="271" t="s">
        <v>21</v>
      </c>
      <c r="F666" s="272" t="s">
        <v>434</v>
      </c>
      <c r="G666" s="270"/>
      <c r="H666" s="271" t="s">
        <v>21</v>
      </c>
      <c r="I666" s="273"/>
      <c r="J666" s="270"/>
      <c r="K666" s="270"/>
      <c r="L666" s="274"/>
      <c r="M666" s="275"/>
      <c r="N666" s="276"/>
      <c r="O666" s="276"/>
      <c r="P666" s="276"/>
      <c r="Q666" s="276"/>
      <c r="R666" s="276"/>
      <c r="S666" s="276"/>
      <c r="T666" s="277"/>
      <c r="AT666" s="278" t="s">
        <v>185</v>
      </c>
      <c r="AU666" s="278" t="s">
        <v>85</v>
      </c>
      <c r="AV666" s="14" t="s">
        <v>82</v>
      </c>
      <c r="AW666" s="14" t="s">
        <v>37</v>
      </c>
      <c r="AX666" s="14" t="s">
        <v>74</v>
      </c>
      <c r="AY666" s="278" t="s">
        <v>169</v>
      </c>
    </row>
    <row r="667" spans="2:51" s="12" customFormat="1" ht="13.5">
      <c r="B667" s="246"/>
      <c r="C667" s="247"/>
      <c r="D667" s="248" t="s">
        <v>185</v>
      </c>
      <c r="E667" s="249" t="s">
        <v>21</v>
      </c>
      <c r="F667" s="250" t="s">
        <v>915</v>
      </c>
      <c r="G667" s="247"/>
      <c r="H667" s="251">
        <v>8.478</v>
      </c>
      <c r="I667" s="252"/>
      <c r="J667" s="247"/>
      <c r="K667" s="247"/>
      <c r="L667" s="253"/>
      <c r="M667" s="254"/>
      <c r="N667" s="255"/>
      <c r="O667" s="255"/>
      <c r="P667" s="255"/>
      <c r="Q667" s="255"/>
      <c r="R667" s="255"/>
      <c r="S667" s="255"/>
      <c r="T667" s="256"/>
      <c r="AT667" s="257" t="s">
        <v>185</v>
      </c>
      <c r="AU667" s="257" t="s">
        <v>85</v>
      </c>
      <c r="AV667" s="12" t="s">
        <v>85</v>
      </c>
      <c r="AW667" s="12" t="s">
        <v>37</v>
      </c>
      <c r="AX667" s="12" t="s">
        <v>74</v>
      </c>
      <c r="AY667" s="257" t="s">
        <v>169</v>
      </c>
    </row>
    <row r="668" spans="2:51" s="15" customFormat="1" ht="13.5">
      <c r="B668" s="283"/>
      <c r="C668" s="284"/>
      <c r="D668" s="248" t="s">
        <v>185</v>
      </c>
      <c r="E668" s="285" t="s">
        <v>21</v>
      </c>
      <c r="F668" s="286" t="s">
        <v>345</v>
      </c>
      <c r="G668" s="284"/>
      <c r="H668" s="287">
        <v>8.478</v>
      </c>
      <c r="I668" s="288"/>
      <c r="J668" s="284"/>
      <c r="K668" s="284"/>
      <c r="L668" s="289"/>
      <c r="M668" s="290"/>
      <c r="N668" s="291"/>
      <c r="O668" s="291"/>
      <c r="P668" s="291"/>
      <c r="Q668" s="291"/>
      <c r="R668" s="291"/>
      <c r="S668" s="291"/>
      <c r="T668" s="292"/>
      <c r="AT668" s="293" t="s">
        <v>185</v>
      </c>
      <c r="AU668" s="293" t="s">
        <v>85</v>
      </c>
      <c r="AV668" s="15" t="s">
        <v>181</v>
      </c>
      <c r="AW668" s="15" t="s">
        <v>37</v>
      </c>
      <c r="AX668" s="15" t="s">
        <v>74</v>
      </c>
      <c r="AY668" s="293" t="s">
        <v>169</v>
      </c>
    </row>
    <row r="669" spans="2:51" s="14" customFormat="1" ht="13.5">
      <c r="B669" s="269"/>
      <c r="C669" s="270"/>
      <c r="D669" s="248" t="s">
        <v>185</v>
      </c>
      <c r="E669" s="271" t="s">
        <v>21</v>
      </c>
      <c r="F669" s="272" t="s">
        <v>445</v>
      </c>
      <c r="G669" s="270"/>
      <c r="H669" s="271" t="s">
        <v>21</v>
      </c>
      <c r="I669" s="273"/>
      <c r="J669" s="270"/>
      <c r="K669" s="270"/>
      <c r="L669" s="274"/>
      <c r="M669" s="275"/>
      <c r="N669" s="276"/>
      <c r="O669" s="276"/>
      <c r="P669" s="276"/>
      <c r="Q669" s="276"/>
      <c r="R669" s="276"/>
      <c r="S669" s="276"/>
      <c r="T669" s="277"/>
      <c r="AT669" s="278" t="s">
        <v>185</v>
      </c>
      <c r="AU669" s="278" t="s">
        <v>85</v>
      </c>
      <c r="AV669" s="14" t="s">
        <v>82</v>
      </c>
      <c r="AW669" s="14" t="s">
        <v>37</v>
      </c>
      <c r="AX669" s="14" t="s">
        <v>74</v>
      </c>
      <c r="AY669" s="278" t="s">
        <v>169</v>
      </c>
    </row>
    <row r="670" spans="2:51" s="14" customFormat="1" ht="13.5">
      <c r="B670" s="269"/>
      <c r="C670" s="270"/>
      <c r="D670" s="248" t="s">
        <v>185</v>
      </c>
      <c r="E670" s="271" t="s">
        <v>21</v>
      </c>
      <c r="F670" s="272" t="s">
        <v>334</v>
      </c>
      <c r="G670" s="270"/>
      <c r="H670" s="271" t="s">
        <v>21</v>
      </c>
      <c r="I670" s="273"/>
      <c r="J670" s="270"/>
      <c r="K670" s="270"/>
      <c r="L670" s="274"/>
      <c r="M670" s="275"/>
      <c r="N670" s="276"/>
      <c r="O670" s="276"/>
      <c r="P670" s="276"/>
      <c r="Q670" s="276"/>
      <c r="R670" s="276"/>
      <c r="S670" s="276"/>
      <c r="T670" s="277"/>
      <c r="AT670" s="278" t="s">
        <v>185</v>
      </c>
      <c r="AU670" s="278" t="s">
        <v>85</v>
      </c>
      <c r="AV670" s="14" t="s">
        <v>82</v>
      </c>
      <c r="AW670" s="14" t="s">
        <v>37</v>
      </c>
      <c r="AX670" s="14" t="s">
        <v>74</v>
      </c>
      <c r="AY670" s="278" t="s">
        <v>169</v>
      </c>
    </row>
    <row r="671" spans="2:51" s="12" customFormat="1" ht="13.5">
      <c r="B671" s="246"/>
      <c r="C671" s="247"/>
      <c r="D671" s="248" t="s">
        <v>185</v>
      </c>
      <c r="E671" s="249" t="s">
        <v>21</v>
      </c>
      <c r="F671" s="250" t="s">
        <v>916</v>
      </c>
      <c r="G671" s="247"/>
      <c r="H671" s="251">
        <v>18.2</v>
      </c>
      <c r="I671" s="252"/>
      <c r="J671" s="247"/>
      <c r="K671" s="247"/>
      <c r="L671" s="253"/>
      <c r="M671" s="254"/>
      <c r="N671" s="255"/>
      <c r="O671" s="255"/>
      <c r="P671" s="255"/>
      <c r="Q671" s="255"/>
      <c r="R671" s="255"/>
      <c r="S671" s="255"/>
      <c r="T671" s="256"/>
      <c r="AT671" s="257" t="s">
        <v>185</v>
      </c>
      <c r="AU671" s="257" t="s">
        <v>85</v>
      </c>
      <c r="AV671" s="12" t="s">
        <v>85</v>
      </c>
      <c r="AW671" s="12" t="s">
        <v>37</v>
      </c>
      <c r="AX671" s="12" t="s">
        <v>74</v>
      </c>
      <c r="AY671" s="257" t="s">
        <v>169</v>
      </c>
    </row>
    <row r="672" spans="2:51" s="14" customFormat="1" ht="13.5">
      <c r="B672" s="269"/>
      <c r="C672" s="270"/>
      <c r="D672" s="248" t="s">
        <v>185</v>
      </c>
      <c r="E672" s="271" t="s">
        <v>21</v>
      </c>
      <c r="F672" s="272" t="s">
        <v>343</v>
      </c>
      <c r="G672" s="270"/>
      <c r="H672" s="271" t="s">
        <v>21</v>
      </c>
      <c r="I672" s="273"/>
      <c r="J672" s="270"/>
      <c r="K672" s="270"/>
      <c r="L672" s="274"/>
      <c r="M672" s="275"/>
      <c r="N672" s="276"/>
      <c r="O672" s="276"/>
      <c r="P672" s="276"/>
      <c r="Q672" s="276"/>
      <c r="R672" s="276"/>
      <c r="S672" s="276"/>
      <c r="T672" s="277"/>
      <c r="AT672" s="278" t="s">
        <v>185</v>
      </c>
      <c r="AU672" s="278" t="s">
        <v>85</v>
      </c>
      <c r="AV672" s="14" t="s">
        <v>82</v>
      </c>
      <c r="AW672" s="14" t="s">
        <v>37</v>
      </c>
      <c r="AX672" s="14" t="s">
        <v>74</v>
      </c>
      <c r="AY672" s="278" t="s">
        <v>169</v>
      </c>
    </row>
    <row r="673" spans="2:51" s="12" customFormat="1" ht="13.5">
      <c r="B673" s="246"/>
      <c r="C673" s="247"/>
      <c r="D673" s="248" t="s">
        <v>185</v>
      </c>
      <c r="E673" s="249" t="s">
        <v>21</v>
      </c>
      <c r="F673" s="250" t="s">
        <v>917</v>
      </c>
      <c r="G673" s="247"/>
      <c r="H673" s="251">
        <v>23.4</v>
      </c>
      <c r="I673" s="252"/>
      <c r="J673" s="247"/>
      <c r="K673" s="247"/>
      <c r="L673" s="253"/>
      <c r="M673" s="254"/>
      <c r="N673" s="255"/>
      <c r="O673" s="255"/>
      <c r="P673" s="255"/>
      <c r="Q673" s="255"/>
      <c r="R673" s="255"/>
      <c r="S673" s="255"/>
      <c r="T673" s="256"/>
      <c r="AT673" s="257" t="s">
        <v>185</v>
      </c>
      <c r="AU673" s="257" t="s">
        <v>85</v>
      </c>
      <c r="AV673" s="12" t="s">
        <v>85</v>
      </c>
      <c r="AW673" s="12" t="s">
        <v>37</v>
      </c>
      <c r="AX673" s="12" t="s">
        <v>74</v>
      </c>
      <c r="AY673" s="257" t="s">
        <v>169</v>
      </c>
    </row>
    <row r="674" spans="2:51" s="14" customFormat="1" ht="13.5">
      <c r="B674" s="269"/>
      <c r="C674" s="270"/>
      <c r="D674" s="248" t="s">
        <v>185</v>
      </c>
      <c r="E674" s="271" t="s">
        <v>21</v>
      </c>
      <c r="F674" s="272" t="s">
        <v>346</v>
      </c>
      <c r="G674" s="270"/>
      <c r="H674" s="271" t="s">
        <v>21</v>
      </c>
      <c r="I674" s="273"/>
      <c r="J674" s="270"/>
      <c r="K674" s="270"/>
      <c r="L674" s="274"/>
      <c r="M674" s="275"/>
      <c r="N674" s="276"/>
      <c r="O674" s="276"/>
      <c r="P674" s="276"/>
      <c r="Q674" s="276"/>
      <c r="R674" s="276"/>
      <c r="S674" s="276"/>
      <c r="T674" s="277"/>
      <c r="AT674" s="278" t="s">
        <v>185</v>
      </c>
      <c r="AU674" s="278" t="s">
        <v>85</v>
      </c>
      <c r="AV674" s="14" t="s">
        <v>82</v>
      </c>
      <c r="AW674" s="14" t="s">
        <v>37</v>
      </c>
      <c r="AX674" s="14" t="s">
        <v>74</v>
      </c>
      <c r="AY674" s="278" t="s">
        <v>169</v>
      </c>
    </row>
    <row r="675" spans="2:51" s="12" customFormat="1" ht="13.5">
      <c r="B675" s="246"/>
      <c r="C675" s="247"/>
      <c r="D675" s="248" t="s">
        <v>185</v>
      </c>
      <c r="E675" s="249" t="s">
        <v>21</v>
      </c>
      <c r="F675" s="250" t="s">
        <v>918</v>
      </c>
      <c r="G675" s="247"/>
      <c r="H675" s="251">
        <v>7.8</v>
      </c>
      <c r="I675" s="252"/>
      <c r="J675" s="247"/>
      <c r="K675" s="247"/>
      <c r="L675" s="253"/>
      <c r="M675" s="254"/>
      <c r="N675" s="255"/>
      <c r="O675" s="255"/>
      <c r="P675" s="255"/>
      <c r="Q675" s="255"/>
      <c r="R675" s="255"/>
      <c r="S675" s="255"/>
      <c r="T675" s="256"/>
      <c r="AT675" s="257" t="s">
        <v>185</v>
      </c>
      <c r="AU675" s="257" t="s">
        <v>85</v>
      </c>
      <c r="AV675" s="12" t="s">
        <v>85</v>
      </c>
      <c r="AW675" s="12" t="s">
        <v>37</v>
      </c>
      <c r="AX675" s="12" t="s">
        <v>74</v>
      </c>
      <c r="AY675" s="257" t="s">
        <v>169</v>
      </c>
    </row>
    <row r="676" spans="2:51" s="15" customFormat="1" ht="13.5">
      <c r="B676" s="283"/>
      <c r="C676" s="284"/>
      <c r="D676" s="248" t="s">
        <v>185</v>
      </c>
      <c r="E676" s="285" t="s">
        <v>21</v>
      </c>
      <c r="F676" s="286" t="s">
        <v>345</v>
      </c>
      <c r="G676" s="284"/>
      <c r="H676" s="287">
        <v>49.4</v>
      </c>
      <c r="I676" s="288"/>
      <c r="J676" s="284"/>
      <c r="K676" s="284"/>
      <c r="L676" s="289"/>
      <c r="M676" s="290"/>
      <c r="N676" s="291"/>
      <c r="O676" s="291"/>
      <c r="P676" s="291"/>
      <c r="Q676" s="291"/>
      <c r="R676" s="291"/>
      <c r="S676" s="291"/>
      <c r="T676" s="292"/>
      <c r="AT676" s="293" t="s">
        <v>185</v>
      </c>
      <c r="AU676" s="293" t="s">
        <v>85</v>
      </c>
      <c r="AV676" s="15" t="s">
        <v>181</v>
      </c>
      <c r="AW676" s="15" t="s">
        <v>37</v>
      </c>
      <c r="AX676" s="15" t="s">
        <v>74</v>
      </c>
      <c r="AY676" s="293" t="s">
        <v>169</v>
      </c>
    </row>
    <row r="677" spans="2:51" s="14" customFormat="1" ht="13.5">
      <c r="B677" s="269"/>
      <c r="C677" s="270"/>
      <c r="D677" s="248" t="s">
        <v>185</v>
      </c>
      <c r="E677" s="271" t="s">
        <v>21</v>
      </c>
      <c r="F677" s="272" t="s">
        <v>434</v>
      </c>
      <c r="G677" s="270"/>
      <c r="H677" s="271" t="s">
        <v>21</v>
      </c>
      <c r="I677" s="273"/>
      <c r="J677" s="270"/>
      <c r="K677" s="270"/>
      <c r="L677" s="274"/>
      <c r="M677" s="275"/>
      <c r="N677" s="276"/>
      <c r="O677" s="276"/>
      <c r="P677" s="276"/>
      <c r="Q677" s="276"/>
      <c r="R677" s="276"/>
      <c r="S677" s="276"/>
      <c r="T677" s="277"/>
      <c r="AT677" s="278" t="s">
        <v>185</v>
      </c>
      <c r="AU677" s="278" t="s">
        <v>85</v>
      </c>
      <c r="AV677" s="14" t="s">
        <v>82</v>
      </c>
      <c r="AW677" s="14" t="s">
        <v>37</v>
      </c>
      <c r="AX677" s="14" t="s">
        <v>74</v>
      </c>
      <c r="AY677" s="278" t="s">
        <v>169</v>
      </c>
    </row>
    <row r="678" spans="2:51" s="12" customFormat="1" ht="13.5">
      <c r="B678" s="246"/>
      <c r="C678" s="247"/>
      <c r="D678" s="248" t="s">
        <v>185</v>
      </c>
      <c r="E678" s="249" t="s">
        <v>21</v>
      </c>
      <c r="F678" s="250" t="s">
        <v>919</v>
      </c>
      <c r="G678" s="247"/>
      <c r="H678" s="251">
        <v>10.4</v>
      </c>
      <c r="I678" s="252"/>
      <c r="J678" s="247"/>
      <c r="K678" s="247"/>
      <c r="L678" s="253"/>
      <c r="M678" s="254"/>
      <c r="N678" s="255"/>
      <c r="O678" s="255"/>
      <c r="P678" s="255"/>
      <c r="Q678" s="255"/>
      <c r="R678" s="255"/>
      <c r="S678" s="255"/>
      <c r="T678" s="256"/>
      <c r="AT678" s="257" t="s">
        <v>185</v>
      </c>
      <c r="AU678" s="257" t="s">
        <v>85</v>
      </c>
      <c r="AV678" s="12" t="s">
        <v>85</v>
      </c>
      <c r="AW678" s="12" t="s">
        <v>37</v>
      </c>
      <c r="AX678" s="12" t="s">
        <v>74</v>
      </c>
      <c r="AY678" s="257" t="s">
        <v>169</v>
      </c>
    </row>
    <row r="679" spans="2:51" s="15" customFormat="1" ht="13.5">
      <c r="B679" s="283"/>
      <c r="C679" s="284"/>
      <c r="D679" s="248" t="s">
        <v>185</v>
      </c>
      <c r="E679" s="285" t="s">
        <v>21</v>
      </c>
      <c r="F679" s="286" t="s">
        <v>345</v>
      </c>
      <c r="G679" s="284"/>
      <c r="H679" s="287">
        <v>10.4</v>
      </c>
      <c r="I679" s="288"/>
      <c r="J679" s="284"/>
      <c r="K679" s="284"/>
      <c r="L679" s="289"/>
      <c r="M679" s="290"/>
      <c r="N679" s="291"/>
      <c r="O679" s="291"/>
      <c r="P679" s="291"/>
      <c r="Q679" s="291"/>
      <c r="R679" s="291"/>
      <c r="S679" s="291"/>
      <c r="T679" s="292"/>
      <c r="AT679" s="293" t="s">
        <v>185</v>
      </c>
      <c r="AU679" s="293" t="s">
        <v>85</v>
      </c>
      <c r="AV679" s="15" t="s">
        <v>181</v>
      </c>
      <c r="AW679" s="15" t="s">
        <v>37</v>
      </c>
      <c r="AX679" s="15" t="s">
        <v>74</v>
      </c>
      <c r="AY679" s="293" t="s">
        <v>169</v>
      </c>
    </row>
    <row r="680" spans="2:51" s="14" customFormat="1" ht="13.5">
      <c r="B680" s="269"/>
      <c r="C680" s="270"/>
      <c r="D680" s="248" t="s">
        <v>185</v>
      </c>
      <c r="E680" s="271" t="s">
        <v>21</v>
      </c>
      <c r="F680" s="272" t="s">
        <v>920</v>
      </c>
      <c r="G680" s="270"/>
      <c r="H680" s="271" t="s">
        <v>21</v>
      </c>
      <c r="I680" s="273"/>
      <c r="J680" s="270"/>
      <c r="K680" s="270"/>
      <c r="L680" s="274"/>
      <c r="M680" s="275"/>
      <c r="N680" s="276"/>
      <c r="O680" s="276"/>
      <c r="P680" s="276"/>
      <c r="Q680" s="276"/>
      <c r="R680" s="276"/>
      <c r="S680" s="276"/>
      <c r="T680" s="277"/>
      <c r="AT680" s="278" t="s">
        <v>185</v>
      </c>
      <c r="AU680" s="278" t="s">
        <v>85</v>
      </c>
      <c r="AV680" s="14" t="s">
        <v>82</v>
      </c>
      <c r="AW680" s="14" t="s">
        <v>37</v>
      </c>
      <c r="AX680" s="14" t="s">
        <v>74</v>
      </c>
      <c r="AY680" s="278" t="s">
        <v>169</v>
      </c>
    </row>
    <row r="681" spans="2:51" s="14" customFormat="1" ht="13.5">
      <c r="B681" s="269"/>
      <c r="C681" s="270"/>
      <c r="D681" s="248" t="s">
        <v>185</v>
      </c>
      <c r="E681" s="271" t="s">
        <v>21</v>
      </c>
      <c r="F681" s="272" t="s">
        <v>434</v>
      </c>
      <c r="G681" s="270"/>
      <c r="H681" s="271" t="s">
        <v>21</v>
      </c>
      <c r="I681" s="273"/>
      <c r="J681" s="270"/>
      <c r="K681" s="270"/>
      <c r="L681" s="274"/>
      <c r="M681" s="275"/>
      <c r="N681" s="276"/>
      <c r="O681" s="276"/>
      <c r="P681" s="276"/>
      <c r="Q681" s="276"/>
      <c r="R681" s="276"/>
      <c r="S681" s="276"/>
      <c r="T681" s="277"/>
      <c r="AT681" s="278" t="s">
        <v>185</v>
      </c>
      <c r="AU681" s="278" t="s">
        <v>85</v>
      </c>
      <c r="AV681" s="14" t="s">
        <v>82</v>
      </c>
      <c r="AW681" s="14" t="s">
        <v>37</v>
      </c>
      <c r="AX681" s="14" t="s">
        <v>74</v>
      </c>
      <c r="AY681" s="278" t="s">
        <v>169</v>
      </c>
    </row>
    <row r="682" spans="2:51" s="12" customFormat="1" ht="13.5">
      <c r="B682" s="246"/>
      <c r="C682" s="247"/>
      <c r="D682" s="248" t="s">
        <v>185</v>
      </c>
      <c r="E682" s="249" t="s">
        <v>21</v>
      </c>
      <c r="F682" s="250" t="s">
        <v>921</v>
      </c>
      <c r="G682" s="247"/>
      <c r="H682" s="251">
        <v>16.2</v>
      </c>
      <c r="I682" s="252"/>
      <c r="J682" s="247"/>
      <c r="K682" s="247"/>
      <c r="L682" s="253"/>
      <c r="M682" s="254"/>
      <c r="N682" s="255"/>
      <c r="O682" s="255"/>
      <c r="P682" s="255"/>
      <c r="Q682" s="255"/>
      <c r="R682" s="255"/>
      <c r="S682" s="255"/>
      <c r="T682" s="256"/>
      <c r="AT682" s="257" t="s">
        <v>185</v>
      </c>
      <c r="AU682" s="257" t="s">
        <v>85</v>
      </c>
      <c r="AV682" s="12" t="s">
        <v>85</v>
      </c>
      <c r="AW682" s="12" t="s">
        <v>37</v>
      </c>
      <c r="AX682" s="12" t="s">
        <v>74</v>
      </c>
      <c r="AY682" s="257" t="s">
        <v>169</v>
      </c>
    </row>
    <row r="683" spans="2:51" s="15" customFormat="1" ht="13.5">
      <c r="B683" s="283"/>
      <c r="C683" s="284"/>
      <c r="D683" s="248" t="s">
        <v>185</v>
      </c>
      <c r="E683" s="285" t="s">
        <v>21</v>
      </c>
      <c r="F683" s="286" t="s">
        <v>345</v>
      </c>
      <c r="G683" s="284"/>
      <c r="H683" s="287">
        <v>16.2</v>
      </c>
      <c r="I683" s="288"/>
      <c r="J683" s="284"/>
      <c r="K683" s="284"/>
      <c r="L683" s="289"/>
      <c r="M683" s="290"/>
      <c r="N683" s="291"/>
      <c r="O683" s="291"/>
      <c r="P683" s="291"/>
      <c r="Q683" s="291"/>
      <c r="R683" s="291"/>
      <c r="S683" s="291"/>
      <c r="T683" s="292"/>
      <c r="AT683" s="293" t="s">
        <v>185</v>
      </c>
      <c r="AU683" s="293" t="s">
        <v>85</v>
      </c>
      <c r="AV683" s="15" t="s">
        <v>181</v>
      </c>
      <c r="AW683" s="15" t="s">
        <v>37</v>
      </c>
      <c r="AX683" s="15" t="s">
        <v>74</v>
      </c>
      <c r="AY683" s="293" t="s">
        <v>169</v>
      </c>
    </row>
    <row r="684" spans="2:51" s="13" customFormat="1" ht="13.5">
      <c r="B684" s="258"/>
      <c r="C684" s="259"/>
      <c r="D684" s="248" t="s">
        <v>185</v>
      </c>
      <c r="E684" s="260" t="s">
        <v>21</v>
      </c>
      <c r="F684" s="261" t="s">
        <v>187</v>
      </c>
      <c r="G684" s="259"/>
      <c r="H684" s="262">
        <v>615.97</v>
      </c>
      <c r="I684" s="263"/>
      <c r="J684" s="259"/>
      <c r="K684" s="259"/>
      <c r="L684" s="264"/>
      <c r="M684" s="265"/>
      <c r="N684" s="266"/>
      <c r="O684" s="266"/>
      <c r="P684" s="266"/>
      <c r="Q684" s="266"/>
      <c r="R684" s="266"/>
      <c r="S684" s="266"/>
      <c r="T684" s="267"/>
      <c r="AT684" s="268" t="s">
        <v>185</v>
      </c>
      <c r="AU684" s="268" t="s">
        <v>85</v>
      </c>
      <c r="AV684" s="13" t="s">
        <v>176</v>
      </c>
      <c r="AW684" s="13" t="s">
        <v>37</v>
      </c>
      <c r="AX684" s="13" t="s">
        <v>82</v>
      </c>
      <c r="AY684" s="268" t="s">
        <v>169</v>
      </c>
    </row>
    <row r="685" spans="2:65" s="1" customFormat="1" ht="25.5" customHeight="1">
      <c r="B685" s="47"/>
      <c r="C685" s="294" t="s">
        <v>922</v>
      </c>
      <c r="D685" s="294" t="s">
        <v>532</v>
      </c>
      <c r="E685" s="295" t="s">
        <v>649</v>
      </c>
      <c r="F685" s="296" t="s">
        <v>650</v>
      </c>
      <c r="G685" s="297" t="s">
        <v>194</v>
      </c>
      <c r="H685" s="298">
        <v>44.915</v>
      </c>
      <c r="I685" s="299"/>
      <c r="J685" s="300">
        <f>ROUND(I685*H685,2)</f>
        <v>0</v>
      </c>
      <c r="K685" s="296" t="s">
        <v>21</v>
      </c>
      <c r="L685" s="301"/>
      <c r="M685" s="302" t="s">
        <v>21</v>
      </c>
      <c r="N685" s="303" t="s">
        <v>45</v>
      </c>
      <c r="O685" s="48"/>
      <c r="P685" s="243">
        <f>O685*H685</f>
        <v>0</v>
      </c>
      <c r="Q685" s="243">
        <v>0.22</v>
      </c>
      <c r="R685" s="243">
        <f>Q685*H685</f>
        <v>9.8813</v>
      </c>
      <c r="S685" s="243">
        <v>0</v>
      </c>
      <c r="T685" s="244">
        <f>S685*H685</f>
        <v>0</v>
      </c>
      <c r="AR685" s="25" t="s">
        <v>215</v>
      </c>
      <c r="AT685" s="25" t="s">
        <v>532</v>
      </c>
      <c r="AU685" s="25" t="s">
        <v>85</v>
      </c>
      <c r="AY685" s="25" t="s">
        <v>169</v>
      </c>
      <c r="BE685" s="245">
        <f>IF(N685="základní",J685,0)</f>
        <v>0</v>
      </c>
      <c r="BF685" s="245">
        <f>IF(N685="snížená",J685,0)</f>
        <v>0</v>
      </c>
      <c r="BG685" s="245">
        <f>IF(N685="zákl. přenesená",J685,0)</f>
        <v>0</v>
      </c>
      <c r="BH685" s="245">
        <f>IF(N685="sníž. přenesená",J685,0)</f>
        <v>0</v>
      </c>
      <c r="BI685" s="245">
        <f>IF(N685="nulová",J685,0)</f>
        <v>0</v>
      </c>
      <c r="BJ685" s="25" t="s">
        <v>82</v>
      </c>
      <c r="BK685" s="245">
        <f>ROUND(I685*H685,2)</f>
        <v>0</v>
      </c>
      <c r="BL685" s="25" t="s">
        <v>176</v>
      </c>
      <c r="BM685" s="25" t="s">
        <v>923</v>
      </c>
    </row>
    <row r="686" spans="2:51" s="12" customFormat="1" ht="13.5">
      <c r="B686" s="246"/>
      <c r="C686" s="247"/>
      <c r="D686" s="248" t="s">
        <v>185</v>
      </c>
      <c r="E686" s="249" t="s">
        <v>21</v>
      </c>
      <c r="F686" s="250" t="s">
        <v>924</v>
      </c>
      <c r="G686" s="247"/>
      <c r="H686" s="251">
        <v>21.833</v>
      </c>
      <c r="I686" s="252"/>
      <c r="J686" s="247"/>
      <c r="K686" s="247"/>
      <c r="L686" s="253"/>
      <c r="M686" s="254"/>
      <c r="N686" s="255"/>
      <c r="O686" s="255"/>
      <c r="P686" s="255"/>
      <c r="Q686" s="255"/>
      <c r="R686" s="255"/>
      <c r="S686" s="255"/>
      <c r="T686" s="256"/>
      <c r="AT686" s="257" t="s">
        <v>185</v>
      </c>
      <c r="AU686" s="257" t="s">
        <v>85</v>
      </c>
      <c r="AV686" s="12" t="s">
        <v>85</v>
      </c>
      <c r="AW686" s="12" t="s">
        <v>37</v>
      </c>
      <c r="AX686" s="12" t="s">
        <v>74</v>
      </c>
      <c r="AY686" s="257" t="s">
        <v>169</v>
      </c>
    </row>
    <row r="687" spans="2:51" s="12" customFormat="1" ht="13.5">
      <c r="B687" s="246"/>
      <c r="C687" s="247"/>
      <c r="D687" s="248" t="s">
        <v>185</v>
      </c>
      <c r="E687" s="249" t="s">
        <v>21</v>
      </c>
      <c r="F687" s="250" t="s">
        <v>925</v>
      </c>
      <c r="G687" s="247"/>
      <c r="H687" s="251">
        <v>11.53</v>
      </c>
      <c r="I687" s="252"/>
      <c r="J687" s="247"/>
      <c r="K687" s="247"/>
      <c r="L687" s="253"/>
      <c r="M687" s="254"/>
      <c r="N687" s="255"/>
      <c r="O687" s="255"/>
      <c r="P687" s="255"/>
      <c r="Q687" s="255"/>
      <c r="R687" s="255"/>
      <c r="S687" s="255"/>
      <c r="T687" s="256"/>
      <c r="AT687" s="257" t="s">
        <v>185</v>
      </c>
      <c r="AU687" s="257" t="s">
        <v>85</v>
      </c>
      <c r="AV687" s="12" t="s">
        <v>85</v>
      </c>
      <c r="AW687" s="12" t="s">
        <v>37</v>
      </c>
      <c r="AX687" s="12" t="s">
        <v>74</v>
      </c>
      <c r="AY687" s="257" t="s">
        <v>169</v>
      </c>
    </row>
    <row r="688" spans="2:51" s="12" customFormat="1" ht="13.5">
      <c r="B688" s="246"/>
      <c r="C688" s="247"/>
      <c r="D688" s="248" t="s">
        <v>185</v>
      </c>
      <c r="E688" s="249" t="s">
        <v>21</v>
      </c>
      <c r="F688" s="250" t="s">
        <v>926</v>
      </c>
      <c r="G688" s="247"/>
      <c r="H688" s="251">
        <v>2.285</v>
      </c>
      <c r="I688" s="252"/>
      <c r="J688" s="247"/>
      <c r="K688" s="247"/>
      <c r="L688" s="253"/>
      <c r="M688" s="254"/>
      <c r="N688" s="255"/>
      <c r="O688" s="255"/>
      <c r="P688" s="255"/>
      <c r="Q688" s="255"/>
      <c r="R688" s="255"/>
      <c r="S688" s="255"/>
      <c r="T688" s="256"/>
      <c r="AT688" s="257" t="s">
        <v>185</v>
      </c>
      <c r="AU688" s="257" t="s">
        <v>85</v>
      </c>
      <c r="AV688" s="12" t="s">
        <v>85</v>
      </c>
      <c r="AW688" s="12" t="s">
        <v>37</v>
      </c>
      <c r="AX688" s="12" t="s">
        <v>74</v>
      </c>
      <c r="AY688" s="257" t="s">
        <v>169</v>
      </c>
    </row>
    <row r="689" spans="2:51" s="12" customFormat="1" ht="13.5">
      <c r="B689" s="246"/>
      <c r="C689" s="247"/>
      <c r="D689" s="248" t="s">
        <v>185</v>
      </c>
      <c r="E689" s="249" t="s">
        <v>21</v>
      </c>
      <c r="F689" s="250" t="s">
        <v>927</v>
      </c>
      <c r="G689" s="247"/>
      <c r="H689" s="251">
        <v>4.228</v>
      </c>
      <c r="I689" s="252"/>
      <c r="J689" s="247"/>
      <c r="K689" s="247"/>
      <c r="L689" s="253"/>
      <c r="M689" s="254"/>
      <c r="N689" s="255"/>
      <c r="O689" s="255"/>
      <c r="P689" s="255"/>
      <c r="Q689" s="255"/>
      <c r="R689" s="255"/>
      <c r="S689" s="255"/>
      <c r="T689" s="256"/>
      <c r="AT689" s="257" t="s">
        <v>185</v>
      </c>
      <c r="AU689" s="257" t="s">
        <v>85</v>
      </c>
      <c r="AV689" s="12" t="s">
        <v>85</v>
      </c>
      <c r="AW689" s="12" t="s">
        <v>37</v>
      </c>
      <c r="AX689" s="12" t="s">
        <v>74</v>
      </c>
      <c r="AY689" s="257" t="s">
        <v>169</v>
      </c>
    </row>
    <row r="690" spans="2:51" s="12" customFormat="1" ht="13.5">
      <c r="B690" s="246"/>
      <c r="C690" s="247"/>
      <c r="D690" s="248" t="s">
        <v>185</v>
      </c>
      <c r="E690" s="249" t="s">
        <v>21</v>
      </c>
      <c r="F690" s="250" t="s">
        <v>928</v>
      </c>
      <c r="G690" s="247"/>
      <c r="H690" s="251">
        <v>5.039</v>
      </c>
      <c r="I690" s="252"/>
      <c r="J690" s="247"/>
      <c r="K690" s="247"/>
      <c r="L690" s="253"/>
      <c r="M690" s="254"/>
      <c r="N690" s="255"/>
      <c r="O690" s="255"/>
      <c r="P690" s="255"/>
      <c r="Q690" s="255"/>
      <c r="R690" s="255"/>
      <c r="S690" s="255"/>
      <c r="T690" s="256"/>
      <c r="AT690" s="257" t="s">
        <v>185</v>
      </c>
      <c r="AU690" s="257" t="s">
        <v>85</v>
      </c>
      <c r="AV690" s="12" t="s">
        <v>85</v>
      </c>
      <c r="AW690" s="12" t="s">
        <v>37</v>
      </c>
      <c r="AX690" s="12" t="s">
        <v>74</v>
      </c>
      <c r="AY690" s="257" t="s">
        <v>169</v>
      </c>
    </row>
    <row r="691" spans="2:51" s="13" customFormat="1" ht="13.5">
      <c r="B691" s="258"/>
      <c r="C691" s="259"/>
      <c r="D691" s="248" t="s">
        <v>185</v>
      </c>
      <c r="E691" s="260" t="s">
        <v>21</v>
      </c>
      <c r="F691" s="261" t="s">
        <v>187</v>
      </c>
      <c r="G691" s="259"/>
      <c r="H691" s="262">
        <v>44.915</v>
      </c>
      <c r="I691" s="263"/>
      <c r="J691" s="259"/>
      <c r="K691" s="259"/>
      <c r="L691" s="264"/>
      <c r="M691" s="265"/>
      <c r="N691" s="266"/>
      <c r="O691" s="266"/>
      <c r="P691" s="266"/>
      <c r="Q691" s="266"/>
      <c r="R691" s="266"/>
      <c r="S691" s="266"/>
      <c r="T691" s="267"/>
      <c r="AT691" s="268" t="s">
        <v>185</v>
      </c>
      <c r="AU691" s="268" t="s">
        <v>85</v>
      </c>
      <c r="AV691" s="13" t="s">
        <v>176</v>
      </c>
      <c r="AW691" s="13" t="s">
        <v>37</v>
      </c>
      <c r="AX691" s="13" t="s">
        <v>82</v>
      </c>
      <c r="AY691" s="268" t="s">
        <v>169</v>
      </c>
    </row>
    <row r="692" spans="2:65" s="1" customFormat="1" ht="25.5" customHeight="1">
      <c r="B692" s="47"/>
      <c r="C692" s="294" t="s">
        <v>929</v>
      </c>
      <c r="D692" s="294" t="s">
        <v>532</v>
      </c>
      <c r="E692" s="295" t="s">
        <v>654</v>
      </c>
      <c r="F692" s="296" t="s">
        <v>655</v>
      </c>
      <c r="G692" s="297" t="s">
        <v>194</v>
      </c>
      <c r="H692" s="298">
        <v>16.263</v>
      </c>
      <c r="I692" s="299"/>
      <c r="J692" s="300">
        <f>ROUND(I692*H692,2)</f>
        <v>0</v>
      </c>
      <c r="K692" s="296" t="s">
        <v>21</v>
      </c>
      <c r="L692" s="301"/>
      <c r="M692" s="302" t="s">
        <v>21</v>
      </c>
      <c r="N692" s="303" t="s">
        <v>45</v>
      </c>
      <c r="O692" s="48"/>
      <c r="P692" s="243">
        <f>O692*H692</f>
        <v>0</v>
      </c>
      <c r="Q692" s="243">
        <v>0.22</v>
      </c>
      <c r="R692" s="243">
        <f>Q692*H692</f>
        <v>3.5778600000000003</v>
      </c>
      <c r="S692" s="243">
        <v>0</v>
      </c>
      <c r="T692" s="244">
        <f>S692*H692</f>
        <v>0</v>
      </c>
      <c r="AR692" s="25" t="s">
        <v>215</v>
      </c>
      <c r="AT692" s="25" t="s">
        <v>532</v>
      </c>
      <c r="AU692" s="25" t="s">
        <v>85</v>
      </c>
      <c r="AY692" s="25" t="s">
        <v>169</v>
      </c>
      <c r="BE692" s="245">
        <f>IF(N692="základní",J692,0)</f>
        <v>0</v>
      </c>
      <c r="BF692" s="245">
        <f>IF(N692="snížená",J692,0)</f>
        <v>0</v>
      </c>
      <c r="BG692" s="245">
        <f>IF(N692="zákl. přenesená",J692,0)</f>
        <v>0</v>
      </c>
      <c r="BH692" s="245">
        <f>IF(N692="sníž. přenesená",J692,0)</f>
        <v>0</v>
      </c>
      <c r="BI692" s="245">
        <f>IF(N692="nulová",J692,0)</f>
        <v>0</v>
      </c>
      <c r="BJ692" s="25" t="s">
        <v>82</v>
      </c>
      <c r="BK692" s="245">
        <f>ROUND(I692*H692,2)</f>
        <v>0</v>
      </c>
      <c r="BL692" s="25" t="s">
        <v>176</v>
      </c>
      <c r="BM692" s="25" t="s">
        <v>930</v>
      </c>
    </row>
    <row r="693" spans="2:51" s="12" customFormat="1" ht="13.5">
      <c r="B693" s="246"/>
      <c r="C693" s="247"/>
      <c r="D693" s="248" t="s">
        <v>185</v>
      </c>
      <c r="E693" s="249" t="s">
        <v>21</v>
      </c>
      <c r="F693" s="250" t="s">
        <v>931</v>
      </c>
      <c r="G693" s="247"/>
      <c r="H693" s="251">
        <v>9.41</v>
      </c>
      <c r="I693" s="252"/>
      <c r="J693" s="247"/>
      <c r="K693" s="247"/>
      <c r="L693" s="253"/>
      <c r="M693" s="254"/>
      <c r="N693" s="255"/>
      <c r="O693" s="255"/>
      <c r="P693" s="255"/>
      <c r="Q693" s="255"/>
      <c r="R693" s="255"/>
      <c r="S693" s="255"/>
      <c r="T693" s="256"/>
      <c r="AT693" s="257" t="s">
        <v>185</v>
      </c>
      <c r="AU693" s="257" t="s">
        <v>85</v>
      </c>
      <c r="AV693" s="12" t="s">
        <v>85</v>
      </c>
      <c r="AW693" s="12" t="s">
        <v>37</v>
      </c>
      <c r="AX693" s="12" t="s">
        <v>74</v>
      </c>
      <c r="AY693" s="257" t="s">
        <v>169</v>
      </c>
    </row>
    <row r="694" spans="2:51" s="12" customFormat="1" ht="13.5">
      <c r="B694" s="246"/>
      <c r="C694" s="247"/>
      <c r="D694" s="248" t="s">
        <v>185</v>
      </c>
      <c r="E694" s="249" t="s">
        <v>21</v>
      </c>
      <c r="F694" s="250" t="s">
        <v>932</v>
      </c>
      <c r="G694" s="247"/>
      <c r="H694" s="251">
        <v>4.356</v>
      </c>
      <c r="I694" s="252"/>
      <c r="J694" s="247"/>
      <c r="K694" s="247"/>
      <c r="L694" s="253"/>
      <c r="M694" s="254"/>
      <c r="N694" s="255"/>
      <c r="O694" s="255"/>
      <c r="P694" s="255"/>
      <c r="Q694" s="255"/>
      <c r="R694" s="255"/>
      <c r="S694" s="255"/>
      <c r="T694" s="256"/>
      <c r="AT694" s="257" t="s">
        <v>185</v>
      </c>
      <c r="AU694" s="257" t="s">
        <v>85</v>
      </c>
      <c r="AV694" s="12" t="s">
        <v>85</v>
      </c>
      <c r="AW694" s="12" t="s">
        <v>37</v>
      </c>
      <c r="AX694" s="12" t="s">
        <v>74</v>
      </c>
      <c r="AY694" s="257" t="s">
        <v>169</v>
      </c>
    </row>
    <row r="695" spans="2:51" s="12" customFormat="1" ht="13.5">
      <c r="B695" s="246"/>
      <c r="C695" s="247"/>
      <c r="D695" s="248" t="s">
        <v>185</v>
      </c>
      <c r="E695" s="249" t="s">
        <v>21</v>
      </c>
      <c r="F695" s="250" t="s">
        <v>933</v>
      </c>
      <c r="G695" s="247"/>
      <c r="H695" s="251">
        <v>0.571</v>
      </c>
      <c r="I695" s="252"/>
      <c r="J695" s="247"/>
      <c r="K695" s="247"/>
      <c r="L695" s="253"/>
      <c r="M695" s="254"/>
      <c r="N695" s="255"/>
      <c r="O695" s="255"/>
      <c r="P695" s="255"/>
      <c r="Q695" s="255"/>
      <c r="R695" s="255"/>
      <c r="S695" s="255"/>
      <c r="T695" s="256"/>
      <c r="AT695" s="257" t="s">
        <v>185</v>
      </c>
      <c r="AU695" s="257" t="s">
        <v>85</v>
      </c>
      <c r="AV695" s="12" t="s">
        <v>85</v>
      </c>
      <c r="AW695" s="12" t="s">
        <v>37</v>
      </c>
      <c r="AX695" s="12" t="s">
        <v>74</v>
      </c>
      <c r="AY695" s="257" t="s">
        <v>169</v>
      </c>
    </row>
    <row r="696" spans="2:51" s="12" customFormat="1" ht="13.5">
      <c r="B696" s="246"/>
      <c r="C696" s="247"/>
      <c r="D696" s="248" t="s">
        <v>185</v>
      </c>
      <c r="E696" s="249" t="s">
        <v>21</v>
      </c>
      <c r="F696" s="250" t="s">
        <v>934</v>
      </c>
      <c r="G696" s="247"/>
      <c r="H696" s="251">
        <v>0.865</v>
      </c>
      <c r="I696" s="252"/>
      <c r="J696" s="247"/>
      <c r="K696" s="247"/>
      <c r="L696" s="253"/>
      <c r="M696" s="254"/>
      <c r="N696" s="255"/>
      <c r="O696" s="255"/>
      <c r="P696" s="255"/>
      <c r="Q696" s="255"/>
      <c r="R696" s="255"/>
      <c r="S696" s="255"/>
      <c r="T696" s="256"/>
      <c r="AT696" s="257" t="s">
        <v>185</v>
      </c>
      <c r="AU696" s="257" t="s">
        <v>85</v>
      </c>
      <c r="AV696" s="12" t="s">
        <v>85</v>
      </c>
      <c r="AW696" s="12" t="s">
        <v>37</v>
      </c>
      <c r="AX696" s="12" t="s">
        <v>74</v>
      </c>
      <c r="AY696" s="257" t="s">
        <v>169</v>
      </c>
    </row>
    <row r="697" spans="2:51" s="12" customFormat="1" ht="13.5">
      <c r="B697" s="246"/>
      <c r="C697" s="247"/>
      <c r="D697" s="248" t="s">
        <v>185</v>
      </c>
      <c r="E697" s="249" t="s">
        <v>21</v>
      </c>
      <c r="F697" s="250" t="s">
        <v>935</v>
      </c>
      <c r="G697" s="247"/>
      <c r="H697" s="251">
        <v>1.061</v>
      </c>
      <c r="I697" s="252"/>
      <c r="J697" s="247"/>
      <c r="K697" s="247"/>
      <c r="L697" s="253"/>
      <c r="M697" s="254"/>
      <c r="N697" s="255"/>
      <c r="O697" s="255"/>
      <c r="P697" s="255"/>
      <c r="Q697" s="255"/>
      <c r="R697" s="255"/>
      <c r="S697" s="255"/>
      <c r="T697" s="256"/>
      <c r="AT697" s="257" t="s">
        <v>185</v>
      </c>
      <c r="AU697" s="257" t="s">
        <v>85</v>
      </c>
      <c r="AV697" s="12" t="s">
        <v>85</v>
      </c>
      <c r="AW697" s="12" t="s">
        <v>37</v>
      </c>
      <c r="AX697" s="12" t="s">
        <v>74</v>
      </c>
      <c r="AY697" s="257" t="s">
        <v>169</v>
      </c>
    </row>
    <row r="698" spans="2:51" s="13" customFormat="1" ht="13.5">
      <c r="B698" s="258"/>
      <c r="C698" s="259"/>
      <c r="D698" s="248" t="s">
        <v>185</v>
      </c>
      <c r="E698" s="260" t="s">
        <v>21</v>
      </c>
      <c r="F698" s="261" t="s">
        <v>187</v>
      </c>
      <c r="G698" s="259"/>
      <c r="H698" s="262">
        <v>16.263</v>
      </c>
      <c r="I698" s="263"/>
      <c r="J698" s="259"/>
      <c r="K698" s="259"/>
      <c r="L698" s="264"/>
      <c r="M698" s="265"/>
      <c r="N698" s="266"/>
      <c r="O698" s="266"/>
      <c r="P698" s="266"/>
      <c r="Q698" s="266"/>
      <c r="R698" s="266"/>
      <c r="S698" s="266"/>
      <c r="T698" s="267"/>
      <c r="AT698" s="268" t="s">
        <v>185</v>
      </c>
      <c r="AU698" s="268" t="s">
        <v>85</v>
      </c>
      <c r="AV698" s="13" t="s">
        <v>176</v>
      </c>
      <c r="AW698" s="13" t="s">
        <v>37</v>
      </c>
      <c r="AX698" s="13" t="s">
        <v>82</v>
      </c>
      <c r="AY698" s="268" t="s">
        <v>169</v>
      </c>
    </row>
    <row r="699" spans="2:65" s="1" customFormat="1" ht="25.5" customHeight="1">
      <c r="B699" s="47"/>
      <c r="C699" s="234" t="s">
        <v>936</v>
      </c>
      <c r="D699" s="234" t="s">
        <v>171</v>
      </c>
      <c r="E699" s="235" t="s">
        <v>937</v>
      </c>
      <c r="F699" s="236" t="s">
        <v>938</v>
      </c>
      <c r="G699" s="237" t="s">
        <v>205</v>
      </c>
      <c r="H699" s="238">
        <v>89.25</v>
      </c>
      <c r="I699" s="239"/>
      <c r="J699" s="240">
        <f>ROUND(I699*H699,2)</f>
        <v>0</v>
      </c>
      <c r="K699" s="236" t="s">
        <v>21</v>
      </c>
      <c r="L699" s="73"/>
      <c r="M699" s="241" t="s">
        <v>21</v>
      </c>
      <c r="N699" s="242" t="s">
        <v>45</v>
      </c>
      <c r="O699" s="48"/>
      <c r="P699" s="243">
        <f>O699*H699</f>
        <v>0</v>
      </c>
      <c r="Q699" s="243">
        <v>0.1513436</v>
      </c>
      <c r="R699" s="243">
        <f>Q699*H699</f>
        <v>13.5074163</v>
      </c>
      <c r="S699" s="243">
        <v>0</v>
      </c>
      <c r="T699" s="244">
        <f>S699*H699</f>
        <v>0</v>
      </c>
      <c r="AR699" s="25" t="s">
        <v>176</v>
      </c>
      <c r="AT699" s="25" t="s">
        <v>171</v>
      </c>
      <c r="AU699" s="25" t="s">
        <v>85</v>
      </c>
      <c r="AY699" s="25" t="s">
        <v>169</v>
      </c>
      <c r="BE699" s="245">
        <f>IF(N699="základní",J699,0)</f>
        <v>0</v>
      </c>
      <c r="BF699" s="245">
        <f>IF(N699="snížená",J699,0)</f>
        <v>0</v>
      </c>
      <c r="BG699" s="245">
        <f>IF(N699="zákl. přenesená",J699,0)</f>
        <v>0</v>
      </c>
      <c r="BH699" s="245">
        <f>IF(N699="sníž. přenesená",J699,0)</f>
        <v>0</v>
      </c>
      <c r="BI699" s="245">
        <f>IF(N699="nulová",J699,0)</f>
        <v>0</v>
      </c>
      <c r="BJ699" s="25" t="s">
        <v>82</v>
      </c>
      <c r="BK699" s="245">
        <f>ROUND(I699*H699,2)</f>
        <v>0</v>
      </c>
      <c r="BL699" s="25" t="s">
        <v>176</v>
      </c>
      <c r="BM699" s="25" t="s">
        <v>939</v>
      </c>
    </row>
    <row r="700" spans="2:51" s="14" customFormat="1" ht="13.5">
      <c r="B700" s="269"/>
      <c r="C700" s="270"/>
      <c r="D700" s="248" t="s">
        <v>185</v>
      </c>
      <c r="E700" s="271" t="s">
        <v>21</v>
      </c>
      <c r="F700" s="272" t="s">
        <v>940</v>
      </c>
      <c r="G700" s="270"/>
      <c r="H700" s="271" t="s">
        <v>21</v>
      </c>
      <c r="I700" s="273"/>
      <c r="J700" s="270"/>
      <c r="K700" s="270"/>
      <c r="L700" s="274"/>
      <c r="M700" s="275"/>
      <c r="N700" s="276"/>
      <c r="O700" s="276"/>
      <c r="P700" s="276"/>
      <c r="Q700" s="276"/>
      <c r="R700" s="276"/>
      <c r="S700" s="276"/>
      <c r="T700" s="277"/>
      <c r="AT700" s="278" t="s">
        <v>185</v>
      </c>
      <c r="AU700" s="278" t="s">
        <v>85</v>
      </c>
      <c r="AV700" s="14" t="s">
        <v>82</v>
      </c>
      <c r="AW700" s="14" t="s">
        <v>37</v>
      </c>
      <c r="AX700" s="14" t="s">
        <v>74</v>
      </c>
      <c r="AY700" s="278" t="s">
        <v>169</v>
      </c>
    </row>
    <row r="701" spans="2:51" s="12" customFormat="1" ht="13.5">
      <c r="B701" s="246"/>
      <c r="C701" s="247"/>
      <c r="D701" s="248" t="s">
        <v>185</v>
      </c>
      <c r="E701" s="249" t="s">
        <v>21</v>
      </c>
      <c r="F701" s="250" t="s">
        <v>941</v>
      </c>
      <c r="G701" s="247"/>
      <c r="H701" s="251">
        <v>10.35</v>
      </c>
      <c r="I701" s="252"/>
      <c r="J701" s="247"/>
      <c r="K701" s="247"/>
      <c r="L701" s="253"/>
      <c r="M701" s="254"/>
      <c r="N701" s="255"/>
      <c r="O701" s="255"/>
      <c r="P701" s="255"/>
      <c r="Q701" s="255"/>
      <c r="R701" s="255"/>
      <c r="S701" s="255"/>
      <c r="T701" s="256"/>
      <c r="AT701" s="257" t="s">
        <v>185</v>
      </c>
      <c r="AU701" s="257" t="s">
        <v>85</v>
      </c>
      <c r="AV701" s="12" t="s">
        <v>85</v>
      </c>
      <c r="AW701" s="12" t="s">
        <v>37</v>
      </c>
      <c r="AX701" s="12" t="s">
        <v>74</v>
      </c>
      <c r="AY701" s="257" t="s">
        <v>169</v>
      </c>
    </row>
    <row r="702" spans="2:51" s="14" customFormat="1" ht="13.5">
      <c r="B702" s="269"/>
      <c r="C702" s="270"/>
      <c r="D702" s="248" t="s">
        <v>185</v>
      </c>
      <c r="E702" s="271" t="s">
        <v>21</v>
      </c>
      <c r="F702" s="272" t="s">
        <v>942</v>
      </c>
      <c r="G702" s="270"/>
      <c r="H702" s="271" t="s">
        <v>21</v>
      </c>
      <c r="I702" s="273"/>
      <c r="J702" s="270"/>
      <c r="K702" s="270"/>
      <c r="L702" s="274"/>
      <c r="M702" s="275"/>
      <c r="N702" s="276"/>
      <c r="O702" s="276"/>
      <c r="P702" s="276"/>
      <c r="Q702" s="276"/>
      <c r="R702" s="276"/>
      <c r="S702" s="276"/>
      <c r="T702" s="277"/>
      <c r="AT702" s="278" t="s">
        <v>185</v>
      </c>
      <c r="AU702" s="278" t="s">
        <v>85</v>
      </c>
      <c r="AV702" s="14" t="s">
        <v>82</v>
      </c>
      <c r="AW702" s="14" t="s">
        <v>37</v>
      </c>
      <c r="AX702" s="14" t="s">
        <v>74</v>
      </c>
      <c r="AY702" s="278" t="s">
        <v>169</v>
      </c>
    </row>
    <row r="703" spans="2:51" s="12" customFormat="1" ht="13.5">
      <c r="B703" s="246"/>
      <c r="C703" s="247"/>
      <c r="D703" s="248" t="s">
        <v>185</v>
      </c>
      <c r="E703" s="249" t="s">
        <v>21</v>
      </c>
      <c r="F703" s="250" t="s">
        <v>943</v>
      </c>
      <c r="G703" s="247"/>
      <c r="H703" s="251">
        <v>31.9</v>
      </c>
      <c r="I703" s="252"/>
      <c r="J703" s="247"/>
      <c r="K703" s="247"/>
      <c r="L703" s="253"/>
      <c r="M703" s="254"/>
      <c r="N703" s="255"/>
      <c r="O703" s="255"/>
      <c r="P703" s="255"/>
      <c r="Q703" s="255"/>
      <c r="R703" s="255"/>
      <c r="S703" s="255"/>
      <c r="T703" s="256"/>
      <c r="AT703" s="257" t="s">
        <v>185</v>
      </c>
      <c r="AU703" s="257" t="s">
        <v>85</v>
      </c>
      <c r="AV703" s="12" t="s">
        <v>85</v>
      </c>
      <c r="AW703" s="12" t="s">
        <v>37</v>
      </c>
      <c r="AX703" s="12" t="s">
        <v>74</v>
      </c>
      <c r="AY703" s="257" t="s">
        <v>169</v>
      </c>
    </row>
    <row r="704" spans="2:51" s="15" customFormat="1" ht="13.5">
      <c r="B704" s="283"/>
      <c r="C704" s="284"/>
      <c r="D704" s="248" t="s">
        <v>185</v>
      </c>
      <c r="E704" s="285" t="s">
        <v>21</v>
      </c>
      <c r="F704" s="286" t="s">
        <v>345</v>
      </c>
      <c r="G704" s="284"/>
      <c r="H704" s="287">
        <v>42.25</v>
      </c>
      <c r="I704" s="288"/>
      <c r="J704" s="284"/>
      <c r="K704" s="284"/>
      <c r="L704" s="289"/>
      <c r="M704" s="290"/>
      <c r="N704" s="291"/>
      <c r="O704" s="291"/>
      <c r="P704" s="291"/>
      <c r="Q704" s="291"/>
      <c r="R704" s="291"/>
      <c r="S704" s="291"/>
      <c r="T704" s="292"/>
      <c r="AT704" s="293" t="s">
        <v>185</v>
      </c>
      <c r="AU704" s="293" t="s">
        <v>85</v>
      </c>
      <c r="AV704" s="15" t="s">
        <v>181</v>
      </c>
      <c r="AW704" s="15" t="s">
        <v>37</v>
      </c>
      <c r="AX704" s="15" t="s">
        <v>74</v>
      </c>
      <c r="AY704" s="293" t="s">
        <v>169</v>
      </c>
    </row>
    <row r="705" spans="2:51" s="14" customFormat="1" ht="13.5">
      <c r="B705" s="269"/>
      <c r="C705" s="270"/>
      <c r="D705" s="248" t="s">
        <v>185</v>
      </c>
      <c r="E705" s="271" t="s">
        <v>21</v>
      </c>
      <c r="F705" s="272" t="s">
        <v>670</v>
      </c>
      <c r="G705" s="270"/>
      <c r="H705" s="271" t="s">
        <v>21</v>
      </c>
      <c r="I705" s="273"/>
      <c r="J705" s="270"/>
      <c r="K705" s="270"/>
      <c r="L705" s="274"/>
      <c r="M705" s="275"/>
      <c r="N705" s="276"/>
      <c r="O705" s="276"/>
      <c r="P705" s="276"/>
      <c r="Q705" s="276"/>
      <c r="R705" s="276"/>
      <c r="S705" s="276"/>
      <c r="T705" s="277"/>
      <c r="AT705" s="278" t="s">
        <v>185</v>
      </c>
      <c r="AU705" s="278" t="s">
        <v>85</v>
      </c>
      <c r="AV705" s="14" t="s">
        <v>82</v>
      </c>
      <c r="AW705" s="14" t="s">
        <v>37</v>
      </c>
      <c r="AX705" s="14" t="s">
        <v>74</v>
      </c>
      <c r="AY705" s="278" t="s">
        <v>169</v>
      </c>
    </row>
    <row r="706" spans="2:51" s="12" customFormat="1" ht="13.5">
      <c r="B706" s="246"/>
      <c r="C706" s="247"/>
      <c r="D706" s="248" t="s">
        <v>185</v>
      </c>
      <c r="E706" s="249" t="s">
        <v>21</v>
      </c>
      <c r="F706" s="250" t="s">
        <v>944</v>
      </c>
      <c r="G706" s="247"/>
      <c r="H706" s="251">
        <v>11</v>
      </c>
      <c r="I706" s="252"/>
      <c r="J706" s="247"/>
      <c r="K706" s="247"/>
      <c r="L706" s="253"/>
      <c r="M706" s="254"/>
      <c r="N706" s="255"/>
      <c r="O706" s="255"/>
      <c r="P706" s="255"/>
      <c r="Q706" s="255"/>
      <c r="R706" s="255"/>
      <c r="S706" s="255"/>
      <c r="T706" s="256"/>
      <c r="AT706" s="257" t="s">
        <v>185</v>
      </c>
      <c r="AU706" s="257" t="s">
        <v>85</v>
      </c>
      <c r="AV706" s="12" t="s">
        <v>85</v>
      </c>
      <c r="AW706" s="12" t="s">
        <v>37</v>
      </c>
      <c r="AX706" s="12" t="s">
        <v>74</v>
      </c>
      <c r="AY706" s="257" t="s">
        <v>169</v>
      </c>
    </row>
    <row r="707" spans="2:51" s="14" customFormat="1" ht="13.5">
      <c r="B707" s="269"/>
      <c r="C707" s="270"/>
      <c r="D707" s="248" t="s">
        <v>185</v>
      </c>
      <c r="E707" s="271" t="s">
        <v>21</v>
      </c>
      <c r="F707" s="272" t="s">
        <v>672</v>
      </c>
      <c r="G707" s="270"/>
      <c r="H707" s="271" t="s">
        <v>21</v>
      </c>
      <c r="I707" s="273"/>
      <c r="J707" s="270"/>
      <c r="K707" s="270"/>
      <c r="L707" s="274"/>
      <c r="M707" s="275"/>
      <c r="N707" s="276"/>
      <c r="O707" s="276"/>
      <c r="P707" s="276"/>
      <c r="Q707" s="276"/>
      <c r="R707" s="276"/>
      <c r="S707" s="276"/>
      <c r="T707" s="277"/>
      <c r="AT707" s="278" t="s">
        <v>185</v>
      </c>
      <c r="AU707" s="278" t="s">
        <v>85</v>
      </c>
      <c r="AV707" s="14" t="s">
        <v>82</v>
      </c>
      <c r="AW707" s="14" t="s">
        <v>37</v>
      </c>
      <c r="AX707" s="14" t="s">
        <v>74</v>
      </c>
      <c r="AY707" s="278" t="s">
        <v>169</v>
      </c>
    </row>
    <row r="708" spans="2:51" s="12" customFormat="1" ht="13.5">
      <c r="B708" s="246"/>
      <c r="C708" s="247"/>
      <c r="D708" s="248" t="s">
        <v>185</v>
      </c>
      <c r="E708" s="249" t="s">
        <v>21</v>
      </c>
      <c r="F708" s="250" t="s">
        <v>945</v>
      </c>
      <c r="G708" s="247"/>
      <c r="H708" s="251">
        <v>16.2</v>
      </c>
      <c r="I708" s="252"/>
      <c r="J708" s="247"/>
      <c r="K708" s="247"/>
      <c r="L708" s="253"/>
      <c r="M708" s="254"/>
      <c r="N708" s="255"/>
      <c r="O708" s="255"/>
      <c r="P708" s="255"/>
      <c r="Q708" s="255"/>
      <c r="R708" s="255"/>
      <c r="S708" s="255"/>
      <c r="T708" s="256"/>
      <c r="AT708" s="257" t="s">
        <v>185</v>
      </c>
      <c r="AU708" s="257" t="s">
        <v>85</v>
      </c>
      <c r="AV708" s="12" t="s">
        <v>85</v>
      </c>
      <c r="AW708" s="12" t="s">
        <v>37</v>
      </c>
      <c r="AX708" s="12" t="s">
        <v>74</v>
      </c>
      <c r="AY708" s="257" t="s">
        <v>169</v>
      </c>
    </row>
    <row r="709" spans="2:51" s="14" customFormat="1" ht="13.5">
      <c r="B709" s="269"/>
      <c r="C709" s="270"/>
      <c r="D709" s="248" t="s">
        <v>185</v>
      </c>
      <c r="E709" s="271" t="s">
        <v>21</v>
      </c>
      <c r="F709" s="272" t="s">
        <v>674</v>
      </c>
      <c r="G709" s="270"/>
      <c r="H709" s="271" t="s">
        <v>21</v>
      </c>
      <c r="I709" s="273"/>
      <c r="J709" s="270"/>
      <c r="K709" s="270"/>
      <c r="L709" s="274"/>
      <c r="M709" s="275"/>
      <c r="N709" s="276"/>
      <c r="O709" s="276"/>
      <c r="P709" s="276"/>
      <c r="Q709" s="276"/>
      <c r="R709" s="276"/>
      <c r="S709" s="276"/>
      <c r="T709" s="277"/>
      <c r="AT709" s="278" t="s">
        <v>185</v>
      </c>
      <c r="AU709" s="278" t="s">
        <v>85</v>
      </c>
      <c r="AV709" s="14" t="s">
        <v>82</v>
      </c>
      <c r="AW709" s="14" t="s">
        <v>37</v>
      </c>
      <c r="AX709" s="14" t="s">
        <v>74</v>
      </c>
      <c r="AY709" s="278" t="s">
        <v>169</v>
      </c>
    </row>
    <row r="710" spans="2:51" s="12" customFormat="1" ht="13.5">
      <c r="B710" s="246"/>
      <c r="C710" s="247"/>
      <c r="D710" s="248" t="s">
        <v>185</v>
      </c>
      <c r="E710" s="249" t="s">
        <v>21</v>
      </c>
      <c r="F710" s="250" t="s">
        <v>946</v>
      </c>
      <c r="G710" s="247"/>
      <c r="H710" s="251">
        <v>8.6</v>
      </c>
      <c r="I710" s="252"/>
      <c r="J710" s="247"/>
      <c r="K710" s="247"/>
      <c r="L710" s="253"/>
      <c r="M710" s="254"/>
      <c r="N710" s="255"/>
      <c r="O710" s="255"/>
      <c r="P710" s="255"/>
      <c r="Q710" s="255"/>
      <c r="R710" s="255"/>
      <c r="S710" s="255"/>
      <c r="T710" s="256"/>
      <c r="AT710" s="257" t="s">
        <v>185</v>
      </c>
      <c r="AU710" s="257" t="s">
        <v>85</v>
      </c>
      <c r="AV710" s="12" t="s">
        <v>85</v>
      </c>
      <c r="AW710" s="12" t="s">
        <v>37</v>
      </c>
      <c r="AX710" s="12" t="s">
        <v>74</v>
      </c>
      <c r="AY710" s="257" t="s">
        <v>169</v>
      </c>
    </row>
    <row r="711" spans="2:51" s="14" customFormat="1" ht="13.5">
      <c r="B711" s="269"/>
      <c r="C711" s="270"/>
      <c r="D711" s="248" t="s">
        <v>185</v>
      </c>
      <c r="E711" s="271" t="s">
        <v>21</v>
      </c>
      <c r="F711" s="272" t="s">
        <v>676</v>
      </c>
      <c r="G711" s="270"/>
      <c r="H711" s="271" t="s">
        <v>21</v>
      </c>
      <c r="I711" s="273"/>
      <c r="J711" s="270"/>
      <c r="K711" s="270"/>
      <c r="L711" s="274"/>
      <c r="M711" s="275"/>
      <c r="N711" s="276"/>
      <c r="O711" s="276"/>
      <c r="P711" s="276"/>
      <c r="Q711" s="276"/>
      <c r="R711" s="276"/>
      <c r="S711" s="276"/>
      <c r="T711" s="277"/>
      <c r="AT711" s="278" t="s">
        <v>185</v>
      </c>
      <c r="AU711" s="278" t="s">
        <v>85</v>
      </c>
      <c r="AV711" s="14" t="s">
        <v>82</v>
      </c>
      <c r="AW711" s="14" t="s">
        <v>37</v>
      </c>
      <c r="AX711" s="14" t="s">
        <v>74</v>
      </c>
      <c r="AY711" s="278" t="s">
        <v>169</v>
      </c>
    </row>
    <row r="712" spans="2:51" s="12" customFormat="1" ht="13.5">
      <c r="B712" s="246"/>
      <c r="C712" s="247"/>
      <c r="D712" s="248" t="s">
        <v>185</v>
      </c>
      <c r="E712" s="249" t="s">
        <v>21</v>
      </c>
      <c r="F712" s="250" t="s">
        <v>947</v>
      </c>
      <c r="G712" s="247"/>
      <c r="H712" s="251">
        <v>11.2</v>
      </c>
      <c r="I712" s="252"/>
      <c r="J712" s="247"/>
      <c r="K712" s="247"/>
      <c r="L712" s="253"/>
      <c r="M712" s="254"/>
      <c r="N712" s="255"/>
      <c r="O712" s="255"/>
      <c r="P712" s="255"/>
      <c r="Q712" s="255"/>
      <c r="R712" s="255"/>
      <c r="S712" s="255"/>
      <c r="T712" s="256"/>
      <c r="AT712" s="257" t="s">
        <v>185</v>
      </c>
      <c r="AU712" s="257" t="s">
        <v>85</v>
      </c>
      <c r="AV712" s="12" t="s">
        <v>85</v>
      </c>
      <c r="AW712" s="12" t="s">
        <v>37</v>
      </c>
      <c r="AX712" s="12" t="s">
        <v>74</v>
      </c>
      <c r="AY712" s="257" t="s">
        <v>169</v>
      </c>
    </row>
    <row r="713" spans="2:51" s="15" customFormat="1" ht="13.5">
      <c r="B713" s="283"/>
      <c r="C713" s="284"/>
      <c r="D713" s="248" t="s">
        <v>185</v>
      </c>
      <c r="E713" s="285" t="s">
        <v>21</v>
      </c>
      <c r="F713" s="286" t="s">
        <v>345</v>
      </c>
      <c r="G713" s="284"/>
      <c r="H713" s="287">
        <v>47</v>
      </c>
      <c r="I713" s="288"/>
      <c r="J713" s="284"/>
      <c r="K713" s="284"/>
      <c r="L713" s="289"/>
      <c r="M713" s="290"/>
      <c r="N713" s="291"/>
      <c r="O713" s="291"/>
      <c r="P713" s="291"/>
      <c r="Q713" s="291"/>
      <c r="R713" s="291"/>
      <c r="S713" s="291"/>
      <c r="T713" s="292"/>
      <c r="AT713" s="293" t="s">
        <v>185</v>
      </c>
      <c r="AU713" s="293" t="s">
        <v>85</v>
      </c>
      <c r="AV713" s="15" t="s">
        <v>181</v>
      </c>
      <c r="AW713" s="15" t="s">
        <v>37</v>
      </c>
      <c r="AX713" s="15" t="s">
        <v>74</v>
      </c>
      <c r="AY713" s="293" t="s">
        <v>169</v>
      </c>
    </row>
    <row r="714" spans="2:51" s="13" customFormat="1" ht="13.5">
      <c r="B714" s="258"/>
      <c r="C714" s="259"/>
      <c r="D714" s="248" t="s">
        <v>185</v>
      </c>
      <c r="E714" s="260" t="s">
        <v>21</v>
      </c>
      <c r="F714" s="261" t="s">
        <v>187</v>
      </c>
      <c r="G714" s="259"/>
      <c r="H714" s="262">
        <v>89.25</v>
      </c>
      <c r="I714" s="263"/>
      <c r="J714" s="259"/>
      <c r="K714" s="259"/>
      <c r="L714" s="264"/>
      <c r="M714" s="265"/>
      <c r="N714" s="266"/>
      <c r="O714" s="266"/>
      <c r="P714" s="266"/>
      <c r="Q714" s="266"/>
      <c r="R714" s="266"/>
      <c r="S714" s="266"/>
      <c r="T714" s="267"/>
      <c r="AT714" s="268" t="s">
        <v>185</v>
      </c>
      <c r="AU714" s="268" t="s">
        <v>85</v>
      </c>
      <c r="AV714" s="13" t="s">
        <v>176</v>
      </c>
      <c r="AW714" s="13" t="s">
        <v>37</v>
      </c>
      <c r="AX714" s="13" t="s">
        <v>82</v>
      </c>
      <c r="AY714" s="268" t="s">
        <v>169</v>
      </c>
    </row>
    <row r="715" spans="2:65" s="1" customFormat="1" ht="16.5" customHeight="1">
      <c r="B715" s="47"/>
      <c r="C715" s="294" t="s">
        <v>948</v>
      </c>
      <c r="D715" s="294" t="s">
        <v>532</v>
      </c>
      <c r="E715" s="295" t="s">
        <v>949</v>
      </c>
      <c r="F715" s="296" t="s">
        <v>950</v>
      </c>
      <c r="G715" s="297" t="s">
        <v>205</v>
      </c>
      <c r="H715" s="298">
        <v>47</v>
      </c>
      <c r="I715" s="299"/>
      <c r="J715" s="300">
        <f>ROUND(I715*H715,2)</f>
        <v>0</v>
      </c>
      <c r="K715" s="296" t="s">
        <v>175</v>
      </c>
      <c r="L715" s="301"/>
      <c r="M715" s="302" t="s">
        <v>21</v>
      </c>
      <c r="N715" s="303" t="s">
        <v>45</v>
      </c>
      <c r="O715" s="48"/>
      <c r="P715" s="243">
        <f>O715*H715</f>
        <v>0</v>
      </c>
      <c r="Q715" s="243">
        <v>0.15</v>
      </c>
      <c r="R715" s="243">
        <f>Q715*H715</f>
        <v>7.05</v>
      </c>
      <c r="S715" s="243">
        <v>0</v>
      </c>
      <c r="T715" s="244">
        <f>S715*H715</f>
        <v>0</v>
      </c>
      <c r="AR715" s="25" t="s">
        <v>215</v>
      </c>
      <c r="AT715" s="25" t="s">
        <v>532</v>
      </c>
      <c r="AU715" s="25" t="s">
        <v>85</v>
      </c>
      <c r="AY715" s="25" t="s">
        <v>169</v>
      </c>
      <c r="BE715" s="245">
        <f>IF(N715="základní",J715,0)</f>
        <v>0</v>
      </c>
      <c r="BF715" s="245">
        <f>IF(N715="snížená",J715,0)</f>
        <v>0</v>
      </c>
      <c r="BG715" s="245">
        <f>IF(N715="zákl. přenesená",J715,0)</f>
        <v>0</v>
      </c>
      <c r="BH715" s="245">
        <f>IF(N715="sníž. přenesená",J715,0)</f>
        <v>0</v>
      </c>
      <c r="BI715" s="245">
        <f>IF(N715="nulová",J715,0)</f>
        <v>0</v>
      </c>
      <c r="BJ715" s="25" t="s">
        <v>82</v>
      </c>
      <c r="BK715" s="245">
        <f>ROUND(I715*H715,2)</f>
        <v>0</v>
      </c>
      <c r="BL715" s="25" t="s">
        <v>176</v>
      </c>
      <c r="BM715" s="25" t="s">
        <v>951</v>
      </c>
    </row>
    <row r="716" spans="2:51" s="14" customFormat="1" ht="13.5">
      <c r="B716" s="269"/>
      <c r="C716" s="270"/>
      <c r="D716" s="248" t="s">
        <v>185</v>
      </c>
      <c r="E716" s="271" t="s">
        <v>21</v>
      </c>
      <c r="F716" s="272" t="s">
        <v>952</v>
      </c>
      <c r="G716" s="270"/>
      <c r="H716" s="271" t="s">
        <v>21</v>
      </c>
      <c r="I716" s="273"/>
      <c r="J716" s="270"/>
      <c r="K716" s="270"/>
      <c r="L716" s="274"/>
      <c r="M716" s="275"/>
      <c r="N716" s="276"/>
      <c r="O716" s="276"/>
      <c r="P716" s="276"/>
      <c r="Q716" s="276"/>
      <c r="R716" s="276"/>
      <c r="S716" s="276"/>
      <c r="T716" s="277"/>
      <c r="AT716" s="278" t="s">
        <v>185</v>
      </c>
      <c r="AU716" s="278" t="s">
        <v>85</v>
      </c>
      <c r="AV716" s="14" t="s">
        <v>82</v>
      </c>
      <c r="AW716" s="14" t="s">
        <v>37</v>
      </c>
      <c r="AX716" s="14" t="s">
        <v>74</v>
      </c>
      <c r="AY716" s="278" t="s">
        <v>169</v>
      </c>
    </row>
    <row r="717" spans="2:51" s="12" customFormat="1" ht="13.5">
      <c r="B717" s="246"/>
      <c r="C717" s="247"/>
      <c r="D717" s="248" t="s">
        <v>185</v>
      </c>
      <c r="E717" s="249" t="s">
        <v>21</v>
      </c>
      <c r="F717" s="250" t="s">
        <v>953</v>
      </c>
      <c r="G717" s="247"/>
      <c r="H717" s="251">
        <v>47</v>
      </c>
      <c r="I717" s="252"/>
      <c r="J717" s="247"/>
      <c r="K717" s="247"/>
      <c r="L717" s="253"/>
      <c r="M717" s="254"/>
      <c r="N717" s="255"/>
      <c r="O717" s="255"/>
      <c r="P717" s="255"/>
      <c r="Q717" s="255"/>
      <c r="R717" s="255"/>
      <c r="S717" s="255"/>
      <c r="T717" s="256"/>
      <c r="AT717" s="257" t="s">
        <v>185</v>
      </c>
      <c r="AU717" s="257" t="s">
        <v>85</v>
      </c>
      <c r="AV717" s="12" t="s">
        <v>85</v>
      </c>
      <c r="AW717" s="12" t="s">
        <v>37</v>
      </c>
      <c r="AX717" s="12" t="s">
        <v>74</v>
      </c>
      <c r="AY717" s="257" t="s">
        <v>169</v>
      </c>
    </row>
    <row r="718" spans="2:51" s="13" customFormat="1" ht="13.5">
      <c r="B718" s="258"/>
      <c r="C718" s="259"/>
      <c r="D718" s="248" t="s">
        <v>185</v>
      </c>
      <c r="E718" s="260" t="s">
        <v>21</v>
      </c>
      <c r="F718" s="261" t="s">
        <v>187</v>
      </c>
      <c r="G718" s="259"/>
      <c r="H718" s="262">
        <v>47</v>
      </c>
      <c r="I718" s="263"/>
      <c r="J718" s="259"/>
      <c r="K718" s="259"/>
      <c r="L718" s="264"/>
      <c r="M718" s="265"/>
      <c r="N718" s="266"/>
      <c r="O718" s="266"/>
      <c r="P718" s="266"/>
      <c r="Q718" s="266"/>
      <c r="R718" s="266"/>
      <c r="S718" s="266"/>
      <c r="T718" s="267"/>
      <c r="AT718" s="268" t="s">
        <v>185</v>
      </c>
      <c r="AU718" s="268" t="s">
        <v>85</v>
      </c>
      <c r="AV718" s="13" t="s">
        <v>176</v>
      </c>
      <c r="AW718" s="13" t="s">
        <v>37</v>
      </c>
      <c r="AX718" s="13" t="s">
        <v>82</v>
      </c>
      <c r="AY718" s="268" t="s">
        <v>169</v>
      </c>
    </row>
    <row r="719" spans="2:65" s="1" customFormat="1" ht="16.5" customHeight="1">
      <c r="B719" s="47"/>
      <c r="C719" s="294" t="s">
        <v>954</v>
      </c>
      <c r="D719" s="294" t="s">
        <v>532</v>
      </c>
      <c r="E719" s="295" t="s">
        <v>955</v>
      </c>
      <c r="F719" s="296" t="s">
        <v>956</v>
      </c>
      <c r="G719" s="297" t="s">
        <v>205</v>
      </c>
      <c r="H719" s="298">
        <v>38.9</v>
      </c>
      <c r="I719" s="299"/>
      <c r="J719" s="300">
        <f>ROUND(I719*H719,2)</f>
        <v>0</v>
      </c>
      <c r="K719" s="296" t="s">
        <v>175</v>
      </c>
      <c r="L719" s="301"/>
      <c r="M719" s="302" t="s">
        <v>21</v>
      </c>
      <c r="N719" s="303" t="s">
        <v>45</v>
      </c>
      <c r="O719" s="48"/>
      <c r="P719" s="243">
        <f>O719*H719</f>
        <v>0</v>
      </c>
      <c r="Q719" s="243">
        <v>0.125</v>
      </c>
      <c r="R719" s="243">
        <f>Q719*H719</f>
        <v>4.8625</v>
      </c>
      <c r="S719" s="243">
        <v>0</v>
      </c>
      <c r="T719" s="244">
        <f>S719*H719</f>
        <v>0</v>
      </c>
      <c r="AR719" s="25" t="s">
        <v>215</v>
      </c>
      <c r="AT719" s="25" t="s">
        <v>532</v>
      </c>
      <c r="AU719" s="25" t="s">
        <v>85</v>
      </c>
      <c r="AY719" s="25" t="s">
        <v>169</v>
      </c>
      <c r="BE719" s="245">
        <f>IF(N719="základní",J719,0)</f>
        <v>0</v>
      </c>
      <c r="BF719" s="245">
        <f>IF(N719="snížená",J719,0)</f>
        <v>0</v>
      </c>
      <c r="BG719" s="245">
        <f>IF(N719="zákl. přenesená",J719,0)</f>
        <v>0</v>
      </c>
      <c r="BH719" s="245">
        <f>IF(N719="sníž. přenesená",J719,0)</f>
        <v>0</v>
      </c>
      <c r="BI719" s="245">
        <f>IF(N719="nulová",J719,0)</f>
        <v>0</v>
      </c>
      <c r="BJ719" s="25" t="s">
        <v>82</v>
      </c>
      <c r="BK719" s="245">
        <f>ROUND(I719*H719,2)</f>
        <v>0</v>
      </c>
      <c r="BL719" s="25" t="s">
        <v>176</v>
      </c>
      <c r="BM719" s="25" t="s">
        <v>957</v>
      </c>
    </row>
    <row r="720" spans="2:51" s="14" customFormat="1" ht="13.5">
      <c r="B720" s="269"/>
      <c r="C720" s="270"/>
      <c r="D720" s="248" t="s">
        <v>185</v>
      </c>
      <c r="E720" s="271" t="s">
        <v>21</v>
      </c>
      <c r="F720" s="272" t="s">
        <v>940</v>
      </c>
      <c r="G720" s="270"/>
      <c r="H720" s="271" t="s">
        <v>21</v>
      </c>
      <c r="I720" s="273"/>
      <c r="J720" s="270"/>
      <c r="K720" s="270"/>
      <c r="L720" s="274"/>
      <c r="M720" s="275"/>
      <c r="N720" s="276"/>
      <c r="O720" s="276"/>
      <c r="P720" s="276"/>
      <c r="Q720" s="276"/>
      <c r="R720" s="276"/>
      <c r="S720" s="276"/>
      <c r="T720" s="277"/>
      <c r="AT720" s="278" t="s">
        <v>185</v>
      </c>
      <c r="AU720" s="278" t="s">
        <v>85</v>
      </c>
      <c r="AV720" s="14" t="s">
        <v>82</v>
      </c>
      <c r="AW720" s="14" t="s">
        <v>37</v>
      </c>
      <c r="AX720" s="14" t="s">
        <v>74</v>
      </c>
      <c r="AY720" s="278" t="s">
        <v>169</v>
      </c>
    </row>
    <row r="721" spans="2:51" s="12" customFormat="1" ht="13.5">
      <c r="B721" s="246"/>
      <c r="C721" s="247"/>
      <c r="D721" s="248" t="s">
        <v>185</v>
      </c>
      <c r="E721" s="249" t="s">
        <v>21</v>
      </c>
      <c r="F721" s="250" t="s">
        <v>958</v>
      </c>
      <c r="G721" s="247"/>
      <c r="H721" s="251">
        <v>7</v>
      </c>
      <c r="I721" s="252"/>
      <c r="J721" s="247"/>
      <c r="K721" s="247"/>
      <c r="L721" s="253"/>
      <c r="M721" s="254"/>
      <c r="N721" s="255"/>
      <c r="O721" s="255"/>
      <c r="P721" s="255"/>
      <c r="Q721" s="255"/>
      <c r="R721" s="255"/>
      <c r="S721" s="255"/>
      <c r="T721" s="256"/>
      <c r="AT721" s="257" t="s">
        <v>185</v>
      </c>
      <c r="AU721" s="257" t="s">
        <v>85</v>
      </c>
      <c r="AV721" s="12" t="s">
        <v>85</v>
      </c>
      <c r="AW721" s="12" t="s">
        <v>37</v>
      </c>
      <c r="AX721" s="12" t="s">
        <v>74</v>
      </c>
      <c r="AY721" s="257" t="s">
        <v>169</v>
      </c>
    </row>
    <row r="722" spans="2:51" s="14" customFormat="1" ht="13.5">
      <c r="B722" s="269"/>
      <c r="C722" s="270"/>
      <c r="D722" s="248" t="s">
        <v>185</v>
      </c>
      <c r="E722" s="271" t="s">
        <v>21</v>
      </c>
      <c r="F722" s="272" t="s">
        <v>942</v>
      </c>
      <c r="G722" s="270"/>
      <c r="H722" s="271" t="s">
        <v>21</v>
      </c>
      <c r="I722" s="273"/>
      <c r="J722" s="270"/>
      <c r="K722" s="270"/>
      <c r="L722" s="274"/>
      <c r="M722" s="275"/>
      <c r="N722" s="276"/>
      <c r="O722" s="276"/>
      <c r="P722" s="276"/>
      <c r="Q722" s="276"/>
      <c r="R722" s="276"/>
      <c r="S722" s="276"/>
      <c r="T722" s="277"/>
      <c r="AT722" s="278" t="s">
        <v>185</v>
      </c>
      <c r="AU722" s="278" t="s">
        <v>85</v>
      </c>
      <c r="AV722" s="14" t="s">
        <v>82</v>
      </c>
      <c r="AW722" s="14" t="s">
        <v>37</v>
      </c>
      <c r="AX722" s="14" t="s">
        <v>74</v>
      </c>
      <c r="AY722" s="278" t="s">
        <v>169</v>
      </c>
    </row>
    <row r="723" spans="2:51" s="12" customFormat="1" ht="13.5">
      <c r="B723" s="246"/>
      <c r="C723" s="247"/>
      <c r="D723" s="248" t="s">
        <v>185</v>
      </c>
      <c r="E723" s="249" t="s">
        <v>21</v>
      </c>
      <c r="F723" s="250" t="s">
        <v>943</v>
      </c>
      <c r="G723" s="247"/>
      <c r="H723" s="251">
        <v>31.9</v>
      </c>
      <c r="I723" s="252"/>
      <c r="J723" s="247"/>
      <c r="K723" s="247"/>
      <c r="L723" s="253"/>
      <c r="M723" s="254"/>
      <c r="N723" s="255"/>
      <c r="O723" s="255"/>
      <c r="P723" s="255"/>
      <c r="Q723" s="255"/>
      <c r="R723" s="255"/>
      <c r="S723" s="255"/>
      <c r="T723" s="256"/>
      <c r="AT723" s="257" t="s">
        <v>185</v>
      </c>
      <c r="AU723" s="257" t="s">
        <v>85</v>
      </c>
      <c r="AV723" s="12" t="s">
        <v>85</v>
      </c>
      <c r="AW723" s="12" t="s">
        <v>37</v>
      </c>
      <c r="AX723" s="12" t="s">
        <v>74</v>
      </c>
      <c r="AY723" s="257" t="s">
        <v>169</v>
      </c>
    </row>
    <row r="724" spans="2:51" s="15" customFormat="1" ht="13.5">
      <c r="B724" s="283"/>
      <c r="C724" s="284"/>
      <c r="D724" s="248" t="s">
        <v>185</v>
      </c>
      <c r="E724" s="285" t="s">
        <v>21</v>
      </c>
      <c r="F724" s="286" t="s">
        <v>345</v>
      </c>
      <c r="G724" s="284"/>
      <c r="H724" s="287">
        <v>38.9</v>
      </c>
      <c r="I724" s="288"/>
      <c r="J724" s="284"/>
      <c r="K724" s="284"/>
      <c r="L724" s="289"/>
      <c r="M724" s="290"/>
      <c r="N724" s="291"/>
      <c r="O724" s="291"/>
      <c r="P724" s="291"/>
      <c r="Q724" s="291"/>
      <c r="R724" s="291"/>
      <c r="S724" s="291"/>
      <c r="T724" s="292"/>
      <c r="AT724" s="293" t="s">
        <v>185</v>
      </c>
      <c r="AU724" s="293" t="s">
        <v>85</v>
      </c>
      <c r="AV724" s="15" t="s">
        <v>181</v>
      </c>
      <c r="AW724" s="15" t="s">
        <v>37</v>
      </c>
      <c r="AX724" s="15" t="s">
        <v>82</v>
      </c>
      <c r="AY724" s="293" t="s">
        <v>169</v>
      </c>
    </row>
    <row r="725" spans="2:65" s="1" customFormat="1" ht="16.5" customHeight="1">
      <c r="B725" s="47"/>
      <c r="C725" s="294" t="s">
        <v>959</v>
      </c>
      <c r="D725" s="294" t="s">
        <v>532</v>
      </c>
      <c r="E725" s="295" t="s">
        <v>960</v>
      </c>
      <c r="F725" s="296" t="s">
        <v>961</v>
      </c>
      <c r="G725" s="297" t="s">
        <v>205</v>
      </c>
      <c r="H725" s="298">
        <v>3.35</v>
      </c>
      <c r="I725" s="299"/>
      <c r="J725" s="300">
        <f>ROUND(I725*H725,2)</f>
        <v>0</v>
      </c>
      <c r="K725" s="296" t="s">
        <v>175</v>
      </c>
      <c r="L725" s="301"/>
      <c r="M725" s="302" t="s">
        <v>21</v>
      </c>
      <c r="N725" s="303" t="s">
        <v>45</v>
      </c>
      <c r="O725" s="48"/>
      <c r="P725" s="243">
        <f>O725*H725</f>
        <v>0</v>
      </c>
      <c r="Q725" s="243">
        <v>0.125</v>
      </c>
      <c r="R725" s="243">
        <f>Q725*H725</f>
        <v>0.41875</v>
      </c>
      <c r="S725" s="243">
        <v>0</v>
      </c>
      <c r="T725" s="244">
        <f>S725*H725</f>
        <v>0</v>
      </c>
      <c r="AR725" s="25" t="s">
        <v>215</v>
      </c>
      <c r="AT725" s="25" t="s">
        <v>532</v>
      </c>
      <c r="AU725" s="25" t="s">
        <v>85</v>
      </c>
      <c r="AY725" s="25" t="s">
        <v>169</v>
      </c>
      <c r="BE725" s="245">
        <f>IF(N725="základní",J725,0)</f>
        <v>0</v>
      </c>
      <c r="BF725" s="245">
        <f>IF(N725="snížená",J725,0)</f>
        <v>0</v>
      </c>
      <c r="BG725" s="245">
        <f>IF(N725="zákl. přenesená",J725,0)</f>
        <v>0</v>
      </c>
      <c r="BH725" s="245">
        <f>IF(N725="sníž. přenesená",J725,0)</f>
        <v>0</v>
      </c>
      <c r="BI725" s="245">
        <f>IF(N725="nulová",J725,0)</f>
        <v>0</v>
      </c>
      <c r="BJ725" s="25" t="s">
        <v>82</v>
      </c>
      <c r="BK725" s="245">
        <f>ROUND(I725*H725,2)</f>
        <v>0</v>
      </c>
      <c r="BL725" s="25" t="s">
        <v>176</v>
      </c>
      <c r="BM725" s="25" t="s">
        <v>962</v>
      </c>
    </row>
    <row r="726" spans="2:51" s="14" customFormat="1" ht="13.5">
      <c r="B726" s="269"/>
      <c r="C726" s="270"/>
      <c r="D726" s="248" t="s">
        <v>185</v>
      </c>
      <c r="E726" s="271" t="s">
        <v>21</v>
      </c>
      <c r="F726" s="272" t="s">
        <v>940</v>
      </c>
      <c r="G726" s="270"/>
      <c r="H726" s="271" t="s">
        <v>21</v>
      </c>
      <c r="I726" s="273"/>
      <c r="J726" s="270"/>
      <c r="K726" s="270"/>
      <c r="L726" s="274"/>
      <c r="M726" s="275"/>
      <c r="N726" s="276"/>
      <c r="O726" s="276"/>
      <c r="P726" s="276"/>
      <c r="Q726" s="276"/>
      <c r="R726" s="276"/>
      <c r="S726" s="276"/>
      <c r="T726" s="277"/>
      <c r="AT726" s="278" t="s">
        <v>185</v>
      </c>
      <c r="AU726" s="278" t="s">
        <v>85</v>
      </c>
      <c r="AV726" s="14" t="s">
        <v>82</v>
      </c>
      <c r="AW726" s="14" t="s">
        <v>37</v>
      </c>
      <c r="AX726" s="14" t="s">
        <v>74</v>
      </c>
      <c r="AY726" s="278" t="s">
        <v>169</v>
      </c>
    </row>
    <row r="727" spans="2:51" s="12" customFormat="1" ht="13.5">
      <c r="B727" s="246"/>
      <c r="C727" s="247"/>
      <c r="D727" s="248" t="s">
        <v>185</v>
      </c>
      <c r="E727" s="249" t="s">
        <v>21</v>
      </c>
      <c r="F727" s="250" t="s">
        <v>963</v>
      </c>
      <c r="G727" s="247"/>
      <c r="H727" s="251">
        <v>3.35</v>
      </c>
      <c r="I727" s="252"/>
      <c r="J727" s="247"/>
      <c r="K727" s="247"/>
      <c r="L727" s="253"/>
      <c r="M727" s="254"/>
      <c r="N727" s="255"/>
      <c r="O727" s="255"/>
      <c r="P727" s="255"/>
      <c r="Q727" s="255"/>
      <c r="R727" s="255"/>
      <c r="S727" s="255"/>
      <c r="T727" s="256"/>
      <c r="AT727" s="257" t="s">
        <v>185</v>
      </c>
      <c r="AU727" s="257" t="s">
        <v>85</v>
      </c>
      <c r="AV727" s="12" t="s">
        <v>85</v>
      </c>
      <c r="AW727" s="12" t="s">
        <v>37</v>
      </c>
      <c r="AX727" s="12" t="s">
        <v>74</v>
      </c>
      <c r="AY727" s="257" t="s">
        <v>169</v>
      </c>
    </row>
    <row r="728" spans="2:51" s="13" customFormat="1" ht="13.5">
      <c r="B728" s="258"/>
      <c r="C728" s="259"/>
      <c r="D728" s="248" t="s">
        <v>185</v>
      </c>
      <c r="E728" s="260" t="s">
        <v>21</v>
      </c>
      <c r="F728" s="261" t="s">
        <v>187</v>
      </c>
      <c r="G728" s="259"/>
      <c r="H728" s="262">
        <v>3.35</v>
      </c>
      <c r="I728" s="263"/>
      <c r="J728" s="259"/>
      <c r="K728" s="259"/>
      <c r="L728" s="264"/>
      <c r="M728" s="265"/>
      <c r="N728" s="266"/>
      <c r="O728" s="266"/>
      <c r="P728" s="266"/>
      <c r="Q728" s="266"/>
      <c r="R728" s="266"/>
      <c r="S728" s="266"/>
      <c r="T728" s="267"/>
      <c r="AT728" s="268" t="s">
        <v>185</v>
      </c>
      <c r="AU728" s="268" t="s">
        <v>85</v>
      </c>
      <c r="AV728" s="13" t="s">
        <v>176</v>
      </c>
      <c r="AW728" s="13" t="s">
        <v>37</v>
      </c>
      <c r="AX728" s="13" t="s">
        <v>82</v>
      </c>
      <c r="AY728" s="268" t="s">
        <v>169</v>
      </c>
    </row>
    <row r="729" spans="2:65" s="1" customFormat="1" ht="25.5" customHeight="1">
      <c r="B729" s="47"/>
      <c r="C729" s="234" t="s">
        <v>964</v>
      </c>
      <c r="D729" s="234" t="s">
        <v>171</v>
      </c>
      <c r="E729" s="235" t="s">
        <v>965</v>
      </c>
      <c r="F729" s="236" t="s">
        <v>966</v>
      </c>
      <c r="G729" s="237" t="s">
        <v>205</v>
      </c>
      <c r="H729" s="238">
        <v>222.15</v>
      </c>
      <c r="I729" s="239"/>
      <c r="J729" s="240">
        <f>ROUND(I729*H729,2)</f>
        <v>0</v>
      </c>
      <c r="K729" s="236" t="s">
        <v>21</v>
      </c>
      <c r="L729" s="73"/>
      <c r="M729" s="241" t="s">
        <v>21</v>
      </c>
      <c r="N729" s="242" t="s">
        <v>45</v>
      </c>
      <c r="O729" s="48"/>
      <c r="P729" s="243">
        <f>O729*H729</f>
        <v>0</v>
      </c>
      <c r="Q729" s="243">
        <v>0.1525646</v>
      </c>
      <c r="R729" s="243">
        <f>Q729*H729</f>
        <v>33.89222589</v>
      </c>
      <c r="S729" s="243">
        <v>0</v>
      </c>
      <c r="T729" s="244">
        <f>S729*H729</f>
        <v>0</v>
      </c>
      <c r="AR729" s="25" t="s">
        <v>176</v>
      </c>
      <c r="AT729" s="25" t="s">
        <v>171</v>
      </c>
      <c r="AU729" s="25" t="s">
        <v>85</v>
      </c>
      <c r="AY729" s="25" t="s">
        <v>169</v>
      </c>
      <c r="BE729" s="245">
        <f>IF(N729="základní",J729,0)</f>
        <v>0</v>
      </c>
      <c r="BF729" s="245">
        <f>IF(N729="snížená",J729,0)</f>
        <v>0</v>
      </c>
      <c r="BG729" s="245">
        <f>IF(N729="zákl. přenesená",J729,0)</f>
        <v>0</v>
      </c>
      <c r="BH729" s="245">
        <f>IF(N729="sníž. přenesená",J729,0)</f>
        <v>0</v>
      </c>
      <c r="BI729" s="245">
        <f>IF(N729="nulová",J729,0)</f>
        <v>0</v>
      </c>
      <c r="BJ729" s="25" t="s">
        <v>82</v>
      </c>
      <c r="BK729" s="245">
        <f>ROUND(I729*H729,2)</f>
        <v>0</v>
      </c>
      <c r="BL729" s="25" t="s">
        <v>176</v>
      </c>
      <c r="BM729" s="25" t="s">
        <v>967</v>
      </c>
    </row>
    <row r="730" spans="2:51" s="14" customFormat="1" ht="13.5">
      <c r="B730" s="269"/>
      <c r="C730" s="270"/>
      <c r="D730" s="248" t="s">
        <v>185</v>
      </c>
      <c r="E730" s="271" t="s">
        <v>21</v>
      </c>
      <c r="F730" s="272" t="s">
        <v>968</v>
      </c>
      <c r="G730" s="270"/>
      <c r="H730" s="271" t="s">
        <v>21</v>
      </c>
      <c r="I730" s="273"/>
      <c r="J730" s="270"/>
      <c r="K730" s="270"/>
      <c r="L730" s="274"/>
      <c r="M730" s="275"/>
      <c r="N730" s="276"/>
      <c r="O730" s="276"/>
      <c r="P730" s="276"/>
      <c r="Q730" s="276"/>
      <c r="R730" s="276"/>
      <c r="S730" s="276"/>
      <c r="T730" s="277"/>
      <c r="AT730" s="278" t="s">
        <v>185</v>
      </c>
      <c r="AU730" s="278" t="s">
        <v>85</v>
      </c>
      <c r="AV730" s="14" t="s">
        <v>82</v>
      </c>
      <c r="AW730" s="14" t="s">
        <v>37</v>
      </c>
      <c r="AX730" s="14" t="s">
        <v>74</v>
      </c>
      <c r="AY730" s="278" t="s">
        <v>169</v>
      </c>
    </row>
    <row r="731" spans="2:51" s="12" customFormat="1" ht="13.5">
      <c r="B731" s="246"/>
      <c r="C731" s="247"/>
      <c r="D731" s="248" t="s">
        <v>185</v>
      </c>
      <c r="E731" s="249" t="s">
        <v>21</v>
      </c>
      <c r="F731" s="250" t="s">
        <v>969</v>
      </c>
      <c r="G731" s="247"/>
      <c r="H731" s="251">
        <v>114.1</v>
      </c>
      <c r="I731" s="252"/>
      <c r="J731" s="247"/>
      <c r="K731" s="247"/>
      <c r="L731" s="253"/>
      <c r="M731" s="254"/>
      <c r="N731" s="255"/>
      <c r="O731" s="255"/>
      <c r="P731" s="255"/>
      <c r="Q731" s="255"/>
      <c r="R731" s="255"/>
      <c r="S731" s="255"/>
      <c r="T731" s="256"/>
      <c r="AT731" s="257" t="s">
        <v>185</v>
      </c>
      <c r="AU731" s="257" t="s">
        <v>85</v>
      </c>
      <c r="AV731" s="12" t="s">
        <v>85</v>
      </c>
      <c r="AW731" s="12" t="s">
        <v>37</v>
      </c>
      <c r="AX731" s="12" t="s">
        <v>74</v>
      </c>
      <c r="AY731" s="257" t="s">
        <v>169</v>
      </c>
    </row>
    <row r="732" spans="2:51" s="14" customFormat="1" ht="13.5">
      <c r="B732" s="269"/>
      <c r="C732" s="270"/>
      <c r="D732" s="248" t="s">
        <v>185</v>
      </c>
      <c r="E732" s="271" t="s">
        <v>21</v>
      </c>
      <c r="F732" s="272" t="s">
        <v>942</v>
      </c>
      <c r="G732" s="270"/>
      <c r="H732" s="271" t="s">
        <v>21</v>
      </c>
      <c r="I732" s="273"/>
      <c r="J732" s="270"/>
      <c r="K732" s="270"/>
      <c r="L732" s="274"/>
      <c r="M732" s="275"/>
      <c r="N732" s="276"/>
      <c r="O732" s="276"/>
      <c r="P732" s="276"/>
      <c r="Q732" s="276"/>
      <c r="R732" s="276"/>
      <c r="S732" s="276"/>
      <c r="T732" s="277"/>
      <c r="AT732" s="278" t="s">
        <v>185</v>
      </c>
      <c r="AU732" s="278" t="s">
        <v>85</v>
      </c>
      <c r="AV732" s="14" t="s">
        <v>82</v>
      </c>
      <c r="AW732" s="14" t="s">
        <v>37</v>
      </c>
      <c r="AX732" s="14" t="s">
        <v>74</v>
      </c>
      <c r="AY732" s="278" t="s">
        <v>169</v>
      </c>
    </row>
    <row r="733" spans="2:51" s="12" customFormat="1" ht="13.5">
      <c r="B733" s="246"/>
      <c r="C733" s="247"/>
      <c r="D733" s="248" t="s">
        <v>185</v>
      </c>
      <c r="E733" s="249" t="s">
        <v>21</v>
      </c>
      <c r="F733" s="250" t="s">
        <v>970</v>
      </c>
      <c r="G733" s="247"/>
      <c r="H733" s="251">
        <v>108.05</v>
      </c>
      <c r="I733" s="252"/>
      <c r="J733" s="247"/>
      <c r="K733" s="247"/>
      <c r="L733" s="253"/>
      <c r="M733" s="254"/>
      <c r="N733" s="255"/>
      <c r="O733" s="255"/>
      <c r="P733" s="255"/>
      <c r="Q733" s="255"/>
      <c r="R733" s="255"/>
      <c r="S733" s="255"/>
      <c r="T733" s="256"/>
      <c r="AT733" s="257" t="s">
        <v>185</v>
      </c>
      <c r="AU733" s="257" t="s">
        <v>85</v>
      </c>
      <c r="AV733" s="12" t="s">
        <v>85</v>
      </c>
      <c r="AW733" s="12" t="s">
        <v>37</v>
      </c>
      <c r="AX733" s="12" t="s">
        <v>74</v>
      </c>
      <c r="AY733" s="257" t="s">
        <v>169</v>
      </c>
    </row>
    <row r="734" spans="2:51" s="13" customFormat="1" ht="13.5">
      <c r="B734" s="258"/>
      <c r="C734" s="259"/>
      <c r="D734" s="248" t="s">
        <v>185</v>
      </c>
      <c r="E734" s="260" t="s">
        <v>21</v>
      </c>
      <c r="F734" s="261" t="s">
        <v>187</v>
      </c>
      <c r="G734" s="259"/>
      <c r="H734" s="262">
        <v>222.15</v>
      </c>
      <c r="I734" s="263"/>
      <c r="J734" s="259"/>
      <c r="K734" s="259"/>
      <c r="L734" s="264"/>
      <c r="M734" s="265"/>
      <c r="N734" s="266"/>
      <c r="O734" s="266"/>
      <c r="P734" s="266"/>
      <c r="Q734" s="266"/>
      <c r="R734" s="266"/>
      <c r="S734" s="266"/>
      <c r="T734" s="267"/>
      <c r="AT734" s="268" t="s">
        <v>185</v>
      </c>
      <c r="AU734" s="268" t="s">
        <v>85</v>
      </c>
      <c r="AV734" s="13" t="s">
        <v>176</v>
      </c>
      <c r="AW734" s="13" t="s">
        <v>37</v>
      </c>
      <c r="AX734" s="13" t="s">
        <v>82</v>
      </c>
      <c r="AY734" s="268" t="s">
        <v>169</v>
      </c>
    </row>
    <row r="735" spans="2:65" s="1" customFormat="1" ht="16.5" customHeight="1">
      <c r="B735" s="47"/>
      <c r="C735" s="294" t="s">
        <v>971</v>
      </c>
      <c r="D735" s="294" t="s">
        <v>532</v>
      </c>
      <c r="E735" s="295" t="s">
        <v>955</v>
      </c>
      <c r="F735" s="296" t="s">
        <v>956</v>
      </c>
      <c r="G735" s="297" t="s">
        <v>205</v>
      </c>
      <c r="H735" s="298">
        <v>190.35</v>
      </c>
      <c r="I735" s="299"/>
      <c r="J735" s="300">
        <f>ROUND(I735*H735,2)</f>
        <v>0</v>
      </c>
      <c r="K735" s="296" t="s">
        <v>175</v>
      </c>
      <c r="L735" s="301"/>
      <c r="M735" s="302" t="s">
        <v>21</v>
      </c>
      <c r="N735" s="303" t="s">
        <v>45</v>
      </c>
      <c r="O735" s="48"/>
      <c r="P735" s="243">
        <f>O735*H735</f>
        <v>0</v>
      </c>
      <c r="Q735" s="243">
        <v>0.125</v>
      </c>
      <c r="R735" s="243">
        <f>Q735*H735</f>
        <v>23.79375</v>
      </c>
      <c r="S735" s="243">
        <v>0</v>
      </c>
      <c r="T735" s="244">
        <f>S735*H735</f>
        <v>0</v>
      </c>
      <c r="AR735" s="25" t="s">
        <v>215</v>
      </c>
      <c r="AT735" s="25" t="s">
        <v>532</v>
      </c>
      <c r="AU735" s="25" t="s">
        <v>85</v>
      </c>
      <c r="AY735" s="25" t="s">
        <v>169</v>
      </c>
      <c r="BE735" s="245">
        <f>IF(N735="základní",J735,0)</f>
        <v>0</v>
      </c>
      <c r="BF735" s="245">
        <f>IF(N735="snížená",J735,0)</f>
        <v>0</v>
      </c>
      <c r="BG735" s="245">
        <f>IF(N735="zákl. přenesená",J735,0)</f>
        <v>0</v>
      </c>
      <c r="BH735" s="245">
        <f>IF(N735="sníž. přenesená",J735,0)</f>
        <v>0</v>
      </c>
      <c r="BI735" s="245">
        <f>IF(N735="nulová",J735,0)</f>
        <v>0</v>
      </c>
      <c r="BJ735" s="25" t="s">
        <v>82</v>
      </c>
      <c r="BK735" s="245">
        <f>ROUND(I735*H735,2)</f>
        <v>0</v>
      </c>
      <c r="BL735" s="25" t="s">
        <v>176</v>
      </c>
      <c r="BM735" s="25" t="s">
        <v>972</v>
      </c>
    </row>
    <row r="736" spans="2:51" s="12" customFormat="1" ht="13.5">
      <c r="B736" s="246"/>
      <c r="C736" s="247"/>
      <c r="D736" s="248" t="s">
        <v>185</v>
      </c>
      <c r="E736" s="249" t="s">
        <v>21</v>
      </c>
      <c r="F736" s="250" t="s">
        <v>973</v>
      </c>
      <c r="G736" s="247"/>
      <c r="H736" s="251">
        <v>222.15</v>
      </c>
      <c r="I736" s="252"/>
      <c r="J736" s="247"/>
      <c r="K736" s="247"/>
      <c r="L736" s="253"/>
      <c r="M736" s="254"/>
      <c r="N736" s="255"/>
      <c r="O736" s="255"/>
      <c r="P736" s="255"/>
      <c r="Q736" s="255"/>
      <c r="R736" s="255"/>
      <c r="S736" s="255"/>
      <c r="T736" s="256"/>
      <c r="AT736" s="257" t="s">
        <v>185</v>
      </c>
      <c r="AU736" s="257" t="s">
        <v>85</v>
      </c>
      <c r="AV736" s="12" t="s">
        <v>85</v>
      </c>
      <c r="AW736" s="12" t="s">
        <v>37</v>
      </c>
      <c r="AX736" s="12" t="s">
        <v>74</v>
      </c>
      <c r="AY736" s="257" t="s">
        <v>169</v>
      </c>
    </row>
    <row r="737" spans="2:51" s="12" customFormat="1" ht="13.5">
      <c r="B737" s="246"/>
      <c r="C737" s="247"/>
      <c r="D737" s="248" t="s">
        <v>185</v>
      </c>
      <c r="E737" s="249" t="s">
        <v>21</v>
      </c>
      <c r="F737" s="250" t="s">
        <v>974</v>
      </c>
      <c r="G737" s="247"/>
      <c r="H737" s="251">
        <v>-31.8</v>
      </c>
      <c r="I737" s="252"/>
      <c r="J737" s="247"/>
      <c r="K737" s="247"/>
      <c r="L737" s="253"/>
      <c r="M737" s="254"/>
      <c r="N737" s="255"/>
      <c r="O737" s="255"/>
      <c r="P737" s="255"/>
      <c r="Q737" s="255"/>
      <c r="R737" s="255"/>
      <c r="S737" s="255"/>
      <c r="T737" s="256"/>
      <c r="AT737" s="257" t="s">
        <v>185</v>
      </c>
      <c r="AU737" s="257" t="s">
        <v>85</v>
      </c>
      <c r="AV737" s="12" t="s">
        <v>85</v>
      </c>
      <c r="AW737" s="12" t="s">
        <v>37</v>
      </c>
      <c r="AX737" s="12" t="s">
        <v>74</v>
      </c>
      <c r="AY737" s="257" t="s">
        <v>169</v>
      </c>
    </row>
    <row r="738" spans="2:51" s="13" customFormat="1" ht="13.5">
      <c r="B738" s="258"/>
      <c r="C738" s="259"/>
      <c r="D738" s="248" t="s">
        <v>185</v>
      </c>
      <c r="E738" s="260" t="s">
        <v>21</v>
      </c>
      <c r="F738" s="261" t="s">
        <v>187</v>
      </c>
      <c r="G738" s="259"/>
      <c r="H738" s="262">
        <v>190.35</v>
      </c>
      <c r="I738" s="263"/>
      <c r="J738" s="259"/>
      <c r="K738" s="259"/>
      <c r="L738" s="264"/>
      <c r="M738" s="265"/>
      <c r="N738" s="266"/>
      <c r="O738" s="266"/>
      <c r="P738" s="266"/>
      <c r="Q738" s="266"/>
      <c r="R738" s="266"/>
      <c r="S738" s="266"/>
      <c r="T738" s="267"/>
      <c r="AT738" s="268" t="s">
        <v>185</v>
      </c>
      <c r="AU738" s="268" t="s">
        <v>85</v>
      </c>
      <c r="AV738" s="13" t="s">
        <v>176</v>
      </c>
      <c r="AW738" s="13" t="s">
        <v>37</v>
      </c>
      <c r="AX738" s="13" t="s">
        <v>82</v>
      </c>
      <c r="AY738" s="268" t="s">
        <v>169</v>
      </c>
    </row>
    <row r="739" spans="2:65" s="1" customFormat="1" ht="16.5" customHeight="1">
      <c r="B739" s="47"/>
      <c r="C739" s="294" t="s">
        <v>975</v>
      </c>
      <c r="D739" s="294" t="s">
        <v>532</v>
      </c>
      <c r="E739" s="295" t="s">
        <v>976</v>
      </c>
      <c r="F739" s="296" t="s">
        <v>977</v>
      </c>
      <c r="G739" s="297" t="s">
        <v>205</v>
      </c>
      <c r="H739" s="298">
        <v>3</v>
      </c>
      <c r="I739" s="299"/>
      <c r="J739" s="300">
        <f>ROUND(I739*H739,2)</f>
        <v>0</v>
      </c>
      <c r="K739" s="296" t="s">
        <v>175</v>
      </c>
      <c r="L739" s="301"/>
      <c r="M739" s="302" t="s">
        <v>21</v>
      </c>
      <c r="N739" s="303" t="s">
        <v>45</v>
      </c>
      <c r="O739" s="48"/>
      <c r="P739" s="243">
        <f>O739*H739</f>
        <v>0</v>
      </c>
      <c r="Q739" s="243">
        <v>0.125</v>
      </c>
      <c r="R739" s="243">
        <f>Q739*H739</f>
        <v>0.375</v>
      </c>
      <c r="S739" s="243">
        <v>0</v>
      </c>
      <c r="T739" s="244">
        <f>S739*H739</f>
        <v>0</v>
      </c>
      <c r="AR739" s="25" t="s">
        <v>215</v>
      </c>
      <c r="AT739" s="25" t="s">
        <v>532</v>
      </c>
      <c r="AU739" s="25" t="s">
        <v>85</v>
      </c>
      <c r="AY739" s="25" t="s">
        <v>169</v>
      </c>
      <c r="BE739" s="245">
        <f>IF(N739="základní",J739,0)</f>
        <v>0</v>
      </c>
      <c r="BF739" s="245">
        <f>IF(N739="snížená",J739,0)</f>
        <v>0</v>
      </c>
      <c r="BG739" s="245">
        <f>IF(N739="zákl. přenesená",J739,0)</f>
        <v>0</v>
      </c>
      <c r="BH739" s="245">
        <f>IF(N739="sníž. přenesená",J739,0)</f>
        <v>0</v>
      </c>
      <c r="BI739" s="245">
        <f>IF(N739="nulová",J739,0)</f>
        <v>0</v>
      </c>
      <c r="BJ739" s="25" t="s">
        <v>82</v>
      </c>
      <c r="BK739" s="245">
        <f>ROUND(I739*H739,2)</f>
        <v>0</v>
      </c>
      <c r="BL739" s="25" t="s">
        <v>176</v>
      </c>
      <c r="BM739" s="25" t="s">
        <v>978</v>
      </c>
    </row>
    <row r="740" spans="2:51" s="14" customFormat="1" ht="13.5">
      <c r="B740" s="269"/>
      <c r="C740" s="270"/>
      <c r="D740" s="248" t="s">
        <v>185</v>
      </c>
      <c r="E740" s="271" t="s">
        <v>21</v>
      </c>
      <c r="F740" s="272" t="s">
        <v>940</v>
      </c>
      <c r="G740" s="270"/>
      <c r="H740" s="271" t="s">
        <v>21</v>
      </c>
      <c r="I740" s="273"/>
      <c r="J740" s="270"/>
      <c r="K740" s="270"/>
      <c r="L740" s="274"/>
      <c r="M740" s="275"/>
      <c r="N740" s="276"/>
      <c r="O740" s="276"/>
      <c r="P740" s="276"/>
      <c r="Q740" s="276"/>
      <c r="R740" s="276"/>
      <c r="S740" s="276"/>
      <c r="T740" s="277"/>
      <c r="AT740" s="278" t="s">
        <v>185</v>
      </c>
      <c r="AU740" s="278" t="s">
        <v>85</v>
      </c>
      <c r="AV740" s="14" t="s">
        <v>82</v>
      </c>
      <c r="AW740" s="14" t="s">
        <v>37</v>
      </c>
      <c r="AX740" s="14" t="s">
        <v>74</v>
      </c>
      <c r="AY740" s="278" t="s">
        <v>169</v>
      </c>
    </row>
    <row r="741" spans="2:51" s="12" customFormat="1" ht="13.5">
      <c r="B741" s="246"/>
      <c r="C741" s="247"/>
      <c r="D741" s="248" t="s">
        <v>185</v>
      </c>
      <c r="E741" s="249" t="s">
        <v>21</v>
      </c>
      <c r="F741" s="250" t="s">
        <v>979</v>
      </c>
      <c r="G741" s="247"/>
      <c r="H741" s="251">
        <v>3</v>
      </c>
      <c r="I741" s="252"/>
      <c r="J741" s="247"/>
      <c r="K741" s="247"/>
      <c r="L741" s="253"/>
      <c r="M741" s="254"/>
      <c r="N741" s="255"/>
      <c r="O741" s="255"/>
      <c r="P741" s="255"/>
      <c r="Q741" s="255"/>
      <c r="R741" s="255"/>
      <c r="S741" s="255"/>
      <c r="T741" s="256"/>
      <c r="AT741" s="257" t="s">
        <v>185</v>
      </c>
      <c r="AU741" s="257" t="s">
        <v>85</v>
      </c>
      <c r="AV741" s="12" t="s">
        <v>85</v>
      </c>
      <c r="AW741" s="12" t="s">
        <v>37</v>
      </c>
      <c r="AX741" s="12" t="s">
        <v>74</v>
      </c>
      <c r="AY741" s="257" t="s">
        <v>169</v>
      </c>
    </row>
    <row r="742" spans="2:51" s="13" customFormat="1" ht="13.5">
      <c r="B742" s="258"/>
      <c r="C742" s="259"/>
      <c r="D742" s="248" t="s">
        <v>185</v>
      </c>
      <c r="E742" s="260" t="s">
        <v>21</v>
      </c>
      <c r="F742" s="261" t="s">
        <v>187</v>
      </c>
      <c r="G742" s="259"/>
      <c r="H742" s="262">
        <v>3</v>
      </c>
      <c r="I742" s="263"/>
      <c r="J742" s="259"/>
      <c r="K742" s="259"/>
      <c r="L742" s="264"/>
      <c r="M742" s="265"/>
      <c r="N742" s="266"/>
      <c r="O742" s="266"/>
      <c r="P742" s="266"/>
      <c r="Q742" s="266"/>
      <c r="R742" s="266"/>
      <c r="S742" s="266"/>
      <c r="T742" s="267"/>
      <c r="AT742" s="268" t="s">
        <v>185</v>
      </c>
      <c r="AU742" s="268" t="s">
        <v>85</v>
      </c>
      <c r="AV742" s="13" t="s">
        <v>176</v>
      </c>
      <c r="AW742" s="13" t="s">
        <v>37</v>
      </c>
      <c r="AX742" s="13" t="s">
        <v>82</v>
      </c>
      <c r="AY742" s="268" t="s">
        <v>169</v>
      </c>
    </row>
    <row r="743" spans="2:65" s="1" customFormat="1" ht="16.5" customHeight="1">
      <c r="B743" s="47"/>
      <c r="C743" s="294" t="s">
        <v>980</v>
      </c>
      <c r="D743" s="294" t="s">
        <v>532</v>
      </c>
      <c r="E743" s="295" t="s">
        <v>981</v>
      </c>
      <c r="F743" s="296" t="s">
        <v>982</v>
      </c>
      <c r="G743" s="297" t="s">
        <v>205</v>
      </c>
      <c r="H743" s="298">
        <v>6</v>
      </c>
      <c r="I743" s="299"/>
      <c r="J743" s="300">
        <f>ROUND(I743*H743,2)</f>
        <v>0</v>
      </c>
      <c r="K743" s="296" t="s">
        <v>175</v>
      </c>
      <c r="L743" s="301"/>
      <c r="M743" s="302" t="s">
        <v>21</v>
      </c>
      <c r="N743" s="303" t="s">
        <v>45</v>
      </c>
      <c r="O743" s="48"/>
      <c r="P743" s="243">
        <f>O743*H743</f>
        <v>0</v>
      </c>
      <c r="Q743" s="243">
        <v>0.125</v>
      </c>
      <c r="R743" s="243">
        <f>Q743*H743</f>
        <v>0.75</v>
      </c>
      <c r="S743" s="243">
        <v>0</v>
      </c>
      <c r="T743" s="244">
        <f>S743*H743</f>
        <v>0</v>
      </c>
      <c r="AR743" s="25" t="s">
        <v>215</v>
      </c>
      <c r="AT743" s="25" t="s">
        <v>532</v>
      </c>
      <c r="AU743" s="25" t="s">
        <v>85</v>
      </c>
      <c r="AY743" s="25" t="s">
        <v>169</v>
      </c>
      <c r="BE743" s="245">
        <f>IF(N743="základní",J743,0)</f>
        <v>0</v>
      </c>
      <c r="BF743" s="245">
        <f>IF(N743="snížená",J743,0)</f>
        <v>0</v>
      </c>
      <c r="BG743" s="245">
        <f>IF(N743="zákl. přenesená",J743,0)</f>
        <v>0</v>
      </c>
      <c r="BH743" s="245">
        <f>IF(N743="sníž. přenesená",J743,0)</f>
        <v>0</v>
      </c>
      <c r="BI743" s="245">
        <f>IF(N743="nulová",J743,0)</f>
        <v>0</v>
      </c>
      <c r="BJ743" s="25" t="s">
        <v>82</v>
      </c>
      <c r="BK743" s="245">
        <f>ROUND(I743*H743,2)</f>
        <v>0</v>
      </c>
      <c r="BL743" s="25" t="s">
        <v>176</v>
      </c>
      <c r="BM743" s="25" t="s">
        <v>983</v>
      </c>
    </row>
    <row r="744" spans="2:51" s="14" customFormat="1" ht="13.5">
      <c r="B744" s="269"/>
      <c r="C744" s="270"/>
      <c r="D744" s="248" t="s">
        <v>185</v>
      </c>
      <c r="E744" s="271" t="s">
        <v>21</v>
      </c>
      <c r="F744" s="272" t="s">
        <v>968</v>
      </c>
      <c r="G744" s="270"/>
      <c r="H744" s="271" t="s">
        <v>21</v>
      </c>
      <c r="I744" s="273"/>
      <c r="J744" s="270"/>
      <c r="K744" s="270"/>
      <c r="L744" s="274"/>
      <c r="M744" s="275"/>
      <c r="N744" s="276"/>
      <c r="O744" s="276"/>
      <c r="P744" s="276"/>
      <c r="Q744" s="276"/>
      <c r="R744" s="276"/>
      <c r="S744" s="276"/>
      <c r="T744" s="277"/>
      <c r="AT744" s="278" t="s">
        <v>185</v>
      </c>
      <c r="AU744" s="278" t="s">
        <v>85</v>
      </c>
      <c r="AV744" s="14" t="s">
        <v>82</v>
      </c>
      <c r="AW744" s="14" t="s">
        <v>37</v>
      </c>
      <c r="AX744" s="14" t="s">
        <v>74</v>
      </c>
      <c r="AY744" s="278" t="s">
        <v>169</v>
      </c>
    </row>
    <row r="745" spans="2:51" s="12" customFormat="1" ht="13.5">
      <c r="B745" s="246"/>
      <c r="C745" s="247"/>
      <c r="D745" s="248" t="s">
        <v>185</v>
      </c>
      <c r="E745" s="249" t="s">
        <v>21</v>
      </c>
      <c r="F745" s="250" t="s">
        <v>984</v>
      </c>
      <c r="G745" s="247"/>
      <c r="H745" s="251">
        <v>6</v>
      </c>
      <c r="I745" s="252"/>
      <c r="J745" s="247"/>
      <c r="K745" s="247"/>
      <c r="L745" s="253"/>
      <c r="M745" s="254"/>
      <c r="N745" s="255"/>
      <c r="O745" s="255"/>
      <c r="P745" s="255"/>
      <c r="Q745" s="255"/>
      <c r="R745" s="255"/>
      <c r="S745" s="255"/>
      <c r="T745" s="256"/>
      <c r="AT745" s="257" t="s">
        <v>185</v>
      </c>
      <c r="AU745" s="257" t="s">
        <v>85</v>
      </c>
      <c r="AV745" s="12" t="s">
        <v>85</v>
      </c>
      <c r="AW745" s="12" t="s">
        <v>37</v>
      </c>
      <c r="AX745" s="12" t="s">
        <v>74</v>
      </c>
      <c r="AY745" s="257" t="s">
        <v>169</v>
      </c>
    </row>
    <row r="746" spans="2:51" s="13" customFormat="1" ht="13.5">
      <c r="B746" s="258"/>
      <c r="C746" s="259"/>
      <c r="D746" s="248" t="s">
        <v>185</v>
      </c>
      <c r="E746" s="260" t="s">
        <v>21</v>
      </c>
      <c r="F746" s="261" t="s">
        <v>187</v>
      </c>
      <c r="G746" s="259"/>
      <c r="H746" s="262">
        <v>6</v>
      </c>
      <c r="I746" s="263"/>
      <c r="J746" s="259"/>
      <c r="K746" s="259"/>
      <c r="L746" s="264"/>
      <c r="M746" s="265"/>
      <c r="N746" s="266"/>
      <c r="O746" s="266"/>
      <c r="P746" s="266"/>
      <c r="Q746" s="266"/>
      <c r="R746" s="266"/>
      <c r="S746" s="266"/>
      <c r="T746" s="267"/>
      <c r="AT746" s="268" t="s">
        <v>185</v>
      </c>
      <c r="AU746" s="268" t="s">
        <v>85</v>
      </c>
      <c r="AV746" s="13" t="s">
        <v>176</v>
      </c>
      <c r="AW746" s="13" t="s">
        <v>37</v>
      </c>
      <c r="AX746" s="13" t="s">
        <v>82</v>
      </c>
      <c r="AY746" s="268" t="s">
        <v>169</v>
      </c>
    </row>
    <row r="747" spans="2:65" s="1" customFormat="1" ht="16.5" customHeight="1">
      <c r="B747" s="47"/>
      <c r="C747" s="294" t="s">
        <v>985</v>
      </c>
      <c r="D747" s="294" t="s">
        <v>532</v>
      </c>
      <c r="E747" s="295" t="s">
        <v>960</v>
      </c>
      <c r="F747" s="296" t="s">
        <v>961</v>
      </c>
      <c r="G747" s="297" t="s">
        <v>205</v>
      </c>
      <c r="H747" s="298">
        <v>12.2</v>
      </c>
      <c r="I747" s="299"/>
      <c r="J747" s="300">
        <f>ROUND(I747*H747,2)</f>
        <v>0</v>
      </c>
      <c r="K747" s="296" t="s">
        <v>175</v>
      </c>
      <c r="L747" s="301"/>
      <c r="M747" s="302" t="s">
        <v>21</v>
      </c>
      <c r="N747" s="303" t="s">
        <v>45</v>
      </c>
      <c r="O747" s="48"/>
      <c r="P747" s="243">
        <f>O747*H747</f>
        <v>0</v>
      </c>
      <c r="Q747" s="243">
        <v>0.125</v>
      </c>
      <c r="R747" s="243">
        <f>Q747*H747</f>
        <v>1.525</v>
      </c>
      <c r="S747" s="243">
        <v>0</v>
      </c>
      <c r="T747" s="244">
        <f>S747*H747</f>
        <v>0</v>
      </c>
      <c r="AR747" s="25" t="s">
        <v>215</v>
      </c>
      <c r="AT747" s="25" t="s">
        <v>532</v>
      </c>
      <c r="AU747" s="25" t="s">
        <v>85</v>
      </c>
      <c r="AY747" s="25" t="s">
        <v>169</v>
      </c>
      <c r="BE747" s="245">
        <f>IF(N747="základní",J747,0)</f>
        <v>0</v>
      </c>
      <c r="BF747" s="245">
        <f>IF(N747="snížená",J747,0)</f>
        <v>0</v>
      </c>
      <c r="BG747" s="245">
        <f>IF(N747="zákl. přenesená",J747,0)</f>
        <v>0</v>
      </c>
      <c r="BH747" s="245">
        <f>IF(N747="sníž. přenesená",J747,0)</f>
        <v>0</v>
      </c>
      <c r="BI747" s="245">
        <f>IF(N747="nulová",J747,0)</f>
        <v>0</v>
      </c>
      <c r="BJ747" s="25" t="s">
        <v>82</v>
      </c>
      <c r="BK747" s="245">
        <f>ROUND(I747*H747,2)</f>
        <v>0</v>
      </c>
      <c r="BL747" s="25" t="s">
        <v>176</v>
      </c>
      <c r="BM747" s="25" t="s">
        <v>986</v>
      </c>
    </row>
    <row r="748" spans="2:51" s="14" customFormat="1" ht="13.5">
      <c r="B748" s="269"/>
      <c r="C748" s="270"/>
      <c r="D748" s="248" t="s">
        <v>185</v>
      </c>
      <c r="E748" s="271" t="s">
        <v>21</v>
      </c>
      <c r="F748" s="272" t="s">
        <v>940</v>
      </c>
      <c r="G748" s="270"/>
      <c r="H748" s="271" t="s">
        <v>21</v>
      </c>
      <c r="I748" s="273"/>
      <c r="J748" s="270"/>
      <c r="K748" s="270"/>
      <c r="L748" s="274"/>
      <c r="M748" s="275"/>
      <c r="N748" s="276"/>
      <c r="O748" s="276"/>
      <c r="P748" s="276"/>
      <c r="Q748" s="276"/>
      <c r="R748" s="276"/>
      <c r="S748" s="276"/>
      <c r="T748" s="277"/>
      <c r="AT748" s="278" t="s">
        <v>185</v>
      </c>
      <c r="AU748" s="278" t="s">
        <v>85</v>
      </c>
      <c r="AV748" s="14" t="s">
        <v>82</v>
      </c>
      <c r="AW748" s="14" t="s">
        <v>37</v>
      </c>
      <c r="AX748" s="14" t="s">
        <v>74</v>
      </c>
      <c r="AY748" s="278" t="s">
        <v>169</v>
      </c>
    </row>
    <row r="749" spans="2:51" s="12" customFormat="1" ht="13.5">
      <c r="B749" s="246"/>
      <c r="C749" s="247"/>
      <c r="D749" s="248" t="s">
        <v>185</v>
      </c>
      <c r="E749" s="249" t="s">
        <v>21</v>
      </c>
      <c r="F749" s="250" t="s">
        <v>987</v>
      </c>
      <c r="G749" s="247"/>
      <c r="H749" s="251">
        <v>12.2</v>
      </c>
      <c r="I749" s="252"/>
      <c r="J749" s="247"/>
      <c r="K749" s="247"/>
      <c r="L749" s="253"/>
      <c r="M749" s="254"/>
      <c r="N749" s="255"/>
      <c r="O749" s="255"/>
      <c r="P749" s="255"/>
      <c r="Q749" s="255"/>
      <c r="R749" s="255"/>
      <c r="S749" s="255"/>
      <c r="T749" s="256"/>
      <c r="AT749" s="257" t="s">
        <v>185</v>
      </c>
      <c r="AU749" s="257" t="s">
        <v>85</v>
      </c>
      <c r="AV749" s="12" t="s">
        <v>85</v>
      </c>
      <c r="AW749" s="12" t="s">
        <v>37</v>
      </c>
      <c r="AX749" s="12" t="s">
        <v>74</v>
      </c>
      <c r="AY749" s="257" t="s">
        <v>169</v>
      </c>
    </row>
    <row r="750" spans="2:51" s="13" customFormat="1" ht="13.5">
      <c r="B750" s="258"/>
      <c r="C750" s="259"/>
      <c r="D750" s="248" t="s">
        <v>185</v>
      </c>
      <c r="E750" s="260" t="s">
        <v>21</v>
      </c>
      <c r="F750" s="261" t="s">
        <v>187</v>
      </c>
      <c r="G750" s="259"/>
      <c r="H750" s="262">
        <v>12.2</v>
      </c>
      <c r="I750" s="263"/>
      <c r="J750" s="259"/>
      <c r="K750" s="259"/>
      <c r="L750" s="264"/>
      <c r="M750" s="265"/>
      <c r="N750" s="266"/>
      <c r="O750" s="266"/>
      <c r="P750" s="266"/>
      <c r="Q750" s="266"/>
      <c r="R750" s="266"/>
      <c r="S750" s="266"/>
      <c r="T750" s="267"/>
      <c r="AT750" s="268" t="s">
        <v>185</v>
      </c>
      <c r="AU750" s="268" t="s">
        <v>85</v>
      </c>
      <c r="AV750" s="13" t="s">
        <v>176</v>
      </c>
      <c r="AW750" s="13" t="s">
        <v>37</v>
      </c>
      <c r="AX750" s="13" t="s">
        <v>82</v>
      </c>
      <c r="AY750" s="268" t="s">
        <v>169</v>
      </c>
    </row>
    <row r="751" spans="2:65" s="1" customFormat="1" ht="16.5" customHeight="1">
      <c r="B751" s="47"/>
      <c r="C751" s="294" t="s">
        <v>988</v>
      </c>
      <c r="D751" s="294" t="s">
        <v>532</v>
      </c>
      <c r="E751" s="295" t="s">
        <v>989</v>
      </c>
      <c r="F751" s="296" t="s">
        <v>990</v>
      </c>
      <c r="G751" s="297" t="s">
        <v>205</v>
      </c>
      <c r="H751" s="298">
        <v>10.6</v>
      </c>
      <c r="I751" s="299"/>
      <c r="J751" s="300">
        <f>ROUND(I751*H751,2)</f>
        <v>0</v>
      </c>
      <c r="K751" s="296" t="s">
        <v>175</v>
      </c>
      <c r="L751" s="301"/>
      <c r="M751" s="302" t="s">
        <v>21</v>
      </c>
      <c r="N751" s="303" t="s">
        <v>45</v>
      </c>
      <c r="O751" s="48"/>
      <c r="P751" s="243">
        <f>O751*H751</f>
        <v>0</v>
      </c>
      <c r="Q751" s="243">
        <v>0.125</v>
      </c>
      <c r="R751" s="243">
        <f>Q751*H751</f>
        <v>1.325</v>
      </c>
      <c r="S751" s="243">
        <v>0</v>
      </c>
      <c r="T751" s="244">
        <f>S751*H751</f>
        <v>0</v>
      </c>
      <c r="AR751" s="25" t="s">
        <v>215</v>
      </c>
      <c r="AT751" s="25" t="s">
        <v>532</v>
      </c>
      <c r="AU751" s="25" t="s">
        <v>85</v>
      </c>
      <c r="AY751" s="25" t="s">
        <v>169</v>
      </c>
      <c r="BE751" s="245">
        <f>IF(N751="základní",J751,0)</f>
        <v>0</v>
      </c>
      <c r="BF751" s="245">
        <f>IF(N751="snížená",J751,0)</f>
        <v>0</v>
      </c>
      <c r="BG751" s="245">
        <f>IF(N751="zákl. přenesená",J751,0)</f>
        <v>0</v>
      </c>
      <c r="BH751" s="245">
        <f>IF(N751="sníž. přenesená",J751,0)</f>
        <v>0</v>
      </c>
      <c r="BI751" s="245">
        <f>IF(N751="nulová",J751,0)</f>
        <v>0</v>
      </c>
      <c r="BJ751" s="25" t="s">
        <v>82</v>
      </c>
      <c r="BK751" s="245">
        <f>ROUND(I751*H751,2)</f>
        <v>0</v>
      </c>
      <c r="BL751" s="25" t="s">
        <v>176</v>
      </c>
      <c r="BM751" s="25" t="s">
        <v>991</v>
      </c>
    </row>
    <row r="752" spans="2:51" s="14" customFormat="1" ht="13.5">
      <c r="B752" s="269"/>
      <c r="C752" s="270"/>
      <c r="D752" s="248" t="s">
        <v>185</v>
      </c>
      <c r="E752" s="271" t="s">
        <v>21</v>
      </c>
      <c r="F752" s="272" t="s">
        <v>968</v>
      </c>
      <c r="G752" s="270"/>
      <c r="H752" s="271" t="s">
        <v>21</v>
      </c>
      <c r="I752" s="273"/>
      <c r="J752" s="270"/>
      <c r="K752" s="270"/>
      <c r="L752" s="274"/>
      <c r="M752" s="275"/>
      <c r="N752" s="276"/>
      <c r="O752" s="276"/>
      <c r="P752" s="276"/>
      <c r="Q752" s="276"/>
      <c r="R752" s="276"/>
      <c r="S752" s="276"/>
      <c r="T752" s="277"/>
      <c r="AT752" s="278" t="s">
        <v>185</v>
      </c>
      <c r="AU752" s="278" t="s">
        <v>85</v>
      </c>
      <c r="AV752" s="14" t="s">
        <v>82</v>
      </c>
      <c r="AW752" s="14" t="s">
        <v>37</v>
      </c>
      <c r="AX752" s="14" t="s">
        <v>74</v>
      </c>
      <c r="AY752" s="278" t="s">
        <v>169</v>
      </c>
    </row>
    <row r="753" spans="2:51" s="12" customFormat="1" ht="13.5">
      <c r="B753" s="246"/>
      <c r="C753" s="247"/>
      <c r="D753" s="248" t="s">
        <v>185</v>
      </c>
      <c r="E753" s="249" t="s">
        <v>21</v>
      </c>
      <c r="F753" s="250" t="s">
        <v>992</v>
      </c>
      <c r="G753" s="247"/>
      <c r="H753" s="251">
        <v>10.6</v>
      </c>
      <c r="I753" s="252"/>
      <c r="J753" s="247"/>
      <c r="K753" s="247"/>
      <c r="L753" s="253"/>
      <c r="M753" s="254"/>
      <c r="N753" s="255"/>
      <c r="O753" s="255"/>
      <c r="P753" s="255"/>
      <c r="Q753" s="255"/>
      <c r="R753" s="255"/>
      <c r="S753" s="255"/>
      <c r="T753" s="256"/>
      <c r="AT753" s="257" t="s">
        <v>185</v>
      </c>
      <c r="AU753" s="257" t="s">
        <v>85</v>
      </c>
      <c r="AV753" s="12" t="s">
        <v>85</v>
      </c>
      <c r="AW753" s="12" t="s">
        <v>37</v>
      </c>
      <c r="AX753" s="12" t="s">
        <v>74</v>
      </c>
      <c r="AY753" s="257" t="s">
        <v>169</v>
      </c>
    </row>
    <row r="754" spans="2:51" s="13" customFormat="1" ht="13.5">
      <c r="B754" s="258"/>
      <c r="C754" s="259"/>
      <c r="D754" s="248" t="s">
        <v>185</v>
      </c>
      <c r="E754" s="260" t="s">
        <v>21</v>
      </c>
      <c r="F754" s="261" t="s">
        <v>187</v>
      </c>
      <c r="G754" s="259"/>
      <c r="H754" s="262">
        <v>10.6</v>
      </c>
      <c r="I754" s="263"/>
      <c r="J754" s="259"/>
      <c r="K754" s="259"/>
      <c r="L754" s="264"/>
      <c r="M754" s="265"/>
      <c r="N754" s="266"/>
      <c r="O754" s="266"/>
      <c r="P754" s="266"/>
      <c r="Q754" s="266"/>
      <c r="R754" s="266"/>
      <c r="S754" s="266"/>
      <c r="T754" s="267"/>
      <c r="AT754" s="268" t="s">
        <v>185</v>
      </c>
      <c r="AU754" s="268" t="s">
        <v>85</v>
      </c>
      <c r="AV754" s="13" t="s">
        <v>176</v>
      </c>
      <c r="AW754" s="13" t="s">
        <v>37</v>
      </c>
      <c r="AX754" s="13" t="s">
        <v>82</v>
      </c>
      <c r="AY754" s="268" t="s">
        <v>169</v>
      </c>
    </row>
    <row r="755" spans="2:65" s="1" customFormat="1" ht="25.5" customHeight="1">
      <c r="B755" s="47"/>
      <c r="C755" s="234" t="s">
        <v>993</v>
      </c>
      <c r="D755" s="234" t="s">
        <v>171</v>
      </c>
      <c r="E755" s="235" t="s">
        <v>994</v>
      </c>
      <c r="F755" s="236" t="s">
        <v>995</v>
      </c>
      <c r="G755" s="237" t="s">
        <v>422</v>
      </c>
      <c r="H755" s="238">
        <v>8.02</v>
      </c>
      <c r="I755" s="239"/>
      <c r="J755" s="240">
        <f>ROUND(I755*H755,2)</f>
        <v>0</v>
      </c>
      <c r="K755" s="236" t="s">
        <v>21</v>
      </c>
      <c r="L755" s="73"/>
      <c r="M755" s="241" t="s">
        <v>21</v>
      </c>
      <c r="N755" s="242" t="s">
        <v>45</v>
      </c>
      <c r="O755" s="48"/>
      <c r="P755" s="243">
        <f>O755*H755</f>
        <v>0</v>
      </c>
      <c r="Q755" s="243">
        <v>2.45329</v>
      </c>
      <c r="R755" s="243">
        <f>Q755*H755</f>
        <v>19.675385799999997</v>
      </c>
      <c r="S755" s="243">
        <v>0</v>
      </c>
      <c r="T755" s="244">
        <f>S755*H755</f>
        <v>0</v>
      </c>
      <c r="AR755" s="25" t="s">
        <v>176</v>
      </c>
      <c r="AT755" s="25" t="s">
        <v>171</v>
      </c>
      <c r="AU755" s="25" t="s">
        <v>85</v>
      </c>
      <c r="AY755" s="25" t="s">
        <v>169</v>
      </c>
      <c r="BE755" s="245">
        <f>IF(N755="základní",J755,0)</f>
        <v>0</v>
      </c>
      <c r="BF755" s="245">
        <f>IF(N755="snížená",J755,0)</f>
        <v>0</v>
      </c>
      <c r="BG755" s="245">
        <f>IF(N755="zákl. přenesená",J755,0)</f>
        <v>0</v>
      </c>
      <c r="BH755" s="245">
        <f>IF(N755="sníž. přenesená",J755,0)</f>
        <v>0</v>
      </c>
      <c r="BI755" s="245">
        <f>IF(N755="nulová",J755,0)</f>
        <v>0</v>
      </c>
      <c r="BJ755" s="25" t="s">
        <v>82</v>
      </c>
      <c r="BK755" s="245">
        <f>ROUND(I755*H755,2)</f>
        <v>0</v>
      </c>
      <c r="BL755" s="25" t="s">
        <v>176</v>
      </c>
      <c r="BM755" s="25" t="s">
        <v>996</v>
      </c>
    </row>
    <row r="756" spans="2:51" s="12" customFormat="1" ht="13.5">
      <c r="B756" s="246"/>
      <c r="C756" s="247"/>
      <c r="D756" s="248" t="s">
        <v>185</v>
      </c>
      <c r="E756" s="249" t="s">
        <v>21</v>
      </c>
      <c r="F756" s="250" t="s">
        <v>997</v>
      </c>
      <c r="G756" s="247"/>
      <c r="H756" s="251">
        <v>1.056</v>
      </c>
      <c r="I756" s="252"/>
      <c r="J756" s="247"/>
      <c r="K756" s="247"/>
      <c r="L756" s="253"/>
      <c r="M756" s="254"/>
      <c r="N756" s="255"/>
      <c r="O756" s="255"/>
      <c r="P756" s="255"/>
      <c r="Q756" s="255"/>
      <c r="R756" s="255"/>
      <c r="S756" s="255"/>
      <c r="T756" s="256"/>
      <c r="AT756" s="257" t="s">
        <v>185</v>
      </c>
      <c r="AU756" s="257" t="s">
        <v>85</v>
      </c>
      <c r="AV756" s="12" t="s">
        <v>85</v>
      </c>
      <c r="AW756" s="12" t="s">
        <v>37</v>
      </c>
      <c r="AX756" s="12" t="s">
        <v>74</v>
      </c>
      <c r="AY756" s="257" t="s">
        <v>169</v>
      </c>
    </row>
    <row r="757" spans="2:51" s="12" customFormat="1" ht="13.5">
      <c r="B757" s="246"/>
      <c r="C757" s="247"/>
      <c r="D757" s="248" t="s">
        <v>185</v>
      </c>
      <c r="E757" s="249" t="s">
        <v>21</v>
      </c>
      <c r="F757" s="250" t="s">
        <v>998</v>
      </c>
      <c r="G757" s="247"/>
      <c r="H757" s="251">
        <v>1.41</v>
      </c>
      <c r="I757" s="252"/>
      <c r="J757" s="247"/>
      <c r="K757" s="247"/>
      <c r="L757" s="253"/>
      <c r="M757" s="254"/>
      <c r="N757" s="255"/>
      <c r="O757" s="255"/>
      <c r="P757" s="255"/>
      <c r="Q757" s="255"/>
      <c r="R757" s="255"/>
      <c r="S757" s="255"/>
      <c r="T757" s="256"/>
      <c r="AT757" s="257" t="s">
        <v>185</v>
      </c>
      <c r="AU757" s="257" t="s">
        <v>85</v>
      </c>
      <c r="AV757" s="12" t="s">
        <v>85</v>
      </c>
      <c r="AW757" s="12" t="s">
        <v>37</v>
      </c>
      <c r="AX757" s="12" t="s">
        <v>74</v>
      </c>
      <c r="AY757" s="257" t="s">
        <v>169</v>
      </c>
    </row>
    <row r="758" spans="2:51" s="12" customFormat="1" ht="13.5">
      <c r="B758" s="246"/>
      <c r="C758" s="247"/>
      <c r="D758" s="248" t="s">
        <v>185</v>
      </c>
      <c r="E758" s="249" t="s">
        <v>21</v>
      </c>
      <c r="F758" s="250" t="s">
        <v>999</v>
      </c>
      <c r="G758" s="247"/>
      <c r="H758" s="251">
        <v>5.554</v>
      </c>
      <c r="I758" s="252"/>
      <c r="J758" s="247"/>
      <c r="K758" s="247"/>
      <c r="L758" s="253"/>
      <c r="M758" s="254"/>
      <c r="N758" s="255"/>
      <c r="O758" s="255"/>
      <c r="P758" s="255"/>
      <c r="Q758" s="255"/>
      <c r="R758" s="255"/>
      <c r="S758" s="255"/>
      <c r="T758" s="256"/>
      <c r="AT758" s="257" t="s">
        <v>185</v>
      </c>
      <c r="AU758" s="257" t="s">
        <v>85</v>
      </c>
      <c r="AV758" s="12" t="s">
        <v>85</v>
      </c>
      <c r="AW758" s="12" t="s">
        <v>37</v>
      </c>
      <c r="AX758" s="12" t="s">
        <v>74</v>
      </c>
      <c r="AY758" s="257" t="s">
        <v>169</v>
      </c>
    </row>
    <row r="759" spans="2:51" s="13" customFormat="1" ht="13.5">
      <c r="B759" s="258"/>
      <c r="C759" s="259"/>
      <c r="D759" s="248" t="s">
        <v>185</v>
      </c>
      <c r="E759" s="260" t="s">
        <v>21</v>
      </c>
      <c r="F759" s="261" t="s">
        <v>187</v>
      </c>
      <c r="G759" s="259"/>
      <c r="H759" s="262">
        <v>8.02</v>
      </c>
      <c r="I759" s="263"/>
      <c r="J759" s="259"/>
      <c r="K759" s="259"/>
      <c r="L759" s="264"/>
      <c r="M759" s="265"/>
      <c r="N759" s="266"/>
      <c r="O759" s="266"/>
      <c r="P759" s="266"/>
      <c r="Q759" s="266"/>
      <c r="R759" s="266"/>
      <c r="S759" s="266"/>
      <c r="T759" s="267"/>
      <c r="AT759" s="268" t="s">
        <v>185</v>
      </c>
      <c r="AU759" s="268" t="s">
        <v>85</v>
      </c>
      <c r="AV759" s="13" t="s">
        <v>176</v>
      </c>
      <c r="AW759" s="13" t="s">
        <v>37</v>
      </c>
      <c r="AX759" s="13" t="s">
        <v>82</v>
      </c>
      <c r="AY759" s="268" t="s">
        <v>169</v>
      </c>
    </row>
    <row r="760" spans="2:65" s="1" customFormat="1" ht="16.5" customHeight="1">
      <c r="B760" s="47"/>
      <c r="C760" s="234" t="s">
        <v>1000</v>
      </c>
      <c r="D760" s="234" t="s">
        <v>171</v>
      </c>
      <c r="E760" s="235" t="s">
        <v>1001</v>
      </c>
      <c r="F760" s="236" t="s">
        <v>1002</v>
      </c>
      <c r="G760" s="237" t="s">
        <v>205</v>
      </c>
      <c r="H760" s="238">
        <v>83.7</v>
      </c>
      <c r="I760" s="239"/>
      <c r="J760" s="240">
        <f>ROUND(I760*H760,2)</f>
        <v>0</v>
      </c>
      <c r="K760" s="236" t="s">
        <v>21</v>
      </c>
      <c r="L760" s="73"/>
      <c r="M760" s="241" t="s">
        <v>21</v>
      </c>
      <c r="N760" s="242" t="s">
        <v>45</v>
      </c>
      <c r="O760" s="48"/>
      <c r="P760" s="243">
        <f>O760*H760</f>
        <v>0</v>
      </c>
      <c r="Q760" s="243">
        <v>0.0002756</v>
      </c>
      <c r="R760" s="243">
        <f>Q760*H760</f>
        <v>0.02306772</v>
      </c>
      <c r="S760" s="243">
        <v>0</v>
      </c>
      <c r="T760" s="244">
        <f>S760*H760</f>
        <v>0</v>
      </c>
      <c r="AR760" s="25" t="s">
        <v>176</v>
      </c>
      <c r="AT760" s="25" t="s">
        <v>171</v>
      </c>
      <c r="AU760" s="25" t="s">
        <v>85</v>
      </c>
      <c r="AY760" s="25" t="s">
        <v>169</v>
      </c>
      <c r="BE760" s="245">
        <f>IF(N760="základní",J760,0)</f>
        <v>0</v>
      </c>
      <c r="BF760" s="245">
        <f>IF(N760="snížená",J760,0)</f>
        <v>0</v>
      </c>
      <c r="BG760" s="245">
        <f>IF(N760="zákl. přenesená",J760,0)</f>
        <v>0</v>
      </c>
      <c r="BH760" s="245">
        <f>IF(N760="sníž. přenesená",J760,0)</f>
        <v>0</v>
      </c>
      <c r="BI760" s="245">
        <f>IF(N760="nulová",J760,0)</f>
        <v>0</v>
      </c>
      <c r="BJ760" s="25" t="s">
        <v>82</v>
      </c>
      <c r="BK760" s="245">
        <f>ROUND(I760*H760,2)</f>
        <v>0</v>
      </c>
      <c r="BL760" s="25" t="s">
        <v>176</v>
      </c>
      <c r="BM760" s="25" t="s">
        <v>1003</v>
      </c>
    </row>
    <row r="761" spans="2:51" s="14" customFormat="1" ht="13.5">
      <c r="B761" s="269"/>
      <c r="C761" s="270"/>
      <c r="D761" s="248" t="s">
        <v>185</v>
      </c>
      <c r="E761" s="271" t="s">
        <v>21</v>
      </c>
      <c r="F761" s="272" t="s">
        <v>1004</v>
      </c>
      <c r="G761" s="270"/>
      <c r="H761" s="271" t="s">
        <v>21</v>
      </c>
      <c r="I761" s="273"/>
      <c r="J761" s="270"/>
      <c r="K761" s="270"/>
      <c r="L761" s="274"/>
      <c r="M761" s="275"/>
      <c r="N761" s="276"/>
      <c r="O761" s="276"/>
      <c r="P761" s="276"/>
      <c r="Q761" s="276"/>
      <c r="R761" s="276"/>
      <c r="S761" s="276"/>
      <c r="T761" s="277"/>
      <c r="AT761" s="278" t="s">
        <v>185</v>
      </c>
      <c r="AU761" s="278" t="s">
        <v>85</v>
      </c>
      <c r="AV761" s="14" t="s">
        <v>82</v>
      </c>
      <c r="AW761" s="14" t="s">
        <v>37</v>
      </c>
      <c r="AX761" s="14" t="s">
        <v>74</v>
      </c>
      <c r="AY761" s="278" t="s">
        <v>169</v>
      </c>
    </row>
    <row r="762" spans="2:51" s="12" customFormat="1" ht="13.5">
      <c r="B762" s="246"/>
      <c r="C762" s="247"/>
      <c r="D762" s="248" t="s">
        <v>185</v>
      </c>
      <c r="E762" s="249" t="s">
        <v>21</v>
      </c>
      <c r="F762" s="250" t="s">
        <v>1005</v>
      </c>
      <c r="G762" s="247"/>
      <c r="H762" s="251">
        <v>59.7</v>
      </c>
      <c r="I762" s="252"/>
      <c r="J762" s="247"/>
      <c r="K762" s="247"/>
      <c r="L762" s="253"/>
      <c r="M762" s="254"/>
      <c r="N762" s="255"/>
      <c r="O762" s="255"/>
      <c r="P762" s="255"/>
      <c r="Q762" s="255"/>
      <c r="R762" s="255"/>
      <c r="S762" s="255"/>
      <c r="T762" s="256"/>
      <c r="AT762" s="257" t="s">
        <v>185</v>
      </c>
      <c r="AU762" s="257" t="s">
        <v>85</v>
      </c>
      <c r="AV762" s="12" t="s">
        <v>85</v>
      </c>
      <c r="AW762" s="12" t="s">
        <v>37</v>
      </c>
      <c r="AX762" s="12" t="s">
        <v>74</v>
      </c>
      <c r="AY762" s="257" t="s">
        <v>169</v>
      </c>
    </row>
    <row r="763" spans="2:51" s="14" customFormat="1" ht="13.5">
      <c r="B763" s="269"/>
      <c r="C763" s="270"/>
      <c r="D763" s="248" t="s">
        <v>185</v>
      </c>
      <c r="E763" s="271" t="s">
        <v>21</v>
      </c>
      <c r="F763" s="272" t="s">
        <v>1006</v>
      </c>
      <c r="G763" s="270"/>
      <c r="H763" s="271" t="s">
        <v>21</v>
      </c>
      <c r="I763" s="273"/>
      <c r="J763" s="270"/>
      <c r="K763" s="270"/>
      <c r="L763" s="274"/>
      <c r="M763" s="275"/>
      <c r="N763" s="276"/>
      <c r="O763" s="276"/>
      <c r="P763" s="276"/>
      <c r="Q763" s="276"/>
      <c r="R763" s="276"/>
      <c r="S763" s="276"/>
      <c r="T763" s="277"/>
      <c r="AT763" s="278" t="s">
        <v>185</v>
      </c>
      <c r="AU763" s="278" t="s">
        <v>85</v>
      </c>
      <c r="AV763" s="14" t="s">
        <v>82</v>
      </c>
      <c r="AW763" s="14" t="s">
        <v>37</v>
      </c>
      <c r="AX763" s="14" t="s">
        <v>74</v>
      </c>
      <c r="AY763" s="278" t="s">
        <v>169</v>
      </c>
    </row>
    <row r="764" spans="2:51" s="12" customFormat="1" ht="13.5">
      <c r="B764" s="246"/>
      <c r="C764" s="247"/>
      <c r="D764" s="248" t="s">
        <v>185</v>
      </c>
      <c r="E764" s="249" t="s">
        <v>21</v>
      </c>
      <c r="F764" s="250" t="s">
        <v>1007</v>
      </c>
      <c r="G764" s="247"/>
      <c r="H764" s="251">
        <v>7</v>
      </c>
      <c r="I764" s="252"/>
      <c r="J764" s="247"/>
      <c r="K764" s="247"/>
      <c r="L764" s="253"/>
      <c r="M764" s="254"/>
      <c r="N764" s="255"/>
      <c r="O764" s="255"/>
      <c r="P764" s="255"/>
      <c r="Q764" s="255"/>
      <c r="R764" s="255"/>
      <c r="S764" s="255"/>
      <c r="T764" s="256"/>
      <c r="AT764" s="257" t="s">
        <v>185</v>
      </c>
      <c r="AU764" s="257" t="s">
        <v>85</v>
      </c>
      <c r="AV764" s="12" t="s">
        <v>85</v>
      </c>
      <c r="AW764" s="12" t="s">
        <v>37</v>
      </c>
      <c r="AX764" s="12" t="s">
        <v>74</v>
      </c>
      <c r="AY764" s="257" t="s">
        <v>169</v>
      </c>
    </row>
    <row r="765" spans="2:51" s="14" customFormat="1" ht="13.5">
      <c r="B765" s="269"/>
      <c r="C765" s="270"/>
      <c r="D765" s="248" t="s">
        <v>185</v>
      </c>
      <c r="E765" s="271" t="s">
        <v>21</v>
      </c>
      <c r="F765" s="272" t="s">
        <v>1008</v>
      </c>
      <c r="G765" s="270"/>
      <c r="H765" s="271" t="s">
        <v>21</v>
      </c>
      <c r="I765" s="273"/>
      <c r="J765" s="270"/>
      <c r="K765" s="270"/>
      <c r="L765" s="274"/>
      <c r="M765" s="275"/>
      <c r="N765" s="276"/>
      <c r="O765" s="276"/>
      <c r="P765" s="276"/>
      <c r="Q765" s="276"/>
      <c r="R765" s="276"/>
      <c r="S765" s="276"/>
      <c r="T765" s="277"/>
      <c r="AT765" s="278" t="s">
        <v>185</v>
      </c>
      <c r="AU765" s="278" t="s">
        <v>85</v>
      </c>
      <c r="AV765" s="14" t="s">
        <v>82</v>
      </c>
      <c r="AW765" s="14" t="s">
        <v>37</v>
      </c>
      <c r="AX765" s="14" t="s">
        <v>74</v>
      </c>
      <c r="AY765" s="278" t="s">
        <v>169</v>
      </c>
    </row>
    <row r="766" spans="2:51" s="12" customFormat="1" ht="13.5">
      <c r="B766" s="246"/>
      <c r="C766" s="247"/>
      <c r="D766" s="248" t="s">
        <v>185</v>
      </c>
      <c r="E766" s="249" t="s">
        <v>21</v>
      </c>
      <c r="F766" s="250" t="s">
        <v>1009</v>
      </c>
      <c r="G766" s="247"/>
      <c r="H766" s="251">
        <v>8.2</v>
      </c>
      <c r="I766" s="252"/>
      <c r="J766" s="247"/>
      <c r="K766" s="247"/>
      <c r="L766" s="253"/>
      <c r="M766" s="254"/>
      <c r="N766" s="255"/>
      <c r="O766" s="255"/>
      <c r="P766" s="255"/>
      <c r="Q766" s="255"/>
      <c r="R766" s="255"/>
      <c r="S766" s="255"/>
      <c r="T766" s="256"/>
      <c r="AT766" s="257" t="s">
        <v>185</v>
      </c>
      <c r="AU766" s="257" t="s">
        <v>85</v>
      </c>
      <c r="AV766" s="12" t="s">
        <v>85</v>
      </c>
      <c r="AW766" s="12" t="s">
        <v>37</v>
      </c>
      <c r="AX766" s="12" t="s">
        <v>74</v>
      </c>
      <c r="AY766" s="257" t="s">
        <v>169</v>
      </c>
    </row>
    <row r="767" spans="2:51" s="14" customFormat="1" ht="13.5">
      <c r="B767" s="269"/>
      <c r="C767" s="270"/>
      <c r="D767" s="248" t="s">
        <v>185</v>
      </c>
      <c r="E767" s="271" t="s">
        <v>21</v>
      </c>
      <c r="F767" s="272" t="s">
        <v>1010</v>
      </c>
      <c r="G767" s="270"/>
      <c r="H767" s="271" t="s">
        <v>21</v>
      </c>
      <c r="I767" s="273"/>
      <c r="J767" s="270"/>
      <c r="K767" s="270"/>
      <c r="L767" s="274"/>
      <c r="M767" s="275"/>
      <c r="N767" s="276"/>
      <c r="O767" s="276"/>
      <c r="P767" s="276"/>
      <c r="Q767" s="276"/>
      <c r="R767" s="276"/>
      <c r="S767" s="276"/>
      <c r="T767" s="277"/>
      <c r="AT767" s="278" t="s">
        <v>185</v>
      </c>
      <c r="AU767" s="278" t="s">
        <v>85</v>
      </c>
      <c r="AV767" s="14" t="s">
        <v>82</v>
      </c>
      <c r="AW767" s="14" t="s">
        <v>37</v>
      </c>
      <c r="AX767" s="14" t="s">
        <v>74</v>
      </c>
      <c r="AY767" s="278" t="s">
        <v>169</v>
      </c>
    </row>
    <row r="768" spans="2:51" s="12" customFormat="1" ht="13.5">
      <c r="B768" s="246"/>
      <c r="C768" s="247"/>
      <c r="D768" s="248" t="s">
        <v>185</v>
      </c>
      <c r="E768" s="249" t="s">
        <v>21</v>
      </c>
      <c r="F768" s="250" t="s">
        <v>1011</v>
      </c>
      <c r="G768" s="247"/>
      <c r="H768" s="251">
        <v>8.8</v>
      </c>
      <c r="I768" s="252"/>
      <c r="J768" s="247"/>
      <c r="K768" s="247"/>
      <c r="L768" s="253"/>
      <c r="M768" s="254"/>
      <c r="N768" s="255"/>
      <c r="O768" s="255"/>
      <c r="P768" s="255"/>
      <c r="Q768" s="255"/>
      <c r="R768" s="255"/>
      <c r="S768" s="255"/>
      <c r="T768" s="256"/>
      <c r="AT768" s="257" t="s">
        <v>185</v>
      </c>
      <c r="AU768" s="257" t="s">
        <v>85</v>
      </c>
      <c r="AV768" s="12" t="s">
        <v>85</v>
      </c>
      <c r="AW768" s="12" t="s">
        <v>37</v>
      </c>
      <c r="AX768" s="12" t="s">
        <v>74</v>
      </c>
      <c r="AY768" s="257" t="s">
        <v>169</v>
      </c>
    </row>
    <row r="769" spans="2:51" s="13" customFormat="1" ht="13.5">
      <c r="B769" s="258"/>
      <c r="C769" s="259"/>
      <c r="D769" s="248" t="s">
        <v>185</v>
      </c>
      <c r="E769" s="260" t="s">
        <v>21</v>
      </c>
      <c r="F769" s="261" t="s">
        <v>187</v>
      </c>
      <c r="G769" s="259"/>
      <c r="H769" s="262">
        <v>83.7</v>
      </c>
      <c r="I769" s="263"/>
      <c r="J769" s="259"/>
      <c r="K769" s="259"/>
      <c r="L769" s="264"/>
      <c r="M769" s="265"/>
      <c r="N769" s="266"/>
      <c r="O769" s="266"/>
      <c r="P769" s="266"/>
      <c r="Q769" s="266"/>
      <c r="R769" s="266"/>
      <c r="S769" s="266"/>
      <c r="T769" s="267"/>
      <c r="AT769" s="268" t="s">
        <v>185</v>
      </c>
      <c r="AU769" s="268" t="s">
        <v>85</v>
      </c>
      <c r="AV769" s="13" t="s">
        <v>176</v>
      </c>
      <c r="AW769" s="13" t="s">
        <v>37</v>
      </c>
      <c r="AX769" s="13" t="s">
        <v>82</v>
      </c>
      <c r="AY769" s="268" t="s">
        <v>169</v>
      </c>
    </row>
    <row r="770" spans="2:65" s="1" customFormat="1" ht="16.5" customHeight="1">
      <c r="B770" s="47"/>
      <c r="C770" s="234" t="s">
        <v>1012</v>
      </c>
      <c r="D770" s="234" t="s">
        <v>171</v>
      </c>
      <c r="E770" s="235" t="s">
        <v>1013</v>
      </c>
      <c r="F770" s="236" t="s">
        <v>1014</v>
      </c>
      <c r="G770" s="237" t="s">
        <v>194</v>
      </c>
      <c r="H770" s="238">
        <v>1911.97</v>
      </c>
      <c r="I770" s="239"/>
      <c r="J770" s="240">
        <f>ROUND(I770*H770,2)</f>
        <v>0</v>
      </c>
      <c r="K770" s="236" t="s">
        <v>21</v>
      </c>
      <c r="L770" s="73"/>
      <c r="M770" s="241" t="s">
        <v>21</v>
      </c>
      <c r="N770" s="242" t="s">
        <v>45</v>
      </c>
      <c r="O770" s="48"/>
      <c r="P770" s="243">
        <f>O770*H770</f>
        <v>0</v>
      </c>
      <c r="Q770" s="243">
        <v>0.0010925</v>
      </c>
      <c r="R770" s="243">
        <f>Q770*H770</f>
        <v>2.0888272249999997</v>
      </c>
      <c r="S770" s="243">
        <v>0</v>
      </c>
      <c r="T770" s="244">
        <f>S770*H770</f>
        <v>0</v>
      </c>
      <c r="AR770" s="25" t="s">
        <v>176</v>
      </c>
      <c r="AT770" s="25" t="s">
        <v>171</v>
      </c>
      <c r="AU770" s="25" t="s">
        <v>85</v>
      </c>
      <c r="AY770" s="25" t="s">
        <v>169</v>
      </c>
      <c r="BE770" s="245">
        <f>IF(N770="základní",J770,0)</f>
        <v>0</v>
      </c>
      <c r="BF770" s="245">
        <f>IF(N770="snížená",J770,0)</f>
        <v>0</v>
      </c>
      <c r="BG770" s="245">
        <f>IF(N770="zákl. přenesená",J770,0)</f>
        <v>0</v>
      </c>
      <c r="BH770" s="245">
        <f>IF(N770="sníž. přenesená",J770,0)</f>
        <v>0</v>
      </c>
      <c r="BI770" s="245">
        <f>IF(N770="nulová",J770,0)</f>
        <v>0</v>
      </c>
      <c r="BJ770" s="25" t="s">
        <v>82</v>
      </c>
      <c r="BK770" s="245">
        <f>ROUND(I770*H770,2)</f>
        <v>0</v>
      </c>
      <c r="BL770" s="25" t="s">
        <v>176</v>
      </c>
      <c r="BM770" s="25" t="s">
        <v>1015</v>
      </c>
    </row>
    <row r="771" spans="2:51" s="12" customFormat="1" ht="13.5">
      <c r="B771" s="246"/>
      <c r="C771" s="247"/>
      <c r="D771" s="248" t="s">
        <v>185</v>
      </c>
      <c r="E771" s="249" t="s">
        <v>21</v>
      </c>
      <c r="F771" s="250" t="s">
        <v>627</v>
      </c>
      <c r="G771" s="247"/>
      <c r="H771" s="251">
        <v>636.4</v>
      </c>
      <c r="I771" s="252"/>
      <c r="J771" s="247"/>
      <c r="K771" s="247"/>
      <c r="L771" s="253"/>
      <c r="M771" s="254"/>
      <c r="N771" s="255"/>
      <c r="O771" s="255"/>
      <c r="P771" s="255"/>
      <c r="Q771" s="255"/>
      <c r="R771" s="255"/>
      <c r="S771" s="255"/>
      <c r="T771" s="256"/>
      <c r="AT771" s="257" t="s">
        <v>185</v>
      </c>
      <c r="AU771" s="257" t="s">
        <v>85</v>
      </c>
      <c r="AV771" s="12" t="s">
        <v>85</v>
      </c>
      <c r="AW771" s="12" t="s">
        <v>37</v>
      </c>
      <c r="AX771" s="12" t="s">
        <v>74</v>
      </c>
      <c r="AY771" s="257" t="s">
        <v>169</v>
      </c>
    </row>
    <row r="772" spans="2:51" s="12" customFormat="1" ht="13.5">
      <c r="B772" s="246"/>
      <c r="C772" s="247"/>
      <c r="D772" s="248" t="s">
        <v>185</v>
      </c>
      <c r="E772" s="249" t="s">
        <v>21</v>
      </c>
      <c r="F772" s="250" t="s">
        <v>628</v>
      </c>
      <c r="G772" s="247"/>
      <c r="H772" s="251">
        <v>18.8</v>
      </c>
      <c r="I772" s="252"/>
      <c r="J772" s="247"/>
      <c r="K772" s="247"/>
      <c r="L772" s="253"/>
      <c r="M772" s="254"/>
      <c r="N772" s="255"/>
      <c r="O772" s="255"/>
      <c r="P772" s="255"/>
      <c r="Q772" s="255"/>
      <c r="R772" s="255"/>
      <c r="S772" s="255"/>
      <c r="T772" s="256"/>
      <c r="AT772" s="257" t="s">
        <v>185</v>
      </c>
      <c r="AU772" s="257" t="s">
        <v>85</v>
      </c>
      <c r="AV772" s="12" t="s">
        <v>85</v>
      </c>
      <c r="AW772" s="12" t="s">
        <v>37</v>
      </c>
      <c r="AX772" s="12" t="s">
        <v>74</v>
      </c>
      <c r="AY772" s="257" t="s">
        <v>169</v>
      </c>
    </row>
    <row r="773" spans="2:51" s="15" customFormat="1" ht="13.5">
      <c r="B773" s="283"/>
      <c r="C773" s="284"/>
      <c r="D773" s="248" t="s">
        <v>185</v>
      </c>
      <c r="E773" s="285" t="s">
        <v>21</v>
      </c>
      <c r="F773" s="286" t="s">
        <v>345</v>
      </c>
      <c r="G773" s="284"/>
      <c r="H773" s="287">
        <v>655.2</v>
      </c>
      <c r="I773" s="288"/>
      <c r="J773" s="284"/>
      <c r="K773" s="284"/>
      <c r="L773" s="289"/>
      <c r="M773" s="290"/>
      <c r="N773" s="291"/>
      <c r="O773" s="291"/>
      <c r="P773" s="291"/>
      <c r="Q773" s="291"/>
      <c r="R773" s="291"/>
      <c r="S773" s="291"/>
      <c r="T773" s="292"/>
      <c r="AT773" s="293" t="s">
        <v>185</v>
      </c>
      <c r="AU773" s="293" t="s">
        <v>85</v>
      </c>
      <c r="AV773" s="15" t="s">
        <v>181</v>
      </c>
      <c r="AW773" s="15" t="s">
        <v>37</v>
      </c>
      <c r="AX773" s="15" t="s">
        <v>74</v>
      </c>
      <c r="AY773" s="293" t="s">
        <v>169</v>
      </c>
    </row>
    <row r="774" spans="2:51" s="14" customFormat="1" ht="13.5">
      <c r="B774" s="269"/>
      <c r="C774" s="270"/>
      <c r="D774" s="248" t="s">
        <v>185</v>
      </c>
      <c r="E774" s="271" t="s">
        <v>21</v>
      </c>
      <c r="F774" s="272" t="s">
        <v>433</v>
      </c>
      <c r="G774" s="270"/>
      <c r="H774" s="271" t="s">
        <v>21</v>
      </c>
      <c r="I774" s="273"/>
      <c r="J774" s="270"/>
      <c r="K774" s="270"/>
      <c r="L774" s="274"/>
      <c r="M774" s="275"/>
      <c r="N774" s="276"/>
      <c r="O774" s="276"/>
      <c r="P774" s="276"/>
      <c r="Q774" s="276"/>
      <c r="R774" s="276"/>
      <c r="S774" s="276"/>
      <c r="T774" s="277"/>
      <c r="AT774" s="278" t="s">
        <v>185</v>
      </c>
      <c r="AU774" s="278" t="s">
        <v>85</v>
      </c>
      <c r="AV774" s="14" t="s">
        <v>82</v>
      </c>
      <c r="AW774" s="14" t="s">
        <v>37</v>
      </c>
      <c r="AX774" s="14" t="s">
        <v>74</v>
      </c>
      <c r="AY774" s="278" t="s">
        <v>169</v>
      </c>
    </row>
    <row r="775" spans="2:51" s="14" customFormat="1" ht="13.5">
      <c r="B775" s="269"/>
      <c r="C775" s="270"/>
      <c r="D775" s="248" t="s">
        <v>185</v>
      </c>
      <c r="E775" s="271" t="s">
        <v>21</v>
      </c>
      <c r="F775" s="272" t="s">
        <v>629</v>
      </c>
      <c r="G775" s="270"/>
      <c r="H775" s="271" t="s">
        <v>21</v>
      </c>
      <c r="I775" s="273"/>
      <c r="J775" s="270"/>
      <c r="K775" s="270"/>
      <c r="L775" s="274"/>
      <c r="M775" s="275"/>
      <c r="N775" s="276"/>
      <c r="O775" s="276"/>
      <c r="P775" s="276"/>
      <c r="Q775" s="276"/>
      <c r="R775" s="276"/>
      <c r="S775" s="276"/>
      <c r="T775" s="277"/>
      <c r="AT775" s="278" t="s">
        <v>185</v>
      </c>
      <c r="AU775" s="278" t="s">
        <v>85</v>
      </c>
      <c r="AV775" s="14" t="s">
        <v>82</v>
      </c>
      <c r="AW775" s="14" t="s">
        <v>37</v>
      </c>
      <c r="AX775" s="14" t="s">
        <v>74</v>
      </c>
      <c r="AY775" s="278" t="s">
        <v>169</v>
      </c>
    </row>
    <row r="776" spans="2:51" s="12" customFormat="1" ht="13.5">
      <c r="B776" s="246"/>
      <c r="C776" s="247"/>
      <c r="D776" s="248" t="s">
        <v>185</v>
      </c>
      <c r="E776" s="249" t="s">
        <v>21</v>
      </c>
      <c r="F776" s="250" t="s">
        <v>630</v>
      </c>
      <c r="G776" s="247"/>
      <c r="H776" s="251">
        <v>253.57</v>
      </c>
      <c r="I776" s="252"/>
      <c r="J776" s="247"/>
      <c r="K776" s="247"/>
      <c r="L776" s="253"/>
      <c r="M776" s="254"/>
      <c r="N776" s="255"/>
      <c r="O776" s="255"/>
      <c r="P776" s="255"/>
      <c r="Q776" s="255"/>
      <c r="R776" s="255"/>
      <c r="S776" s="255"/>
      <c r="T776" s="256"/>
      <c r="AT776" s="257" t="s">
        <v>185</v>
      </c>
      <c r="AU776" s="257" t="s">
        <v>85</v>
      </c>
      <c r="AV776" s="12" t="s">
        <v>85</v>
      </c>
      <c r="AW776" s="12" t="s">
        <v>37</v>
      </c>
      <c r="AX776" s="12" t="s">
        <v>74</v>
      </c>
      <c r="AY776" s="257" t="s">
        <v>169</v>
      </c>
    </row>
    <row r="777" spans="2:51" s="14" customFormat="1" ht="13.5">
      <c r="B777" s="269"/>
      <c r="C777" s="270"/>
      <c r="D777" s="248" t="s">
        <v>185</v>
      </c>
      <c r="E777" s="271" t="s">
        <v>21</v>
      </c>
      <c r="F777" s="272" t="s">
        <v>631</v>
      </c>
      <c r="G777" s="270"/>
      <c r="H777" s="271" t="s">
        <v>21</v>
      </c>
      <c r="I777" s="273"/>
      <c r="J777" s="270"/>
      <c r="K777" s="270"/>
      <c r="L777" s="274"/>
      <c r="M777" s="275"/>
      <c r="N777" s="276"/>
      <c r="O777" s="276"/>
      <c r="P777" s="276"/>
      <c r="Q777" s="276"/>
      <c r="R777" s="276"/>
      <c r="S777" s="276"/>
      <c r="T777" s="277"/>
      <c r="AT777" s="278" t="s">
        <v>185</v>
      </c>
      <c r="AU777" s="278" t="s">
        <v>85</v>
      </c>
      <c r="AV777" s="14" t="s">
        <v>82</v>
      </c>
      <c r="AW777" s="14" t="s">
        <v>37</v>
      </c>
      <c r="AX777" s="14" t="s">
        <v>74</v>
      </c>
      <c r="AY777" s="278" t="s">
        <v>169</v>
      </c>
    </row>
    <row r="778" spans="2:51" s="12" customFormat="1" ht="13.5">
      <c r="B778" s="246"/>
      <c r="C778" s="247"/>
      <c r="D778" s="248" t="s">
        <v>185</v>
      </c>
      <c r="E778" s="249" t="s">
        <v>21</v>
      </c>
      <c r="F778" s="250" t="s">
        <v>632</v>
      </c>
      <c r="G778" s="247"/>
      <c r="H778" s="251">
        <v>587.75</v>
      </c>
      <c r="I778" s="252"/>
      <c r="J778" s="247"/>
      <c r="K778" s="247"/>
      <c r="L778" s="253"/>
      <c r="M778" s="254"/>
      <c r="N778" s="255"/>
      <c r="O778" s="255"/>
      <c r="P778" s="255"/>
      <c r="Q778" s="255"/>
      <c r="R778" s="255"/>
      <c r="S778" s="255"/>
      <c r="T778" s="256"/>
      <c r="AT778" s="257" t="s">
        <v>185</v>
      </c>
      <c r="AU778" s="257" t="s">
        <v>85</v>
      </c>
      <c r="AV778" s="12" t="s">
        <v>85</v>
      </c>
      <c r="AW778" s="12" t="s">
        <v>37</v>
      </c>
      <c r="AX778" s="12" t="s">
        <v>74</v>
      </c>
      <c r="AY778" s="257" t="s">
        <v>169</v>
      </c>
    </row>
    <row r="779" spans="2:51" s="14" customFormat="1" ht="13.5">
      <c r="B779" s="269"/>
      <c r="C779" s="270"/>
      <c r="D779" s="248" t="s">
        <v>185</v>
      </c>
      <c r="E779" s="271" t="s">
        <v>21</v>
      </c>
      <c r="F779" s="272" t="s">
        <v>633</v>
      </c>
      <c r="G779" s="270"/>
      <c r="H779" s="271" t="s">
        <v>21</v>
      </c>
      <c r="I779" s="273"/>
      <c r="J779" s="270"/>
      <c r="K779" s="270"/>
      <c r="L779" s="274"/>
      <c r="M779" s="275"/>
      <c r="N779" s="276"/>
      <c r="O779" s="276"/>
      <c r="P779" s="276"/>
      <c r="Q779" s="276"/>
      <c r="R779" s="276"/>
      <c r="S779" s="276"/>
      <c r="T779" s="277"/>
      <c r="AT779" s="278" t="s">
        <v>185</v>
      </c>
      <c r="AU779" s="278" t="s">
        <v>85</v>
      </c>
      <c r="AV779" s="14" t="s">
        <v>82</v>
      </c>
      <c r="AW779" s="14" t="s">
        <v>37</v>
      </c>
      <c r="AX779" s="14" t="s">
        <v>74</v>
      </c>
      <c r="AY779" s="278" t="s">
        <v>169</v>
      </c>
    </row>
    <row r="780" spans="2:51" s="12" customFormat="1" ht="13.5">
      <c r="B780" s="246"/>
      <c r="C780" s="247"/>
      <c r="D780" s="248" t="s">
        <v>185</v>
      </c>
      <c r="E780" s="249" t="s">
        <v>21</v>
      </c>
      <c r="F780" s="250" t="s">
        <v>634</v>
      </c>
      <c r="G780" s="247"/>
      <c r="H780" s="251">
        <v>415.45</v>
      </c>
      <c r="I780" s="252"/>
      <c r="J780" s="247"/>
      <c r="K780" s="247"/>
      <c r="L780" s="253"/>
      <c r="M780" s="254"/>
      <c r="N780" s="255"/>
      <c r="O780" s="255"/>
      <c r="P780" s="255"/>
      <c r="Q780" s="255"/>
      <c r="R780" s="255"/>
      <c r="S780" s="255"/>
      <c r="T780" s="256"/>
      <c r="AT780" s="257" t="s">
        <v>185</v>
      </c>
      <c r="AU780" s="257" t="s">
        <v>85</v>
      </c>
      <c r="AV780" s="12" t="s">
        <v>85</v>
      </c>
      <c r="AW780" s="12" t="s">
        <v>37</v>
      </c>
      <c r="AX780" s="12" t="s">
        <v>74</v>
      </c>
      <c r="AY780" s="257" t="s">
        <v>169</v>
      </c>
    </row>
    <row r="781" spans="2:51" s="15" customFormat="1" ht="13.5">
      <c r="B781" s="283"/>
      <c r="C781" s="284"/>
      <c r="D781" s="248" t="s">
        <v>185</v>
      </c>
      <c r="E781" s="285" t="s">
        <v>21</v>
      </c>
      <c r="F781" s="286" t="s">
        <v>345</v>
      </c>
      <c r="G781" s="284"/>
      <c r="H781" s="287">
        <v>1256.77</v>
      </c>
      <c r="I781" s="288"/>
      <c r="J781" s="284"/>
      <c r="K781" s="284"/>
      <c r="L781" s="289"/>
      <c r="M781" s="290"/>
      <c r="N781" s="291"/>
      <c r="O781" s="291"/>
      <c r="P781" s="291"/>
      <c r="Q781" s="291"/>
      <c r="R781" s="291"/>
      <c r="S781" s="291"/>
      <c r="T781" s="292"/>
      <c r="AT781" s="293" t="s">
        <v>185</v>
      </c>
      <c r="AU781" s="293" t="s">
        <v>85</v>
      </c>
      <c r="AV781" s="15" t="s">
        <v>181</v>
      </c>
      <c r="AW781" s="15" t="s">
        <v>37</v>
      </c>
      <c r="AX781" s="15" t="s">
        <v>74</v>
      </c>
      <c r="AY781" s="293" t="s">
        <v>169</v>
      </c>
    </row>
    <row r="782" spans="2:51" s="13" customFormat="1" ht="13.5">
      <c r="B782" s="258"/>
      <c r="C782" s="259"/>
      <c r="D782" s="248" t="s">
        <v>185</v>
      </c>
      <c r="E782" s="260" t="s">
        <v>21</v>
      </c>
      <c r="F782" s="261" t="s">
        <v>187</v>
      </c>
      <c r="G782" s="259"/>
      <c r="H782" s="262">
        <v>1911.97</v>
      </c>
      <c r="I782" s="263"/>
      <c r="J782" s="259"/>
      <c r="K782" s="259"/>
      <c r="L782" s="264"/>
      <c r="M782" s="265"/>
      <c r="N782" s="266"/>
      <c r="O782" s="266"/>
      <c r="P782" s="266"/>
      <c r="Q782" s="266"/>
      <c r="R782" s="266"/>
      <c r="S782" s="266"/>
      <c r="T782" s="267"/>
      <c r="AT782" s="268" t="s">
        <v>185</v>
      </c>
      <c r="AU782" s="268" t="s">
        <v>85</v>
      </c>
      <c r="AV782" s="13" t="s">
        <v>176</v>
      </c>
      <c r="AW782" s="13" t="s">
        <v>37</v>
      </c>
      <c r="AX782" s="13" t="s">
        <v>82</v>
      </c>
      <c r="AY782" s="268" t="s">
        <v>169</v>
      </c>
    </row>
    <row r="783" spans="2:65" s="1" customFormat="1" ht="25.5" customHeight="1">
      <c r="B783" s="47"/>
      <c r="C783" s="234" t="s">
        <v>1016</v>
      </c>
      <c r="D783" s="234" t="s">
        <v>171</v>
      </c>
      <c r="E783" s="235" t="s">
        <v>1017</v>
      </c>
      <c r="F783" s="236" t="s">
        <v>1018</v>
      </c>
      <c r="G783" s="237" t="s">
        <v>194</v>
      </c>
      <c r="H783" s="238">
        <v>3823.94</v>
      </c>
      <c r="I783" s="239"/>
      <c r="J783" s="240">
        <f>ROUND(I783*H783,2)</f>
        <v>0</v>
      </c>
      <c r="K783" s="236" t="s">
        <v>175</v>
      </c>
      <c r="L783" s="73"/>
      <c r="M783" s="241" t="s">
        <v>21</v>
      </c>
      <c r="N783" s="242" t="s">
        <v>45</v>
      </c>
      <c r="O783" s="48"/>
      <c r="P783" s="243">
        <f>O783*H783</f>
        <v>0</v>
      </c>
      <c r="Q783" s="243">
        <v>0.0004675</v>
      </c>
      <c r="R783" s="243">
        <f>Q783*H783</f>
        <v>1.78769195</v>
      </c>
      <c r="S783" s="243">
        <v>0</v>
      </c>
      <c r="T783" s="244">
        <f>S783*H783</f>
        <v>0</v>
      </c>
      <c r="AR783" s="25" t="s">
        <v>176</v>
      </c>
      <c r="AT783" s="25" t="s">
        <v>171</v>
      </c>
      <c r="AU783" s="25" t="s">
        <v>85</v>
      </c>
      <c r="AY783" s="25" t="s">
        <v>169</v>
      </c>
      <c r="BE783" s="245">
        <f>IF(N783="základní",J783,0)</f>
        <v>0</v>
      </c>
      <c r="BF783" s="245">
        <f>IF(N783="snížená",J783,0)</f>
        <v>0</v>
      </c>
      <c r="BG783" s="245">
        <f>IF(N783="zákl. přenesená",J783,0)</f>
        <v>0</v>
      </c>
      <c r="BH783" s="245">
        <f>IF(N783="sníž. přenesená",J783,0)</f>
        <v>0</v>
      </c>
      <c r="BI783" s="245">
        <f>IF(N783="nulová",J783,0)</f>
        <v>0</v>
      </c>
      <c r="BJ783" s="25" t="s">
        <v>82</v>
      </c>
      <c r="BK783" s="245">
        <f>ROUND(I783*H783,2)</f>
        <v>0</v>
      </c>
      <c r="BL783" s="25" t="s">
        <v>176</v>
      </c>
      <c r="BM783" s="25" t="s">
        <v>1019</v>
      </c>
    </row>
    <row r="784" spans="2:51" s="12" customFormat="1" ht="13.5">
      <c r="B784" s="246"/>
      <c r="C784" s="247"/>
      <c r="D784" s="248" t="s">
        <v>185</v>
      </c>
      <c r="E784" s="249" t="s">
        <v>21</v>
      </c>
      <c r="F784" s="250" t="s">
        <v>1020</v>
      </c>
      <c r="G784" s="247"/>
      <c r="H784" s="251">
        <v>3823.94</v>
      </c>
      <c r="I784" s="252"/>
      <c r="J784" s="247"/>
      <c r="K784" s="247"/>
      <c r="L784" s="253"/>
      <c r="M784" s="254"/>
      <c r="N784" s="255"/>
      <c r="O784" s="255"/>
      <c r="P784" s="255"/>
      <c r="Q784" s="255"/>
      <c r="R784" s="255"/>
      <c r="S784" s="255"/>
      <c r="T784" s="256"/>
      <c r="AT784" s="257" t="s">
        <v>185</v>
      </c>
      <c r="AU784" s="257" t="s">
        <v>85</v>
      </c>
      <c r="AV784" s="12" t="s">
        <v>85</v>
      </c>
      <c r="AW784" s="12" t="s">
        <v>37</v>
      </c>
      <c r="AX784" s="12" t="s">
        <v>74</v>
      </c>
      <c r="AY784" s="257" t="s">
        <v>169</v>
      </c>
    </row>
    <row r="785" spans="2:51" s="13" customFormat="1" ht="13.5">
      <c r="B785" s="258"/>
      <c r="C785" s="259"/>
      <c r="D785" s="248" t="s">
        <v>185</v>
      </c>
      <c r="E785" s="260" t="s">
        <v>21</v>
      </c>
      <c r="F785" s="261" t="s">
        <v>187</v>
      </c>
      <c r="G785" s="259"/>
      <c r="H785" s="262">
        <v>3823.94</v>
      </c>
      <c r="I785" s="263"/>
      <c r="J785" s="259"/>
      <c r="K785" s="259"/>
      <c r="L785" s="264"/>
      <c r="M785" s="265"/>
      <c r="N785" s="266"/>
      <c r="O785" s="266"/>
      <c r="P785" s="266"/>
      <c r="Q785" s="266"/>
      <c r="R785" s="266"/>
      <c r="S785" s="266"/>
      <c r="T785" s="267"/>
      <c r="AT785" s="268" t="s">
        <v>185</v>
      </c>
      <c r="AU785" s="268" t="s">
        <v>85</v>
      </c>
      <c r="AV785" s="13" t="s">
        <v>176</v>
      </c>
      <c r="AW785" s="13" t="s">
        <v>37</v>
      </c>
      <c r="AX785" s="13" t="s">
        <v>82</v>
      </c>
      <c r="AY785" s="268" t="s">
        <v>169</v>
      </c>
    </row>
    <row r="786" spans="2:65" s="1" customFormat="1" ht="25.5" customHeight="1">
      <c r="B786" s="47"/>
      <c r="C786" s="234" t="s">
        <v>1021</v>
      </c>
      <c r="D786" s="234" t="s">
        <v>171</v>
      </c>
      <c r="E786" s="235" t="s">
        <v>1022</v>
      </c>
      <c r="F786" s="236" t="s">
        <v>1023</v>
      </c>
      <c r="G786" s="237" t="s">
        <v>205</v>
      </c>
      <c r="H786" s="238">
        <v>83.7</v>
      </c>
      <c r="I786" s="239"/>
      <c r="J786" s="240">
        <f>ROUND(I786*H786,2)</f>
        <v>0</v>
      </c>
      <c r="K786" s="236" t="s">
        <v>175</v>
      </c>
      <c r="L786" s="73"/>
      <c r="M786" s="241" t="s">
        <v>21</v>
      </c>
      <c r="N786" s="242" t="s">
        <v>45</v>
      </c>
      <c r="O786" s="48"/>
      <c r="P786" s="243">
        <f>O786*H786</f>
        <v>0</v>
      </c>
      <c r="Q786" s="243">
        <v>0</v>
      </c>
      <c r="R786" s="243">
        <f>Q786*H786</f>
        <v>0</v>
      </c>
      <c r="S786" s="243">
        <v>0</v>
      </c>
      <c r="T786" s="244">
        <f>S786*H786</f>
        <v>0</v>
      </c>
      <c r="AR786" s="25" t="s">
        <v>176</v>
      </c>
      <c r="AT786" s="25" t="s">
        <v>171</v>
      </c>
      <c r="AU786" s="25" t="s">
        <v>85</v>
      </c>
      <c r="AY786" s="25" t="s">
        <v>169</v>
      </c>
      <c r="BE786" s="245">
        <f>IF(N786="základní",J786,0)</f>
        <v>0</v>
      </c>
      <c r="BF786" s="245">
        <f>IF(N786="snížená",J786,0)</f>
        <v>0</v>
      </c>
      <c r="BG786" s="245">
        <f>IF(N786="zákl. přenesená",J786,0)</f>
        <v>0</v>
      </c>
      <c r="BH786" s="245">
        <f>IF(N786="sníž. přenesená",J786,0)</f>
        <v>0</v>
      </c>
      <c r="BI786" s="245">
        <f>IF(N786="nulová",J786,0)</f>
        <v>0</v>
      </c>
      <c r="BJ786" s="25" t="s">
        <v>82</v>
      </c>
      <c r="BK786" s="245">
        <f>ROUND(I786*H786,2)</f>
        <v>0</v>
      </c>
      <c r="BL786" s="25" t="s">
        <v>176</v>
      </c>
      <c r="BM786" s="25" t="s">
        <v>1024</v>
      </c>
    </row>
    <row r="787" spans="2:51" s="14" customFormat="1" ht="13.5">
      <c r="B787" s="269"/>
      <c r="C787" s="270"/>
      <c r="D787" s="248" t="s">
        <v>185</v>
      </c>
      <c r="E787" s="271" t="s">
        <v>21</v>
      </c>
      <c r="F787" s="272" t="s">
        <v>1004</v>
      </c>
      <c r="G787" s="270"/>
      <c r="H787" s="271" t="s">
        <v>21</v>
      </c>
      <c r="I787" s="273"/>
      <c r="J787" s="270"/>
      <c r="K787" s="270"/>
      <c r="L787" s="274"/>
      <c r="M787" s="275"/>
      <c r="N787" s="276"/>
      <c r="O787" s="276"/>
      <c r="P787" s="276"/>
      <c r="Q787" s="276"/>
      <c r="R787" s="276"/>
      <c r="S787" s="276"/>
      <c r="T787" s="277"/>
      <c r="AT787" s="278" t="s">
        <v>185</v>
      </c>
      <c r="AU787" s="278" t="s">
        <v>85</v>
      </c>
      <c r="AV787" s="14" t="s">
        <v>82</v>
      </c>
      <c r="AW787" s="14" t="s">
        <v>37</v>
      </c>
      <c r="AX787" s="14" t="s">
        <v>74</v>
      </c>
      <c r="AY787" s="278" t="s">
        <v>169</v>
      </c>
    </row>
    <row r="788" spans="2:51" s="12" customFormat="1" ht="13.5">
      <c r="B788" s="246"/>
      <c r="C788" s="247"/>
      <c r="D788" s="248" t="s">
        <v>185</v>
      </c>
      <c r="E788" s="249" t="s">
        <v>21</v>
      </c>
      <c r="F788" s="250" t="s">
        <v>1005</v>
      </c>
      <c r="G788" s="247"/>
      <c r="H788" s="251">
        <v>59.7</v>
      </c>
      <c r="I788" s="252"/>
      <c r="J788" s="247"/>
      <c r="K788" s="247"/>
      <c r="L788" s="253"/>
      <c r="M788" s="254"/>
      <c r="N788" s="255"/>
      <c r="O788" s="255"/>
      <c r="P788" s="255"/>
      <c r="Q788" s="255"/>
      <c r="R788" s="255"/>
      <c r="S788" s="255"/>
      <c r="T788" s="256"/>
      <c r="AT788" s="257" t="s">
        <v>185</v>
      </c>
      <c r="AU788" s="257" t="s">
        <v>85</v>
      </c>
      <c r="AV788" s="12" t="s">
        <v>85</v>
      </c>
      <c r="AW788" s="12" t="s">
        <v>37</v>
      </c>
      <c r="AX788" s="12" t="s">
        <v>74</v>
      </c>
      <c r="AY788" s="257" t="s">
        <v>169</v>
      </c>
    </row>
    <row r="789" spans="2:51" s="14" customFormat="1" ht="13.5">
      <c r="B789" s="269"/>
      <c r="C789" s="270"/>
      <c r="D789" s="248" t="s">
        <v>185</v>
      </c>
      <c r="E789" s="271" t="s">
        <v>21</v>
      </c>
      <c r="F789" s="272" t="s">
        <v>1006</v>
      </c>
      <c r="G789" s="270"/>
      <c r="H789" s="271" t="s">
        <v>21</v>
      </c>
      <c r="I789" s="273"/>
      <c r="J789" s="270"/>
      <c r="K789" s="270"/>
      <c r="L789" s="274"/>
      <c r="M789" s="275"/>
      <c r="N789" s="276"/>
      <c r="O789" s="276"/>
      <c r="P789" s="276"/>
      <c r="Q789" s="276"/>
      <c r="R789" s="276"/>
      <c r="S789" s="276"/>
      <c r="T789" s="277"/>
      <c r="AT789" s="278" t="s">
        <v>185</v>
      </c>
      <c r="AU789" s="278" t="s">
        <v>85</v>
      </c>
      <c r="AV789" s="14" t="s">
        <v>82</v>
      </c>
      <c r="AW789" s="14" t="s">
        <v>37</v>
      </c>
      <c r="AX789" s="14" t="s">
        <v>74</v>
      </c>
      <c r="AY789" s="278" t="s">
        <v>169</v>
      </c>
    </row>
    <row r="790" spans="2:51" s="12" customFormat="1" ht="13.5">
      <c r="B790" s="246"/>
      <c r="C790" s="247"/>
      <c r="D790" s="248" t="s">
        <v>185</v>
      </c>
      <c r="E790" s="249" t="s">
        <v>21</v>
      </c>
      <c r="F790" s="250" t="s">
        <v>1007</v>
      </c>
      <c r="G790" s="247"/>
      <c r="H790" s="251">
        <v>7</v>
      </c>
      <c r="I790" s="252"/>
      <c r="J790" s="247"/>
      <c r="K790" s="247"/>
      <c r="L790" s="253"/>
      <c r="M790" s="254"/>
      <c r="N790" s="255"/>
      <c r="O790" s="255"/>
      <c r="P790" s="255"/>
      <c r="Q790" s="255"/>
      <c r="R790" s="255"/>
      <c r="S790" s="255"/>
      <c r="T790" s="256"/>
      <c r="AT790" s="257" t="s">
        <v>185</v>
      </c>
      <c r="AU790" s="257" t="s">
        <v>85</v>
      </c>
      <c r="AV790" s="12" t="s">
        <v>85</v>
      </c>
      <c r="AW790" s="12" t="s">
        <v>37</v>
      </c>
      <c r="AX790" s="12" t="s">
        <v>74</v>
      </c>
      <c r="AY790" s="257" t="s">
        <v>169</v>
      </c>
    </row>
    <row r="791" spans="2:51" s="14" customFormat="1" ht="13.5">
      <c r="B791" s="269"/>
      <c r="C791" s="270"/>
      <c r="D791" s="248" t="s">
        <v>185</v>
      </c>
      <c r="E791" s="271" t="s">
        <v>21</v>
      </c>
      <c r="F791" s="272" t="s">
        <v>1008</v>
      </c>
      <c r="G791" s="270"/>
      <c r="H791" s="271" t="s">
        <v>21</v>
      </c>
      <c r="I791" s="273"/>
      <c r="J791" s="270"/>
      <c r="K791" s="270"/>
      <c r="L791" s="274"/>
      <c r="M791" s="275"/>
      <c r="N791" s="276"/>
      <c r="O791" s="276"/>
      <c r="P791" s="276"/>
      <c r="Q791" s="276"/>
      <c r="R791" s="276"/>
      <c r="S791" s="276"/>
      <c r="T791" s="277"/>
      <c r="AT791" s="278" t="s">
        <v>185</v>
      </c>
      <c r="AU791" s="278" t="s">
        <v>85</v>
      </c>
      <c r="AV791" s="14" t="s">
        <v>82</v>
      </c>
      <c r="AW791" s="14" t="s">
        <v>37</v>
      </c>
      <c r="AX791" s="14" t="s">
        <v>74</v>
      </c>
      <c r="AY791" s="278" t="s">
        <v>169</v>
      </c>
    </row>
    <row r="792" spans="2:51" s="12" customFormat="1" ht="13.5">
      <c r="B792" s="246"/>
      <c r="C792" s="247"/>
      <c r="D792" s="248" t="s">
        <v>185</v>
      </c>
      <c r="E792" s="249" t="s">
        <v>21</v>
      </c>
      <c r="F792" s="250" t="s">
        <v>1009</v>
      </c>
      <c r="G792" s="247"/>
      <c r="H792" s="251">
        <v>8.2</v>
      </c>
      <c r="I792" s="252"/>
      <c r="J792" s="247"/>
      <c r="K792" s="247"/>
      <c r="L792" s="253"/>
      <c r="M792" s="254"/>
      <c r="N792" s="255"/>
      <c r="O792" s="255"/>
      <c r="P792" s="255"/>
      <c r="Q792" s="255"/>
      <c r="R792" s="255"/>
      <c r="S792" s="255"/>
      <c r="T792" s="256"/>
      <c r="AT792" s="257" t="s">
        <v>185</v>
      </c>
      <c r="AU792" s="257" t="s">
        <v>85</v>
      </c>
      <c r="AV792" s="12" t="s">
        <v>85</v>
      </c>
      <c r="AW792" s="12" t="s">
        <v>37</v>
      </c>
      <c r="AX792" s="12" t="s">
        <v>74</v>
      </c>
      <c r="AY792" s="257" t="s">
        <v>169</v>
      </c>
    </row>
    <row r="793" spans="2:51" s="14" customFormat="1" ht="13.5">
      <c r="B793" s="269"/>
      <c r="C793" s="270"/>
      <c r="D793" s="248" t="s">
        <v>185</v>
      </c>
      <c r="E793" s="271" t="s">
        <v>21</v>
      </c>
      <c r="F793" s="272" t="s">
        <v>1010</v>
      </c>
      <c r="G793" s="270"/>
      <c r="H793" s="271" t="s">
        <v>21</v>
      </c>
      <c r="I793" s="273"/>
      <c r="J793" s="270"/>
      <c r="K793" s="270"/>
      <c r="L793" s="274"/>
      <c r="M793" s="275"/>
      <c r="N793" s="276"/>
      <c r="O793" s="276"/>
      <c r="P793" s="276"/>
      <c r="Q793" s="276"/>
      <c r="R793" s="276"/>
      <c r="S793" s="276"/>
      <c r="T793" s="277"/>
      <c r="AT793" s="278" t="s">
        <v>185</v>
      </c>
      <c r="AU793" s="278" t="s">
        <v>85</v>
      </c>
      <c r="AV793" s="14" t="s">
        <v>82</v>
      </c>
      <c r="AW793" s="14" t="s">
        <v>37</v>
      </c>
      <c r="AX793" s="14" t="s">
        <v>74</v>
      </c>
      <c r="AY793" s="278" t="s">
        <v>169</v>
      </c>
    </row>
    <row r="794" spans="2:51" s="12" customFormat="1" ht="13.5">
      <c r="B794" s="246"/>
      <c r="C794" s="247"/>
      <c r="D794" s="248" t="s">
        <v>185</v>
      </c>
      <c r="E794" s="249" t="s">
        <v>21</v>
      </c>
      <c r="F794" s="250" t="s">
        <v>1011</v>
      </c>
      <c r="G794" s="247"/>
      <c r="H794" s="251">
        <v>8.8</v>
      </c>
      <c r="I794" s="252"/>
      <c r="J794" s="247"/>
      <c r="K794" s="247"/>
      <c r="L794" s="253"/>
      <c r="M794" s="254"/>
      <c r="N794" s="255"/>
      <c r="O794" s="255"/>
      <c r="P794" s="255"/>
      <c r="Q794" s="255"/>
      <c r="R794" s="255"/>
      <c r="S794" s="255"/>
      <c r="T794" s="256"/>
      <c r="AT794" s="257" t="s">
        <v>185</v>
      </c>
      <c r="AU794" s="257" t="s">
        <v>85</v>
      </c>
      <c r="AV794" s="12" t="s">
        <v>85</v>
      </c>
      <c r="AW794" s="12" t="s">
        <v>37</v>
      </c>
      <c r="AX794" s="12" t="s">
        <v>74</v>
      </c>
      <c r="AY794" s="257" t="s">
        <v>169</v>
      </c>
    </row>
    <row r="795" spans="2:51" s="13" customFormat="1" ht="13.5">
      <c r="B795" s="258"/>
      <c r="C795" s="259"/>
      <c r="D795" s="248" t="s">
        <v>185</v>
      </c>
      <c r="E795" s="260" t="s">
        <v>21</v>
      </c>
      <c r="F795" s="261" t="s">
        <v>187</v>
      </c>
      <c r="G795" s="259"/>
      <c r="H795" s="262">
        <v>83.7</v>
      </c>
      <c r="I795" s="263"/>
      <c r="J795" s="259"/>
      <c r="K795" s="259"/>
      <c r="L795" s="264"/>
      <c r="M795" s="265"/>
      <c r="N795" s="266"/>
      <c r="O795" s="266"/>
      <c r="P795" s="266"/>
      <c r="Q795" s="266"/>
      <c r="R795" s="266"/>
      <c r="S795" s="266"/>
      <c r="T795" s="267"/>
      <c r="AT795" s="268" t="s">
        <v>185</v>
      </c>
      <c r="AU795" s="268" t="s">
        <v>85</v>
      </c>
      <c r="AV795" s="13" t="s">
        <v>176</v>
      </c>
      <c r="AW795" s="13" t="s">
        <v>37</v>
      </c>
      <c r="AX795" s="13" t="s">
        <v>82</v>
      </c>
      <c r="AY795" s="268" t="s">
        <v>169</v>
      </c>
    </row>
    <row r="796" spans="2:65" s="1" customFormat="1" ht="25.5" customHeight="1">
      <c r="B796" s="47"/>
      <c r="C796" s="234" t="s">
        <v>1025</v>
      </c>
      <c r="D796" s="234" t="s">
        <v>171</v>
      </c>
      <c r="E796" s="235" t="s">
        <v>1026</v>
      </c>
      <c r="F796" s="236" t="s">
        <v>1027</v>
      </c>
      <c r="G796" s="237" t="s">
        <v>205</v>
      </c>
      <c r="H796" s="238">
        <v>94.2</v>
      </c>
      <c r="I796" s="239"/>
      <c r="J796" s="240">
        <f>ROUND(I796*H796,2)</f>
        <v>0</v>
      </c>
      <c r="K796" s="236" t="s">
        <v>175</v>
      </c>
      <c r="L796" s="73"/>
      <c r="M796" s="241" t="s">
        <v>21</v>
      </c>
      <c r="N796" s="242" t="s">
        <v>45</v>
      </c>
      <c r="O796" s="48"/>
      <c r="P796" s="243">
        <f>O796*H796</f>
        <v>0</v>
      </c>
      <c r="Q796" s="243">
        <v>1.995E-06</v>
      </c>
      <c r="R796" s="243">
        <f>Q796*H796</f>
        <v>0.000187929</v>
      </c>
      <c r="S796" s="243">
        <v>0</v>
      </c>
      <c r="T796" s="244">
        <f>S796*H796</f>
        <v>0</v>
      </c>
      <c r="AR796" s="25" t="s">
        <v>176</v>
      </c>
      <c r="AT796" s="25" t="s">
        <v>171</v>
      </c>
      <c r="AU796" s="25" t="s">
        <v>85</v>
      </c>
      <c r="AY796" s="25" t="s">
        <v>169</v>
      </c>
      <c r="BE796" s="245">
        <f>IF(N796="základní",J796,0)</f>
        <v>0</v>
      </c>
      <c r="BF796" s="245">
        <f>IF(N796="snížená",J796,0)</f>
        <v>0</v>
      </c>
      <c r="BG796" s="245">
        <f>IF(N796="zákl. přenesená",J796,0)</f>
        <v>0</v>
      </c>
      <c r="BH796" s="245">
        <f>IF(N796="sníž. přenesená",J796,0)</f>
        <v>0</v>
      </c>
      <c r="BI796" s="245">
        <f>IF(N796="nulová",J796,0)</f>
        <v>0</v>
      </c>
      <c r="BJ796" s="25" t="s">
        <v>82</v>
      </c>
      <c r="BK796" s="245">
        <f>ROUND(I796*H796,2)</f>
        <v>0</v>
      </c>
      <c r="BL796" s="25" t="s">
        <v>176</v>
      </c>
      <c r="BM796" s="25" t="s">
        <v>1028</v>
      </c>
    </row>
    <row r="797" spans="2:51" s="14" customFormat="1" ht="13.5">
      <c r="B797" s="269"/>
      <c r="C797" s="270"/>
      <c r="D797" s="248" t="s">
        <v>185</v>
      </c>
      <c r="E797" s="271" t="s">
        <v>21</v>
      </c>
      <c r="F797" s="272" t="s">
        <v>1004</v>
      </c>
      <c r="G797" s="270"/>
      <c r="H797" s="271" t="s">
        <v>21</v>
      </c>
      <c r="I797" s="273"/>
      <c r="J797" s="270"/>
      <c r="K797" s="270"/>
      <c r="L797" s="274"/>
      <c r="M797" s="275"/>
      <c r="N797" s="276"/>
      <c r="O797" s="276"/>
      <c r="P797" s="276"/>
      <c r="Q797" s="276"/>
      <c r="R797" s="276"/>
      <c r="S797" s="276"/>
      <c r="T797" s="277"/>
      <c r="AT797" s="278" t="s">
        <v>185</v>
      </c>
      <c r="AU797" s="278" t="s">
        <v>85</v>
      </c>
      <c r="AV797" s="14" t="s">
        <v>82</v>
      </c>
      <c r="AW797" s="14" t="s">
        <v>37</v>
      </c>
      <c r="AX797" s="14" t="s">
        <v>74</v>
      </c>
      <c r="AY797" s="278" t="s">
        <v>169</v>
      </c>
    </row>
    <row r="798" spans="2:51" s="12" customFormat="1" ht="13.5">
      <c r="B798" s="246"/>
      <c r="C798" s="247"/>
      <c r="D798" s="248" t="s">
        <v>185</v>
      </c>
      <c r="E798" s="249" t="s">
        <v>21</v>
      </c>
      <c r="F798" s="250" t="s">
        <v>1005</v>
      </c>
      <c r="G798" s="247"/>
      <c r="H798" s="251">
        <v>59.7</v>
      </c>
      <c r="I798" s="252"/>
      <c r="J798" s="247"/>
      <c r="K798" s="247"/>
      <c r="L798" s="253"/>
      <c r="M798" s="254"/>
      <c r="N798" s="255"/>
      <c r="O798" s="255"/>
      <c r="P798" s="255"/>
      <c r="Q798" s="255"/>
      <c r="R798" s="255"/>
      <c r="S798" s="255"/>
      <c r="T798" s="256"/>
      <c r="AT798" s="257" t="s">
        <v>185</v>
      </c>
      <c r="AU798" s="257" t="s">
        <v>85</v>
      </c>
      <c r="AV798" s="12" t="s">
        <v>85</v>
      </c>
      <c r="AW798" s="12" t="s">
        <v>37</v>
      </c>
      <c r="AX798" s="12" t="s">
        <v>74</v>
      </c>
      <c r="AY798" s="257" t="s">
        <v>169</v>
      </c>
    </row>
    <row r="799" spans="2:51" s="14" customFormat="1" ht="13.5">
      <c r="B799" s="269"/>
      <c r="C799" s="270"/>
      <c r="D799" s="248" t="s">
        <v>185</v>
      </c>
      <c r="E799" s="271" t="s">
        <v>21</v>
      </c>
      <c r="F799" s="272" t="s">
        <v>1006</v>
      </c>
      <c r="G799" s="270"/>
      <c r="H799" s="271" t="s">
        <v>21</v>
      </c>
      <c r="I799" s="273"/>
      <c r="J799" s="270"/>
      <c r="K799" s="270"/>
      <c r="L799" s="274"/>
      <c r="M799" s="275"/>
      <c r="N799" s="276"/>
      <c r="O799" s="276"/>
      <c r="P799" s="276"/>
      <c r="Q799" s="276"/>
      <c r="R799" s="276"/>
      <c r="S799" s="276"/>
      <c r="T799" s="277"/>
      <c r="AT799" s="278" t="s">
        <v>185</v>
      </c>
      <c r="AU799" s="278" t="s">
        <v>85</v>
      </c>
      <c r="AV799" s="14" t="s">
        <v>82</v>
      </c>
      <c r="AW799" s="14" t="s">
        <v>37</v>
      </c>
      <c r="AX799" s="14" t="s">
        <v>74</v>
      </c>
      <c r="AY799" s="278" t="s">
        <v>169</v>
      </c>
    </row>
    <row r="800" spans="2:51" s="12" customFormat="1" ht="13.5">
      <c r="B800" s="246"/>
      <c r="C800" s="247"/>
      <c r="D800" s="248" t="s">
        <v>185</v>
      </c>
      <c r="E800" s="249" t="s">
        <v>21</v>
      </c>
      <c r="F800" s="250" t="s">
        <v>1007</v>
      </c>
      <c r="G800" s="247"/>
      <c r="H800" s="251">
        <v>7</v>
      </c>
      <c r="I800" s="252"/>
      <c r="J800" s="247"/>
      <c r="K800" s="247"/>
      <c r="L800" s="253"/>
      <c r="M800" s="254"/>
      <c r="N800" s="255"/>
      <c r="O800" s="255"/>
      <c r="P800" s="255"/>
      <c r="Q800" s="255"/>
      <c r="R800" s="255"/>
      <c r="S800" s="255"/>
      <c r="T800" s="256"/>
      <c r="AT800" s="257" t="s">
        <v>185</v>
      </c>
      <c r="AU800" s="257" t="s">
        <v>85</v>
      </c>
      <c r="AV800" s="12" t="s">
        <v>85</v>
      </c>
      <c r="AW800" s="12" t="s">
        <v>37</v>
      </c>
      <c r="AX800" s="12" t="s">
        <v>74</v>
      </c>
      <c r="AY800" s="257" t="s">
        <v>169</v>
      </c>
    </row>
    <row r="801" spans="2:51" s="14" customFormat="1" ht="13.5">
      <c r="B801" s="269"/>
      <c r="C801" s="270"/>
      <c r="D801" s="248" t="s">
        <v>185</v>
      </c>
      <c r="E801" s="271" t="s">
        <v>21</v>
      </c>
      <c r="F801" s="272" t="s">
        <v>1008</v>
      </c>
      <c r="G801" s="270"/>
      <c r="H801" s="271" t="s">
        <v>21</v>
      </c>
      <c r="I801" s="273"/>
      <c r="J801" s="270"/>
      <c r="K801" s="270"/>
      <c r="L801" s="274"/>
      <c r="M801" s="275"/>
      <c r="N801" s="276"/>
      <c r="O801" s="276"/>
      <c r="P801" s="276"/>
      <c r="Q801" s="276"/>
      <c r="R801" s="276"/>
      <c r="S801" s="276"/>
      <c r="T801" s="277"/>
      <c r="AT801" s="278" t="s">
        <v>185</v>
      </c>
      <c r="AU801" s="278" t="s">
        <v>85</v>
      </c>
      <c r="AV801" s="14" t="s">
        <v>82</v>
      </c>
      <c r="AW801" s="14" t="s">
        <v>37</v>
      </c>
      <c r="AX801" s="14" t="s">
        <v>74</v>
      </c>
      <c r="AY801" s="278" t="s">
        <v>169</v>
      </c>
    </row>
    <row r="802" spans="2:51" s="12" customFormat="1" ht="13.5">
      <c r="B802" s="246"/>
      <c r="C802" s="247"/>
      <c r="D802" s="248" t="s">
        <v>185</v>
      </c>
      <c r="E802" s="249" t="s">
        <v>21</v>
      </c>
      <c r="F802" s="250" t="s">
        <v>1009</v>
      </c>
      <c r="G802" s="247"/>
      <c r="H802" s="251">
        <v>8.2</v>
      </c>
      <c r="I802" s="252"/>
      <c r="J802" s="247"/>
      <c r="K802" s="247"/>
      <c r="L802" s="253"/>
      <c r="M802" s="254"/>
      <c r="N802" s="255"/>
      <c r="O802" s="255"/>
      <c r="P802" s="255"/>
      <c r="Q802" s="255"/>
      <c r="R802" s="255"/>
      <c r="S802" s="255"/>
      <c r="T802" s="256"/>
      <c r="AT802" s="257" t="s">
        <v>185</v>
      </c>
      <c r="AU802" s="257" t="s">
        <v>85</v>
      </c>
      <c r="AV802" s="12" t="s">
        <v>85</v>
      </c>
      <c r="AW802" s="12" t="s">
        <v>37</v>
      </c>
      <c r="AX802" s="12" t="s">
        <v>74</v>
      </c>
      <c r="AY802" s="257" t="s">
        <v>169</v>
      </c>
    </row>
    <row r="803" spans="2:51" s="14" customFormat="1" ht="13.5">
      <c r="B803" s="269"/>
      <c r="C803" s="270"/>
      <c r="D803" s="248" t="s">
        <v>185</v>
      </c>
      <c r="E803" s="271" t="s">
        <v>21</v>
      </c>
      <c r="F803" s="272" t="s">
        <v>1010</v>
      </c>
      <c r="G803" s="270"/>
      <c r="H803" s="271" t="s">
        <v>21</v>
      </c>
      <c r="I803" s="273"/>
      <c r="J803" s="270"/>
      <c r="K803" s="270"/>
      <c r="L803" s="274"/>
      <c r="M803" s="275"/>
      <c r="N803" s="276"/>
      <c r="O803" s="276"/>
      <c r="P803" s="276"/>
      <c r="Q803" s="276"/>
      <c r="R803" s="276"/>
      <c r="S803" s="276"/>
      <c r="T803" s="277"/>
      <c r="AT803" s="278" t="s">
        <v>185</v>
      </c>
      <c r="AU803" s="278" t="s">
        <v>85</v>
      </c>
      <c r="AV803" s="14" t="s">
        <v>82</v>
      </c>
      <c r="AW803" s="14" t="s">
        <v>37</v>
      </c>
      <c r="AX803" s="14" t="s">
        <v>74</v>
      </c>
      <c r="AY803" s="278" t="s">
        <v>169</v>
      </c>
    </row>
    <row r="804" spans="2:51" s="12" customFormat="1" ht="13.5">
      <c r="B804" s="246"/>
      <c r="C804" s="247"/>
      <c r="D804" s="248" t="s">
        <v>185</v>
      </c>
      <c r="E804" s="249" t="s">
        <v>21</v>
      </c>
      <c r="F804" s="250" t="s">
        <v>1011</v>
      </c>
      <c r="G804" s="247"/>
      <c r="H804" s="251">
        <v>8.8</v>
      </c>
      <c r="I804" s="252"/>
      <c r="J804" s="247"/>
      <c r="K804" s="247"/>
      <c r="L804" s="253"/>
      <c r="M804" s="254"/>
      <c r="N804" s="255"/>
      <c r="O804" s="255"/>
      <c r="P804" s="255"/>
      <c r="Q804" s="255"/>
      <c r="R804" s="255"/>
      <c r="S804" s="255"/>
      <c r="T804" s="256"/>
      <c r="AT804" s="257" t="s">
        <v>185</v>
      </c>
      <c r="AU804" s="257" t="s">
        <v>85</v>
      </c>
      <c r="AV804" s="12" t="s">
        <v>85</v>
      </c>
      <c r="AW804" s="12" t="s">
        <v>37</v>
      </c>
      <c r="AX804" s="12" t="s">
        <v>74</v>
      </c>
      <c r="AY804" s="257" t="s">
        <v>169</v>
      </c>
    </row>
    <row r="805" spans="2:51" s="14" customFormat="1" ht="13.5">
      <c r="B805" s="269"/>
      <c r="C805" s="270"/>
      <c r="D805" s="248" t="s">
        <v>185</v>
      </c>
      <c r="E805" s="271" t="s">
        <v>21</v>
      </c>
      <c r="F805" s="272" t="s">
        <v>1029</v>
      </c>
      <c r="G805" s="270"/>
      <c r="H805" s="271" t="s">
        <v>21</v>
      </c>
      <c r="I805" s="273"/>
      <c r="J805" s="270"/>
      <c r="K805" s="270"/>
      <c r="L805" s="274"/>
      <c r="M805" s="275"/>
      <c r="N805" s="276"/>
      <c r="O805" s="276"/>
      <c r="P805" s="276"/>
      <c r="Q805" s="276"/>
      <c r="R805" s="276"/>
      <c r="S805" s="276"/>
      <c r="T805" s="277"/>
      <c r="AT805" s="278" t="s">
        <v>185</v>
      </c>
      <c r="AU805" s="278" t="s">
        <v>85</v>
      </c>
      <c r="AV805" s="14" t="s">
        <v>82</v>
      </c>
      <c r="AW805" s="14" t="s">
        <v>37</v>
      </c>
      <c r="AX805" s="14" t="s">
        <v>74</v>
      </c>
      <c r="AY805" s="278" t="s">
        <v>169</v>
      </c>
    </row>
    <row r="806" spans="2:51" s="12" customFormat="1" ht="13.5">
      <c r="B806" s="246"/>
      <c r="C806" s="247"/>
      <c r="D806" s="248" t="s">
        <v>185</v>
      </c>
      <c r="E806" s="249" t="s">
        <v>21</v>
      </c>
      <c r="F806" s="250" t="s">
        <v>1030</v>
      </c>
      <c r="G806" s="247"/>
      <c r="H806" s="251">
        <v>10.5</v>
      </c>
      <c r="I806" s="252"/>
      <c r="J806" s="247"/>
      <c r="K806" s="247"/>
      <c r="L806" s="253"/>
      <c r="M806" s="254"/>
      <c r="N806" s="255"/>
      <c r="O806" s="255"/>
      <c r="P806" s="255"/>
      <c r="Q806" s="255"/>
      <c r="R806" s="255"/>
      <c r="S806" s="255"/>
      <c r="T806" s="256"/>
      <c r="AT806" s="257" t="s">
        <v>185</v>
      </c>
      <c r="AU806" s="257" t="s">
        <v>85</v>
      </c>
      <c r="AV806" s="12" t="s">
        <v>85</v>
      </c>
      <c r="AW806" s="12" t="s">
        <v>37</v>
      </c>
      <c r="AX806" s="12" t="s">
        <v>74</v>
      </c>
      <c r="AY806" s="257" t="s">
        <v>169</v>
      </c>
    </row>
    <row r="807" spans="2:51" s="13" customFormat="1" ht="13.5">
      <c r="B807" s="258"/>
      <c r="C807" s="259"/>
      <c r="D807" s="248" t="s">
        <v>185</v>
      </c>
      <c r="E807" s="260" t="s">
        <v>21</v>
      </c>
      <c r="F807" s="261" t="s">
        <v>187</v>
      </c>
      <c r="G807" s="259"/>
      <c r="H807" s="262">
        <v>94.2</v>
      </c>
      <c r="I807" s="263"/>
      <c r="J807" s="259"/>
      <c r="K807" s="259"/>
      <c r="L807" s="264"/>
      <c r="M807" s="265"/>
      <c r="N807" s="266"/>
      <c r="O807" s="266"/>
      <c r="P807" s="266"/>
      <c r="Q807" s="266"/>
      <c r="R807" s="266"/>
      <c r="S807" s="266"/>
      <c r="T807" s="267"/>
      <c r="AT807" s="268" t="s">
        <v>185</v>
      </c>
      <c r="AU807" s="268" t="s">
        <v>85</v>
      </c>
      <c r="AV807" s="13" t="s">
        <v>176</v>
      </c>
      <c r="AW807" s="13" t="s">
        <v>37</v>
      </c>
      <c r="AX807" s="13" t="s">
        <v>82</v>
      </c>
      <c r="AY807" s="268" t="s">
        <v>169</v>
      </c>
    </row>
    <row r="808" spans="2:65" s="1" customFormat="1" ht="16.5" customHeight="1">
      <c r="B808" s="47"/>
      <c r="C808" s="234" t="s">
        <v>1031</v>
      </c>
      <c r="D808" s="234" t="s">
        <v>171</v>
      </c>
      <c r="E808" s="235" t="s">
        <v>1032</v>
      </c>
      <c r="F808" s="236" t="s">
        <v>1033</v>
      </c>
      <c r="G808" s="237" t="s">
        <v>422</v>
      </c>
      <c r="H808" s="238">
        <v>4.49</v>
      </c>
      <c r="I808" s="239"/>
      <c r="J808" s="240">
        <f>ROUND(I808*H808,2)</f>
        <v>0</v>
      </c>
      <c r="K808" s="236" t="s">
        <v>21</v>
      </c>
      <c r="L808" s="73"/>
      <c r="M808" s="241" t="s">
        <v>21</v>
      </c>
      <c r="N808" s="242" t="s">
        <v>45</v>
      </c>
      <c r="O808" s="48"/>
      <c r="P808" s="243">
        <f>O808*H808</f>
        <v>0</v>
      </c>
      <c r="Q808" s="243">
        <v>0</v>
      </c>
      <c r="R808" s="243">
        <f>Q808*H808</f>
        <v>0</v>
      </c>
      <c r="S808" s="243">
        <v>2.2</v>
      </c>
      <c r="T808" s="244">
        <f>S808*H808</f>
        <v>9.878000000000002</v>
      </c>
      <c r="AR808" s="25" t="s">
        <v>176</v>
      </c>
      <c r="AT808" s="25" t="s">
        <v>171</v>
      </c>
      <c r="AU808" s="25" t="s">
        <v>85</v>
      </c>
      <c r="AY808" s="25" t="s">
        <v>169</v>
      </c>
      <c r="BE808" s="245">
        <f>IF(N808="základní",J808,0)</f>
        <v>0</v>
      </c>
      <c r="BF808" s="245">
        <f>IF(N808="snížená",J808,0)</f>
        <v>0</v>
      </c>
      <c r="BG808" s="245">
        <f>IF(N808="zákl. přenesená",J808,0)</f>
        <v>0</v>
      </c>
      <c r="BH808" s="245">
        <f>IF(N808="sníž. přenesená",J808,0)</f>
        <v>0</v>
      </c>
      <c r="BI808" s="245">
        <f>IF(N808="nulová",J808,0)</f>
        <v>0</v>
      </c>
      <c r="BJ808" s="25" t="s">
        <v>82</v>
      </c>
      <c r="BK808" s="245">
        <f>ROUND(I808*H808,2)</f>
        <v>0</v>
      </c>
      <c r="BL808" s="25" t="s">
        <v>176</v>
      </c>
      <c r="BM808" s="25" t="s">
        <v>1034</v>
      </c>
    </row>
    <row r="809" spans="2:51" s="14" customFormat="1" ht="13.5">
      <c r="B809" s="269"/>
      <c r="C809" s="270"/>
      <c r="D809" s="248" t="s">
        <v>185</v>
      </c>
      <c r="E809" s="271" t="s">
        <v>21</v>
      </c>
      <c r="F809" s="272" t="s">
        <v>1035</v>
      </c>
      <c r="G809" s="270"/>
      <c r="H809" s="271" t="s">
        <v>21</v>
      </c>
      <c r="I809" s="273"/>
      <c r="J809" s="270"/>
      <c r="K809" s="270"/>
      <c r="L809" s="274"/>
      <c r="M809" s="275"/>
      <c r="N809" s="276"/>
      <c r="O809" s="276"/>
      <c r="P809" s="276"/>
      <c r="Q809" s="276"/>
      <c r="R809" s="276"/>
      <c r="S809" s="276"/>
      <c r="T809" s="277"/>
      <c r="AT809" s="278" t="s">
        <v>185</v>
      </c>
      <c r="AU809" s="278" t="s">
        <v>85</v>
      </c>
      <c r="AV809" s="14" t="s">
        <v>82</v>
      </c>
      <c r="AW809" s="14" t="s">
        <v>37</v>
      </c>
      <c r="AX809" s="14" t="s">
        <v>74</v>
      </c>
      <c r="AY809" s="278" t="s">
        <v>169</v>
      </c>
    </row>
    <row r="810" spans="2:51" s="12" customFormat="1" ht="13.5">
      <c r="B810" s="246"/>
      <c r="C810" s="247"/>
      <c r="D810" s="248" t="s">
        <v>185</v>
      </c>
      <c r="E810" s="249" t="s">
        <v>21</v>
      </c>
      <c r="F810" s="250" t="s">
        <v>1036</v>
      </c>
      <c r="G810" s="247"/>
      <c r="H810" s="251">
        <v>14.695</v>
      </c>
      <c r="I810" s="252"/>
      <c r="J810" s="247"/>
      <c r="K810" s="247"/>
      <c r="L810" s="253"/>
      <c r="M810" s="254"/>
      <c r="N810" s="255"/>
      <c r="O810" s="255"/>
      <c r="P810" s="255"/>
      <c r="Q810" s="255"/>
      <c r="R810" s="255"/>
      <c r="S810" s="255"/>
      <c r="T810" s="256"/>
      <c r="AT810" s="257" t="s">
        <v>185</v>
      </c>
      <c r="AU810" s="257" t="s">
        <v>85</v>
      </c>
      <c r="AV810" s="12" t="s">
        <v>85</v>
      </c>
      <c r="AW810" s="12" t="s">
        <v>37</v>
      </c>
      <c r="AX810" s="12" t="s">
        <v>74</v>
      </c>
      <c r="AY810" s="257" t="s">
        <v>169</v>
      </c>
    </row>
    <row r="811" spans="2:51" s="12" customFormat="1" ht="13.5">
      <c r="B811" s="246"/>
      <c r="C811" s="247"/>
      <c r="D811" s="248" t="s">
        <v>185</v>
      </c>
      <c r="E811" s="249" t="s">
        <v>21</v>
      </c>
      <c r="F811" s="250" t="s">
        <v>1037</v>
      </c>
      <c r="G811" s="247"/>
      <c r="H811" s="251">
        <v>-10.205</v>
      </c>
      <c r="I811" s="252"/>
      <c r="J811" s="247"/>
      <c r="K811" s="247"/>
      <c r="L811" s="253"/>
      <c r="M811" s="254"/>
      <c r="N811" s="255"/>
      <c r="O811" s="255"/>
      <c r="P811" s="255"/>
      <c r="Q811" s="255"/>
      <c r="R811" s="255"/>
      <c r="S811" s="255"/>
      <c r="T811" s="256"/>
      <c r="AT811" s="257" t="s">
        <v>185</v>
      </c>
      <c r="AU811" s="257" t="s">
        <v>85</v>
      </c>
      <c r="AV811" s="12" t="s">
        <v>85</v>
      </c>
      <c r="AW811" s="12" t="s">
        <v>37</v>
      </c>
      <c r="AX811" s="12" t="s">
        <v>74</v>
      </c>
      <c r="AY811" s="257" t="s">
        <v>169</v>
      </c>
    </row>
    <row r="812" spans="2:51" s="13" customFormat="1" ht="13.5">
      <c r="B812" s="258"/>
      <c r="C812" s="259"/>
      <c r="D812" s="248" t="s">
        <v>185</v>
      </c>
      <c r="E812" s="260" t="s">
        <v>21</v>
      </c>
      <c r="F812" s="261" t="s">
        <v>187</v>
      </c>
      <c r="G812" s="259"/>
      <c r="H812" s="262">
        <v>4.49</v>
      </c>
      <c r="I812" s="263"/>
      <c r="J812" s="259"/>
      <c r="K812" s="259"/>
      <c r="L812" s="264"/>
      <c r="M812" s="265"/>
      <c r="N812" s="266"/>
      <c r="O812" s="266"/>
      <c r="P812" s="266"/>
      <c r="Q812" s="266"/>
      <c r="R812" s="266"/>
      <c r="S812" s="266"/>
      <c r="T812" s="267"/>
      <c r="AT812" s="268" t="s">
        <v>185</v>
      </c>
      <c r="AU812" s="268" t="s">
        <v>85</v>
      </c>
      <c r="AV812" s="13" t="s">
        <v>176</v>
      </c>
      <c r="AW812" s="13" t="s">
        <v>37</v>
      </c>
      <c r="AX812" s="13" t="s">
        <v>82</v>
      </c>
      <c r="AY812" s="268" t="s">
        <v>169</v>
      </c>
    </row>
    <row r="813" spans="2:63" s="11" customFormat="1" ht="29.85" customHeight="1">
      <c r="B813" s="218"/>
      <c r="C813" s="219"/>
      <c r="D813" s="220" t="s">
        <v>73</v>
      </c>
      <c r="E813" s="232" t="s">
        <v>283</v>
      </c>
      <c r="F813" s="232" t="s">
        <v>284</v>
      </c>
      <c r="G813" s="219"/>
      <c r="H813" s="219"/>
      <c r="I813" s="222"/>
      <c r="J813" s="233">
        <f>BK813</f>
        <v>0</v>
      </c>
      <c r="K813" s="219"/>
      <c r="L813" s="224"/>
      <c r="M813" s="225"/>
      <c r="N813" s="226"/>
      <c r="O813" s="226"/>
      <c r="P813" s="227">
        <f>SUM(P814:P866)</f>
        <v>0</v>
      </c>
      <c r="Q813" s="226"/>
      <c r="R813" s="227">
        <f>SUM(R814:R866)</f>
        <v>0</v>
      </c>
      <c r="S813" s="226"/>
      <c r="T813" s="228">
        <f>SUM(T814:T866)</f>
        <v>0</v>
      </c>
      <c r="AR813" s="229" t="s">
        <v>82</v>
      </c>
      <c r="AT813" s="230" t="s">
        <v>73</v>
      </c>
      <c r="AU813" s="230" t="s">
        <v>82</v>
      </c>
      <c r="AY813" s="229" t="s">
        <v>169</v>
      </c>
      <c r="BK813" s="231">
        <f>SUM(BK814:BK866)</f>
        <v>0</v>
      </c>
    </row>
    <row r="814" spans="2:65" s="1" customFormat="1" ht="25.5" customHeight="1">
      <c r="B814" s="47"/>
      <c r="C814" s="234" t="s">
        <v>1038</v>
      </c>
      <c r="D814" s="234" t="s">
        <v>171</v>
      </c>
      <c r="E814" s="235" t="s">
        <v>1039</v>
      </c>
      <c r="F814" s="236" t="s">
        <v>1040</v>
      </c>
      <c r="G814" s="237" t="s">
        <v>288</v>
      </c>
      <c r="H814" s="238">
        <v>3.348</v>
      </c>
      <c r="I814" s="239"/>
      <c r="J814" s="240">
        <f>ROUND(I814*H814,2)</f>
        <v>0</v>
      </c>
      <c r="K814" s="236" t="s">
        <v>21</v>
      </c>
      <c r="L814" s="73"/>
      <c r="M814" s="241" t="s">
        <v>21</v>
      </c>
      <c r="N814" s="242" t="s">
        <v>45</v>
      </c>
      <c r="O814" s="48"/>
      <c r="P814" s="243">
        <f>O814*H814</f>
        <v>0</v>
      </c>
      <c r="Q814" s="243">
        <v>0</v>
      </c>
      <c r="R814" s="243">
        <f>Q814*H814</f>
        <v>0</v>
      </c>
      <c r="S814" s="243">
        <v>0</v>
      </c>
      <c r="T814" s="244">
        <f>S814*H814</f>
        <v>0</v>
      </c>
      <c r="AR814" s="25" t="s">
        <v>176</v>
      </c>
      <c r="AT814" s="25" t="s">
        <v>171</v>
      </c>
      <c r="AU814" s="25" t="s">
        <v>85</v>
      </c>
      <c r="AY814" s="25" t="s">
        <v>169</v>
      </c>
      <c r="BE814" s="245">
        <f>IF(N814="základní",J814,0)</f>
        <v>0</v>
      </c>
      <c r="BF814" s="245">
        <f>IF(N814="snížená",J814,0)</f>
        <v>0</v>
      </c>
      <c r="BG814" s="245">
        <f>IF(N814="zákl. přenesená",J814,0)</f>
        <v>0</v>
      </c>
      <c r="BH814" s="245">
        <f>IF(N814="sníž. přenesená",J814,0)</f>
        <v>0</v>
      </c>
      <c r="BI814" s="245">
        <f>IF(N814="nulová",J814,0)</f>
        <v>0</v>
      </c>
      <c r="BJ814" s="25" t="s">
        <v>82</v>
      </c>
      <c r="BK814" s="245">
        <f>ROUND(I814*H814,2)</f>
        <v>0</v>
      </c>
      <c r="BL814" s="25" t="s">
        <v>176</v>
      </c>
      <c r="BM814" s="25" t="s">
        <v>1041</v>
      </c>
    </row>
    <row r="815" spans="2:51" s="12" customFormat="1" ht="13.5">
      <c r="B815" s="246"/>
      <c r="C815" s="247"/>
      <c r="D815" s="248" t="s">
        <v>185</v>
      </c>
      <c r="E815" s="249" t="s">
        <v>21</v>
      </c>
      <c r="F815" s="250" t="s">
        <v>1042</v>
      </c>
      <c r="G815" s="247"/>
      <c r="H815" s="251">
        <v>3.348</v>
      </c>
      <c r="I815" s="252"/>
      <c r="J815" s="247"/>
      <c r="K815" s="247"/>
      <c r="L815" s="253"/>
      <c r="M815" s="254"/>
      <c r="N815" s="255"/>
      <c r="O815" s="255"/>
      <c r="P815" s="255"/>
      <c r="Q815" s="255"/>
      <c r="R815" s="255"/>
      <c r="S815" s="255"/>
      <c r="T815" s="256"/>
      <c r="AT815" s="257" t="s">
        <v>185</v>
      </c>
      <c r="AU815" s="257" t="s">
        <v>85</v>
      </c>
      <c r="AV815" s="12" t="s">
        <v>85</v>
      </c>
      <c r="AW815" s="12" t="s">
        <v>37</v>
      </c>
      <c r="AX815" s="12" t="s">
        <v>74</v>
      </c>
      <c r="AY815" s="257" t="s">
        <v>169</v>
      </c>
    </row>
    <row r="816" spans="2:51" s="13" customFormat="1" ht="13.5">
      <c r="B816" s="258"/>
      <c r="C816" s="259"/>
      <c r="D816" s="248" t="s">
        <v>185</v>
      </c>
      <c r="E816" s="260" t="s">
        <v>21</v>
      </c>
      <c r="F816" s="261" t="s">
        <v>187</v>
      </c>
      <c r="G816" s="259"/>
      <c r="H816" s="262">
        <v>3.348</v>
      </c>
      <c r="I816" s="263"/>
      <c r="J816" s="259"/>
      <c r="K816" s="259"/>
      <c r="L816" s="264"/>
      <c r="M816" s="265"/>
      <c r="N816" s="266"/>
      <c r="O816" s="266"/>
      <c r="P816" s="266"/>
      <c r="Q816" s="266"/>
      <c r="R816" s="266"/>
      <c r="S816" s="266"/>
      <c r="T816" s="267"/>
      <c r="AT816" s="268" t="s">
        <v>185</v>
      </c>
      <c r="AU816" s="268" t="s">
        <v>85</v>
      </c>
      <c r="AV816" s="13" t="s">
        <v>176</v>
      </c>
      <c r="AW816" s="13" t="s">
        <v>37</v>
      </c>
      <c r="AX816" s="13" t="s">
        <v>82</v>
      </c>
      <c r="AY816" s="268" t="s">
        <v>169</v>
      </c>
    </row>
    <row r="817" spans="2:65" s="1" customFormat="1" ht="25.5" customHeight="1">
      <c r="B817" s="47"/>
      <c r="C817" s="234" t="s">
        <v>1043</v>
      </c>
      <c r="D817" s="234" t="s">
        <v>171</v>
      </c>
      <c r="E817" s="235" t="s">
        <v>1044</v>
      </c>
      <c r="F817" s="236" t="s">
        <v>1045</v>
      </c>
      <c r="G817" s="237" t="s">
        <v>288</v>
      </c>
      <c r="H817" s="238">
        <v>20.088</v>
      </c>
      <c r="I817" s="239"/>
      <c r="J817" s="240">
        <f>ROUND(I817*H817,2)</f>
        <v>0</v>
      </c>
      <c r="K817" s="236" t="s">
        <v>21</v>
      </c>
      <c r="L817" s="73"/>
      <c r="M817" s="241" t="s">
        <v>21</v>
      </c>
      <c r="N817" s="242" t="s">
        <v>45</v>
      </c>
      <c r="O817" s="48"/>
      <c r="P817" s="243">
        <f>O817*H817</f>
        <v>0</v>
      </c>
      <c r="Q817" s="243">
        <v>0</v>
      </c>
      <c r="R817" s="243">
        <f>Q817*H817</f>
        <v>0</v>
      </c>
      <c r="S817" s="243">
        <v>0</v>
      </c>
      <c r="T817" s="244">
        <f>S817*H817</f>
        <v>0</v>
      </c>
      <c r="AR817" s="25" t="s">
        <v>176</v>
      </c>
      <c r="AT817" s="25" t="s">
        <v>171</v>
      </c>
      <c r="AU817" s="25" t="s">
        <v>85</v>
      </c>
      <c r="AY817" s="25" t="s">
        <v>169</v>
      </c>
      <c r="BE817" s="245">
        <f>IF(N817="základní",J817,0)</f>
        <v>0</v>
      </c>
      <c r="BF817" s="245">
        <f>IF(N817="snížená",J817,0)</f>
        <v>0</v>
      </c>
      <c r="BG817" s="245">
        <f>IF(N817="zákl. přenesená",J817,0)</f>
        <v>0</v>
      </c>
      <c r="BH817" s="245">
        <f>IF(N817="sníž. přenesená",J817,0)</f>
        <v>0</v>
      </c>
      <c r="BI817" s="245">
        <f>IF(N817="nulová",J817,0)</f>
        <v>0</v>
      </c>
      <c r="BJ817" s="25" t="s">
        <v>82</v>
      </c>
      <c r="BK817" s="245">
        <f>ROUND(I817*H817,2)</f>
        <v>0</v>
      </c>
      <c r="BL817" s="25" t="s">
        <v>176</v>
      </c>
      <c r="BM817" s="25" t="s">
        <v>1046</v>
      </c>
    </row>
    <row r="818" spans="2:51" s="12" customFormat="1" ht="13.5">
      <c r="B818" s="246"/>
      <c r="C818" s="247"/>
      <c r="D818" s="248" t="s">
        <v>185</v>
      </c>
      <c r="E818" s="249" t="s">
        <v>21</v>
      </c>
      <c r="F818" s="250" t="s">
        <v>1047</v>
      </c>
      <c r="G818" s="247"/>
      <c r="H818" s="251">
        <v>20.088</v>
      </c>
      <c r="I818" s="252"/>
      <c r="J818" s="247"/>
      <c r="K818" s="247"/>
      <c r="L818" s="253"/>
      <c r="M818" s="254"/>
      <c r="N818" s="255"/>
      <c r="O818" s="255"/>
      <c r="P818" s="255"/>
      <c r="Q818" s="255"/>
      <c r="R818" s="255"/>
      <c r="S818" s="255"/>
      <c r="T818" s="256"/>
      <c r="AT818" s="257" t="s">
        <v>185</v>
      </c>
      <c r="AU818" s="257" t="s">
        <v>85</v>
      </c>
      <c r="AV818" s="12" t="s">
        <v>85</v>
      </c>
      <c r="AW818" s="12" t="s">
        <v>37</v>
      </c>
      <c r="AX818" s="12" t="s">
        <v>74</v>
      </c>
      <c r="AY818" s="257" t="s">
        <v>169</v>
      </c>
    </row>
    <row r="819" spans="2:51" s="13" customFormat="1" ht="13.5">
      <c r="B819" s="258"/>
      <c r="C819" s="259"/>
      <c r="D819" s="248" t="s">
        <v>185</v>
      </c>
      <c r="E819" s="260" t="s">
        <v>21</v>
      </c>
      <c r="F819" s="261" t="s">
        <v>187</v>
      </c>
      <c r="G819" s="259"/>
      <c r="H819" s="262">
        <v>20.088</v>
      </c>
      <c r="I819" s="263"/>
      <c r="J819" s="259"/>
      <c r="K819" s="259"/>
      <c r="L819" s="264"/>
      <c r="M819" s="265"/>
      <c r="N819" s="266"/>
      <c r="O819" s="266"/>
      <c r="P819" s="266"/>
      <c r="Q819" s="266"/>
      <c r="R819" s="266"/>
      <c r="S819" s="266"/>
      <c r="T819" s="267"/>
      <c r="AT819" s="268" t="s">
        <v>185</v>
      </c>
      <c r="AU819" s="268" t="s">
        <v>85</v>
      </c>
      <c r="AV819" s="13" t="s">
        <v>176</v>
      </c>
      <c r="AW819" s="13" t="s">
        <v>37</v>
      </c>
      <c r="AX819" s="13" t="s">
        <v>82</v>
      </c>
      <c r="AY819" s="268" t="s">
        <v>169</v>
      </c>
    </row>
    <row r="820" spans="2:65" s="1" customFormat="1" ht="25.5" customHeight="1">
      <c r="B820" s="47"/>
      <c r="C820" s="234" t="s">
        <v>1048</v>
      </c>
      <c r="D820" s="234" t="s">
        <v>171</v>
      </c>
      <c r="E820" s="235" t="s">
        <v>286</v>
      </c>
      <c r="F820" s="236" t="s">
        <v>287</v>
      </c>
      <c r="G820" s="237" t="s">
        <v>288</v>
      </c>
      <c r="H820" s="238">
        <v>3291.407</v>
      </c>
      <c r="I820" s="239"/>
      <c r="J820" s="240">
        <f>ROUND(I820*H820,2)</f>
        <v>0</v>
      </c>
      <c r="K820" s="236" t="s">
        <v>175</v>
      </c>
      <c r="L820" s="73"/>
      <c r="M820" s="241" t="s">
        <v>21</v>
      </c>
      <c r="N820" s="242" t="s">
        <v>45</v>
      </c>
      <c r="O820" s="48"/>
      <c r="P820" s="243">
        <f>O820*H820</f>
        <v>0</v>
      </c>
      <c r="Q820" s="243">
        <v>0</v>
      </c>
      <c r="R820" s="243">
        <f>Q820*H820</f>
        <v>0</v>
      </c>
      <c r="S820" s="243">
        <v>0</v>
      </c>
      <c r="T820" s="244">
        <f>S820*H820</f>
        <v>0</v>
      </c>
      <c r="AR820" s="25" t="s">
        <v>176</v>
      </c>
      <c r="AT820" s="25" t="s">
        <v>171</v>
      </c>
      <c r="AU820" s="25" t="s">
        <v>85</v>
      </c>
      <c r="AY820" s="25" t="s">
        <v>169</v>
      </c>
      <c r="BE820" s="245">
        <f>IF(N820="základní",J820,0)</f>
        <v>0</v>
      </c>
      <c r="BF820" s="245">
        <f>IF(N820="snížená",J820,0)</f>
        <v>0</v>
      </c>
      <c r="BG820" s="245">
        <f>IF(N820="zákl. přenesená",J820,0)</f>
        <v>0</v>
      </c>
      <c r="BH820" s="245">
        <f>IF(N820="sníž. přenesená",J820,0)</f>
        <v>0</v>
      </c>
      <c r="BI820" s="245">
        <f>IF(N820="nulová",J820,0)</f>
        <v>0</v>
      </c>
      <c r="BJ820" s="25" t="s">
        <v>82</v>
      </c>
      <c r="BK820" s="245">
        <f>ROUND(I820*H820,2)</f>
        <v>0</v>
      </c>
      <c r="BL820" s="25" t="s">
        <v>176</v>
      </c>
      <c r="BM820" s="25" t="s">
        <v>1049</v>
      </c>
    </row>
    <row r="821" spans="2:51" s="14" customFormat="1" ht="13.5">
      <c r="B821" s="269"/>
      <c r="C821" s="270"/>
      <c r="D821" s="248" t="s">
        <v>185</v>
      </c>
      <c r="E821" s="271" t="s">
        <v>21</v>
      </c>
      <c r="F821" s="272" t="s">
        <v>1050</v>
      </c>
      <c r="G821" s="270"/>
      <c r="H821" s="271" t="s">
        <v>21</v>
      </c>
      <c r="I821" s="273"/>
      <c r="J821" s="270"/>
      <c r="K821" s="270"/>
      <c r="L821" s="274"/>
      <c r="M821" s="275"/>
      <c r="N821" s="276"/>
      <c r="O821" s="276"/>
      <c r="P821" s="276"/>
      <c r="Q821" s="276"/>
      <c r="R821" s="276"/>
      <c r="S821" s="276"/>
      <c r="T821" s="277"/>
      <c r="AT821" s="278" t="s">
        <v>185</v>
      </c>
      <c r="AU821" s="278" t="s">
        <v>85</v>
      </c>
      <c r="AV821" s="14" t="s">
        <v>82</v>
      </c>
      <c r="AW821" s="14" t="s">
        <v>37</v>
      </c>
      <c r="AX821" s="14" t="s">
        <v>74</v>
      </c>
      <c r="AY821" s="278" t="s">
        <v>169</v>
      </c>
    </row>
    <row r="822" spans="2:51" s="12" customFormat="1" ht="13.5">
      <c r="B822" s="246"/>
      <c r="C822" s="247"/>
      <c r="D822" s="248" t="s">
        <v>185</v>
      </c>
      <c r="E822" s="249" t="s">
        <v>21</v>
      </c>
      <c r="F822" s="250" t="s">
        <v>1051</v>
      </c>
      <c r="G822" s="247"/>
      <c r="H822" s="251">
        <v>860.183</v>
      </c>
      <c r="I822" s="252"/>
      <c r="J822" s="247"/>
      <c r="K822" s="247"/>
      <c r="L822" s="253"/>
      <c r="M822" s="254"/>
      <c r="N822" s="255"/>
      <c r="O822" s="255"/>
      <c r="P822" s="255"/>
      <c r="Q822" s="255"/>
      <c r="R822" s="255"/>
      <c r="S822" s="255"/>
      <c r="T822" s="256"/>
      <c r="AT822" s="257" t="s">
        <v>185</v>
      </c>
      <c r="AU822" s="257" t="s">
        <v>85</v>
      </c>
      <c r="AV822" s="12" t="s">
        <v>85</v>
      </c>
      <c r="AW822" s="12" t="s">
        <v>37</v>
      </c>
      <c r="AX822" s="12" t="s">
        <v>74</v>
      </c>
      <c r="AY822" s="257" t="s">
        <v>169</v>
      </c>
    </row>
    <row r="823" spans="2:51" s="14" customFormat="1" ht="13.5">
      <c r="B823" s="269"/>
      <c r="C823" s="270"/>
      <c r="D823" s="248" t="s">
        <v>185</v>
      </c>
      <c r="E823" s="271" t="s">
        <v>21</v>
      </c>
      <c r="F823" s="272" t="s">
        <v>373</v>
      </c>
      <c r="G823" s="270"/>
      <c r="H823" s="271" t="s">
        <v>21</v>
      </c>
      <c r="I823" s="273"/>
      <c r="J823" s="270"/>
      <c r="K823" s="270"/>
      <c r="L823" s="274"/>
      <c r="M823" s="275"/>
      <c r="N823" s="276"/>
      <c r="O823" s="276"/>
      <c r="P823" s="276"/>
      <c r="Q823" s="276"/>
      <c r="R823" s="276"/>
      <c r="S823" s="276"/>
      <c r="T823" s="277"/>
      <c r="AT823" s="278" t="s">
        <v>185</v>
      </c>
      <c r="AU823" s="278" t="s">
        <v>85</v>
      </c>
      <c r="AV823" s="14" t="s">
        <v>82</v>
      </c>
      <c r="AW823" s="14" t="s">
        <v>37</v>
      </c>
      <c r="AX823" s="14" t="s">
        <v>74</v>
      </c>
      <c r="AY823" s="278" t="s">
        <v>169</v>
      </c>
    </row>
    <row r="824" spans="2:51" s="12" customFormat="1" ht="13.5">
      <c r="B824" s="246"/>
      <c r="C824" s="247"/>
      <c r="D824" s="248" t="s">
        <v>185</v>
      </c>
      <c r="E824" s="249" t="s">
        <v>21</v>
      </c>
      <c r="F824" s="250" t="s">
        <v>1052</v>
      </c>
      <c r="G824" s="247"/>
      <c r="H824" s="251">
        <v>12.771</v>
      </c>
      <c r="I824" s="252"/>
      <c r="J824" s="247"/>
      <c r="K824" s="247"/>
      <c r="L824" s="253"/>
      <c r="M824" s="254"/>
      <c r="N824" s="255"/>
      <c r="O824" s="255"/>
      <c r="P824" s="255"/>
      <c r="Q824" s="255"/>
      <c r="R824" s="255"/>
      <c r="S824" s="255"/>
      <c r="T824" s="256"/>
      <c r="AT824" s="257" t="s">
        <v>185</v>
      </c>
      <c r="AU824" s="257" t="s">
        <v>85</v>
      </c>
      <c r="AV824" s="12" t="s">
        <v>85</v>
      </c>
      <c r="AW824" s="12" t="s">
        <v>37</v>
      </c>
      <c r="AX824" s="12" t="s">
        <v>74</v>
      </c>
      <c r="AY824" s="257" t="s">
        <v>169</v>
      </c>
    </row>
    <row r="825" spans="2:51" s="14" customFormat="1" ht="13.5">
      <c r="B825" s="269"/>
      <c r="C825" s="270"/>
      <c r="D825" s="248" t="s">
        <v>185</v>
      </c>
      <c r="E825" s="271" t="s">
        <v>21</v>
      </c>
      <c r="F825" s="272" t="s">
        <v>1053</v>
      </c>
      <c r="G825" s="270"/>
      <c r="H825" s="271" t="s">
        <v>21</v>
      </c>
      <c r="I825" s="273"/>
      <c r="J825" s="270"/>
      <c r="K825" s="270"/>
      <c r="L825" s="274"/>
      <c r="M825" s="275"/>
      <c r="N825" s="276"/>
      <c r="O825" s="276"/>
      <c r="P825" s="276"/>
      <c r="Q825" s="276"/>
      <c r="R825" s="276"/>
      <c r="S825" s="276"/>
      <c r="T825" s="277"/>
      <c r="AT825" s="278" t="s">
        <v>185</v>
      </c>
      <c r="AU825" s="278" t="s">
        <v>85</v>
      </c>
      <c r="AV825" s="14" t="s">
        <v>82</v>
      </c>
      <c r="AW825" s="14" t="s">
        <v>37</v>
      </c>
      <c r="AX825" s="14" t="s">
        <v>74</v>
      </c>
      <c r="AY825" s="278" t="s">
        <v>169</v>
      </c>
    </row>
    <row r="826" spans="2:51" s="12" customFormat="1" ht="13.5">
      <c r="B826" s="246"/>
      <c r="C826" s="247"/>
      <c r="D826" s="248" t="s">
        <v>185</v>
      </c>
      <c r="E826" s="249" t="s">
        <v>21</v>
      </c>
      <c r="F826" s="250" t="s">
        <v>1054</v>
      </c>
      <c r="G826" s="247"/>
      <c r="H826" s="251">
        <v>1854.654</v>
      </c>
      <c r="I826" s="252"/>
      <c r="J826" s="247"/>
      <c r="K826" s="247"/>
      <c r="L826" s="253"/>
      <c r="M826" s="254"/>
      <c r="N826" s="255"/>
      <c r="O826" s="255"/>
      <c r="P826" s="255"/>
      <c r="Q826" s="255"/>
      <c r="R826" s="255"/>
      <c r="S826" s="255"/>
      <c r="T826" s="256"/>
      <c r="AT826" s="257" t="s">
        <v>185</v>
      </c>
      <c r="AU826" s="257" t="s">
        <v>85</v>
      </c>
      <c r="AV826" s="12" t="s">
        <v>85</v>
      </c>
      <c r="AW826" s="12" t="s">
        <v>37</v>
      </c>
      <c r="AX826" s="12" t="s">
        <v>74</v>
      </c>
      <c r="AY826" s="257" t="s">
        <v>169</v>
      </c>
    </row>
    <row r="827" spans="2:51" s="14" customFormat="1" ht="13.5">
      <c r="B827" s="269"/>
      <c r="C827" s="270"/>
      <c r="D827" s="248" t="s">
        <v>185</v>
      </c>
      <c r="E827" s="271" t="s">
        <v>21</v>
      </c>
      <c r="F827" s="272" t="s">
        <v>1055</v>
      </c>
      <c r="G827" s="270"/>
      <c r="H827" s="271" t="s">
        <v>21</v>
      </c>
      <c r="I827" s="273"/>
      <c r="J827" s="270"/>
      <c r="K827" s="270"/>
      <c r="L827" s="274"/>
      <c r="M827" s="275"/>
      <c r="N827" s="276"/>
      <c r="O827" s="276"/>
      <c r="P827" s="276"/>
      <c r="Q827" s="276"/>
      <c r="R827" s="276"/>
      <c r="S827" s="276"/>
      <c r="T827" s="277"/>
      <c r="AT827" s="278" t="s">
        <v>185</v>
      </c>
      <c r="AU827" s="278" t="s">
        <v>85</v>
      </c>
      <c r="AV827" s="14" t="s">
        <v>82</v>
      </c>
      <c r="AW827" s="14" t="s">
        <v>37</v>
      </c>
      <c r="AX827" s="14" t="s">
        <v>74</v>
      </c>
      <c r="AY827" s="278" t="s">
        <v>169</v>
      </c>
    </row>
    <row r="828" spans="2:51" s="14" customFormat="1" ht="13.5">
      <c r="B828" s="269"/>
      <c r="C828" s="270"/>
      <c r="D828" s="248" t="s">
        <v>185</v>
      </c>
      <c r="E828" s="271" t="s">
        <v>21</v>
      </c>
      <c r="F828" s="272" t="s">
        <v>373</v>
      </c>
      <c r="G828" s="270"/>
      <c r="H828" s="271" t="s">
        <v>21</v>
      </c>
      <c r="I828" s="273"/>
      <c r="J828" s="270"/>
      <c r="K828" s="270"/>
      <c r="L828" s="274"/>
      <c r="M828" s="275"/>
      <c r="N828" s="276"/>
      <c r="O828" s="276"/>
      <c r="P828" s="276"/>
      <c r="Q828" s="276"/>
      <c r="R828" s="276"/>
      <c r="S828" s="276"/>
      <c r="T828" s="277"/>
      <c r="AT828" s="278" t="s">
        <v>185</v>
      </c>
      <c r="AU828" s="278" t="s">
        <v>85</v>
      </c>
      <c r="AV828" s="14" t="s">
        <v>82</v>
      </c>
      <c r="AW828" s="14" t="s">
        <v>37</v>
      </c>
      <c r="AX828" s="14" t="s">
        <v>74</v>
      </c>
      <c r="AY828" s="278" t="s">
        <v>169</v>
      </c>
    </row>
    <row r="829" spans="2:51" s="12" customFormat="1" ht="13.5">
      <c r="B829" s="246"/>
      <c r="C829" s="247"/>
      <c r="D829" s="248" t="s">
        <v>185</v>
      </c>
      <c r="E829" s="249" t="s">
        <v>21</v>
      </c>
      <c r="F829" s="250" t="s">
        <v>1056</v>
      </c>
      <c r="G829" s="247"/>
      <c r="H829" s="251">
        <v>25.57</v>
      </c>
      <c r="I829" s="252"/>
      <c r="J829" s="247"/>
      <c r="K829" s="247"/>
      <c r="L829" s="253"/>
      <c r="M829" s="254"/>
      <c r="N829" s="255"/>
      <c r="O829" s="255"/>
      <c r="P829" s="255"/>
      <c r="Q829" s="255"/>
      <c r="R829" s="255"/>
      <c r="S829" s="255"/>
      <c r="T829" s="256"/>
      <c r="AT829" s="257" t="s">
        <v>185</v>
      </c>
      <c r="AU829" s="257" t="s">
        <v>85</v>
      </c>
      <c r="AV829" s="12" t="s">
        <v>85</v>
      </c>
      <c r="AW829" s="12" t="s">
        <v>37</v>
      </c>
      <c r="AX829" s="12" t="s">
        <v>74</v>
      </c>
      <c r="AY829" s="257" t="s">
        <v>169</v>
      </c>
    </row>
    <row r="830" spans="2:51" s="14" customFormat="1" ht="13.5">
      <c r="B830" s="269"/>
      <c r="C830" s="270"/>
      <c r="D830" s="248" t="s">
        <v>185</v>
      </c>
      <c r="E830" s="271" t="s">
        <v>21</v>
      </c>
      <c r="F830" s="272" t="s">
        <v>1053</v>
      </c>
      <c r="G830" s="270"/>
      <c r="H830" s="271" t="s">
        <v>21</v>
      </c>
      <c r="I830" s="273"/>
      <c r="J830" s="270"/>
      <c r="K830" s="270"/>
      <c r="L830" s="274"/>
      <c r="M830" s="275"/>
      <c r="N830" s="276"/>
      <c r="O830" s="276"/>
      <c r="P830" s="276"/>
      <c r="Q830" s="276"/>
      <c r="R830" s="276"/>
      <c r="S830" s="276"/>
      <c r="T830" s="277"/>
      <c r="AT830" s="278" t="s">
        <v>185</v>
      </c>
      <c r="AU830" s="278" t="s">
        <v>85</v>
      </c>
      <c r="AV830" s="14" t="s">
        <v>82</v>
      </c>
      <c r="AW830" s="14" t="s">
        <v>37</v>
      </c>
      <c r="AX830" s="14" t="s">
        <v>74</v>
      </c>
      <c r="AY830" s="278" t="s">
        <v>169</v>
      </c>
    </row>
    <row r="831" spans="2:51" s="12" customFormat="1" ht="13.5">
      <c r="B831" s="246"/>
      <c r="C831" s="247"/>
      <c r="D831" s="248" t="s">
        <v>185</v>
      </c>
      <c r="E831" s="249" t="s">
        <v>21</v>
      </c>
      <c r="F831" s="250" t="s">
        <v>1057</v>
      </c>
      <c r="G831" s="247"/>
      <c r="H831" s="251">
        <v>538.229</v>
      </c>
      <c r="I831" s="252"/>
      <c r="J831" s="247"/>
      <c r="K831" s="247"/>
      <c r="L831" s="253"/>
      <c r="M831" s="254"/>
      <c r="N831" s="255"/>
      <c r="O831" s="255"/>
      <c r="P831" s="255"/>
      <c r="Q831" s="255"/>
      <c r="R831" s="255"/>
      <c r="S831" s="255"/>
      <c r="T831" s="256"/>
      <c r="AT831" s="257" t="s">
        <v>185</v>
      </c>
      <c r="AU831" s="257" t="s">
        <v>85</v>
      </c>
      <c r="AV831" s="12" t="s">
        <v>85</v>
      </c>
      <c r="AW831" s="12" t="s">
        <v>37</v>
      </c>
      <c r="AX831" s="12" t="s">
        <v>74</v>
      </c>
      <c r="AY831" s="257" t="s">
        <v>169</v>
      </c>
    </row>
    <row r="832" spans="2:51" s="13" customFormat="1" ht="13.5">
      <c r="B832" s="258"/>
      <c r="C832" s="259"/>
      <c r="D832" s="248" t="s">
        <v>185</v>
      </c>
      <c r="E832" s="260" t="s">
        <v>21</v>
      </c>
      <c r="F832" s="261" t="s">
        <v>187</v>
      </c>
      <c r="G832" s="259"/>
      <c r="H832" s="262">
        <v>3291.407</v>
      </c>
      <c r="I832" s="263"/>
      <c r="J832" s="259"/>
      <c r="K832" s="259"/>
      <c r="L832" s="264"/>
      <c r="M832" s="265"/>
      <c r="N832" s="266"/>
      <c r="O832" s="266"/>
      <c r="P832" s="266"/>
      <c r="Q832" s="266"/>
      <c r="R832" s="266"/>
      <c r="S832" s="266"/>
      <c r="T832" s="267"/>
      <c r="AT832" s="268" t="s">
        <v>185</v>
      </c>
      <c r="AU832" s="268" t="s">
        <v>85</v>
      </c>
      <c r="AV832" s="13" t="s">
        <v>176</v>
      </c>
      <c r="AW832" s="13" t="s">
        <v>37</v>
      </c>
      <c r="AX832" s="13" t="s">
        <v>82</v>
      </c>
      <c r="AY832" s="268" t="s">
        <v>169</v>
      </c>
    </row>
    <row r="833" spans="2:65" s="1" customFormat="1" ht="25.5" customHeight="1">
      <c r="B833" s="47"/>
      <c r="C833" s="234" t="s">
        <v>1058</v>
      </c>
      <c r="D833" s="234" t="s">
        <v>171</v>
      </c>
      <c r="E833" s="235" t="s">
        <v>292</v>
      </c>
      <c r="F833" s="236" t="s">
        <v>293</v>
      </c>
      <c r="G833" s="237" t="s">
        <v>288</v>
      </c>
      <c r="H833" s="238">
        <v>36205.807</v>
      </c>
      <c r="I833" s="239"/>
      <c r="J833" s="240">
        <f>ROUND(I833*H833,2)</f>
        <v>0</v>
      </c>
      <c r="K833" s="236" t="s">
        <v>175</v>
      </c>
      <c r="L833" s="73"/>
      <c r="M833" s="241" t="s">
        <v>21</v>
      </c>
      <c r="N833" s="242" t="s">
        <v>45</v>
      </c>
      <c r="O833" s="48"/>
      <c r="P833" s="243">
        <f>O833*H833</f>
        <v>0</v>
      </c>
      <c r="Q833" s="243">
        <v>0</v>
      </c>
      <c r="R833" s="243">
        <f>Q833*H833</f>
        <v>0</v>
      </c>
      <c r="S833" s="243">
        <v>0</v>
      </c>
      <c r="T833" s="244">
        <f>S833*H833</f>
        <v>0</v>
      </c>
      <c r="AR833" s="25" t="s">
        <v>176</v>
      </c>
      <c r="AT833" s="25" t="s">
        <v>171</v>
      </c>
      <c r="AU833" s="25" t="s">
        <v>85</v>
      </c>
      <c r="AY833" s="25" t="s">
        <v>169</v>
      </c>
      <c r="BE833" s="245">
        <f>IF(N833="základní",J833,0)</f>
        <v>0</v>
      </c>
      <c r="BF833" s="245">
        <f>IF(N833="snížená",J833,0)</f>
        <v>0</v>
      </c>
      <c r="BG833" s="245">
        <f>IF(N833="zákl. přenesená",J833,0)</f>
        <v>0</v>
      </c>
      <c r="BH833" s="245">
        <f>IF(N833="sníž. přenesená",J833,0)</f>
        <v>0</v>
      </c>
      <c r="BI833" s="245">
        <f>IF(N833="nulová",J833,0)</f>
        <v>0</v>
      </c>
      <c r="BJ833" s="25" t="s">
        <v>82</v>
      </c>
      <c r="BK833" s="245">
        <f>ROUND(I833*H833,2)</f>
        <v>0</v>
      </c>
      <c r="BL833" s="25" t="s">
        <v>176</v>
      </c>
      <c r="BM833" s="25" t="s">
        <v>1059</v>
      </c>
    </row>
    <row r="834" spans="2:51" s="12" customFormat="1" ht="13.5">
      <c r="B834" s="246"/>
      <c r="C834" s="247"/>
      <c r="D834" s="248" t="s">
        <v>185</v>
      </c>
      <c r="E834" s="249" t="s">
        <v>21</v>
      </c>
      <c r="F834" s="250" t="s">
        <v>1060</v>
      </c>
      <c r="G834" s="247"/>
      <c r="H834" s="251">
        <v>36205.807</v>
      </c>
      <c r="I834" s="252"/>
      <c r="J834" s="247"/>
      <c r="K834" s="247"/>
      <c r="L834" s="253"/>
      <c r="M834" s="254"/>
      <c r="N834" s="255"/>
      <c r="O834" s="255"/>
      <c r="P834" s="255"/>
      <c r="Q834" s="255"/>
      <c r="R834" s="255"/>
      <c r="S834" s="255"/>
      <c r="T834" s="256"/>
      <c r="AT834" s="257" t="s">
        <v>185</v>
      </c>
      <c r="AU834" s="257" t="s">
        <v>85</v>
      </c>
      <c r="AV834" s="12" t="s">
        <v>85</v>
      </c>
      <c r="AW834" s="12" t="s">
        <v>37</v>
      </c>
      <c r="AX834" s="12" t="s">
        <v>74</v>
      </c>
      <c r="AY834" s="257" t="s">
        <v>169</v>
      </c>
    </row>
    <row r="835" spans="2:51" s="13" customFormat="1" ht="13.5">
      <c r="B835" s="258"/>
      <c r="C835" s="259"/>
      <c r="D835" s="248" t="s">
        <v>185</v>
      </c>
      <c r="E835" s="260" t="s">
        <v>21</v>
      </c>
      <c r="F835" s="261" t="s">
        <v>187</v>
      </c>
      <c r="G835" s="259"/>
      <c r="H835" s="262">
        <v>36205.807</v>
      </c>
      <c r="I835" s="263"/>
      <c r="J835" s="259"/>
      <c r="K835" s="259"/>
      <c r="L835" s="264"/>
      <c r="M835" s="265"/>
      <c r="N835" s="266"/>
      <c r="O835" s="266"/>
      <c r="P835" s="266"/>
      <c r="Q835" s="266"/>
      <c r="R835" s="266"/>
      <c r="S835" s="266"/>
      <c r="T835" s="267"/>
      <c r="AT835" s="268" t="s">
        <v>185</v>
      </c>
      <c r="AU835" s="268" t="s">
        <v>85</v>
      </c>
      <c r="AV835" s="13" t="s">
        <v>176</v>
      </c>
      <c r="AW835" s="13" t="s">
        <v>37</v>
      </c>
      <c r="AX835" s="13" t="s">
        <v>82</v>
      </c>
      <c r="AY835" s="268" t="s">
        <v>169</v>
      </c>
    </row>
    <row r="836" spans="2:65" s="1" customFormat="1" ht="25.5" customHeight="1">
      <c r="B836" s="47"/>
      <c r="C836" s="234" t="s">
        <v>1061</v>
      </c>
      <c r="D836" s="234" t="s">
        <v>171</v>
      </c>
      <c r="E836" s="235" t="s">
        <v>1062</v>
      </c>
      <c r="F836" s="236" t="s">
        <v>1063</v>
      </c>
      <c r="G836" s="237" t="s">
        <v>288</v>
      </c>
      <c r="H836" s="238">
        <v>12.997</v>
      </c>
      <c r="I836" s="239"/>
      <c r="J836" s="240">
        <f>ROUND(I836*H836,2)</f>
        <v>0</v>
      </c>
      <c r="K836" s="236" t="s">
        <v>175</v>
      </c>
      <c r="L836" s="73"/>
      <c r="M836" s="241" t="s">
        <v>21</v>
      </c>
      <c r="N836" s="242" t="s">
        <v>45</v>
      </c>
      <c r="O836" s="48"/>
      <c r="P836" s="243">
        <f>O836*H836</f>
        <v>0</v>
      </c>
      <c r="Q836" s="243">
        <v>0</v>
      </c>
      <c r="R836" s="243">
        <f>Q836*H836</f>
        <v>0</v>
      </c>
      <c r="S836" s="243">
        <v>0</v>
      </c>
      <c r="T836" s="244">
        <f>S836*H836</f>
        <v>0</v>
      </c>
      <c r="AR836" s="25" t="s">
        <v>176</v>
      </c>
      <c r="AT836" s="25" t="s">
        <v>171</v>
      </c>
      <c r="AU836" s="25" t="s">
        <v>85</v>
      </c>
      <c r="AY836" s="25" t="s">
        <v>169</v>
      </c>
      <c r="BE836" s="245">
        <f>IF(N836="základní",J836,0)</f>
        <v>0</v>
      </c>
      <c r="BF836" s="245">
        <f>IF(N836="snížená",J836,0)</f>
        <v>0</v>
      </c>
      <c r="BG836" s="245">
        <f>IF(N836="zákl. přenesená",J836,0)</f>
        <v>0</v>
      </c>
      <c r="BH836" s="245">
        <f>IF(N836="sníž. přenesená",J836,0)</f>
        <v>0</v>
      </c>
      <c r="BI836" s="245">
        <f>IF(N836="nulová",J836,0)</f>
        <v>0</v>
      </c>
      <c r="BJ836" s="25" t="s">
        <v>82</v>
      </c>
      <c r="BK836" s="245">
        <f>ROUND(I836*H836,2)</f>
        <v>0</v>
      </c>
      <c r="BL836" s="25" t="s">
        <v>176</v>
      </c>
      <c r="BM836" s="25" t="s">
        <v>1064</v>
      </c>
    </row>
    <row r="837" spans="2:51" s="14" customFormat="1" ht="13.5">
      <c r="B837" s="269"/>
      <c r="C837" s="270"/>
      <c r="D837" s="248" t="s">
        <v>185</v>
      </c>
      <c r="E837" s="271" t="s">
        <v>21</v>
      </c>
      <c r="F837" s="272" t="s">
        <v>1065</v>
      </c>
      <c r="G837" s="270"/>
      <c r="H837" s="271" t="s">
        <v>21</v>
      </c>
      <c r="I837" s="273"/>
      <c r="J837" s="270"/>
      <c r="K837" s="270"/>
      <c r="L837" s="274"/>
      <c r="M837" s="275"/>
      <c r="N837" s="276"/>
      <c r="O837" s="276"/>
      <c r="P837" s="276"/>
      <c r="Q837" s="276"/>
      <c r="R837" s="276"/>
      <c r="S837" s="276"/>
      <c r="T837" s="277"/>
      <c r="AT837" s="278" t="s">
        <v>185</v>
      </c>
      <c r="AU837" s="278" t="s">
        <v>85</v>
      </c>
      <c r="AV837" s="14" t="s">
        <v>82</v>
      </c>
      <c r="AW837" s="14" t="s">
        <v>37</v>
      </c>
      <c r="AX837" s="14" t="s">
        <v>74</v>
      </c>
      <c r="AY837" s="278" t="s">
        <v>169</v>
      </c>
    </row>
    <row r="838" spans="2:51" s="12" customFormat="1" ht="13.5">
      <c r="B838" s="246"/>
      <c r="C838" s="247"/>
      <c r="D838" s="248" t="s">
        <v>185</v>
      </c>
      <c r="E838" s="249" t="s">
        <v>21</v>
      </c>
      <c r="F838" s="250" t="s">
        <v>1066</v>
      </c>
      <c r="G838" s="247"/>
      <c r="H838" s="251">
        <v>12.997</v>
      </c>
      <c r="I838" s="252"/>
      <c r="J838" s="247"/>
      <c r="K838" s="247"/>
      <c r="L838" s="253"/>
      <c r="M838" s="254"/>
      <c r="N838" s="255"/>
      <c r="O838" s="255"/>
      <c r="P838" s="255"/>
      <c r="Q838" s="255"/>
      <c r="R838" s="255"/>
      <c r="S838" s="255"/>
      <c r="T838" s="256"/>
      <c r="AT838" s="257" t="s">
        <v>185</v>
      </c>
      <c r="AU838" s="257" t="s">
        <v>85</v>
      </c>
      <c r="AV838" s="12" t="s">
        <v>85</v>
      </c>
      <c r="AW838" s="12" t="s">
        <v>37</v>
      </c>
      <c r="AX838" s="12" t="s">
        <v>74</v>
      </c>
      <c r="AY838" s="257" t="s">
        <v>169</v>
      </c>
    </row>
    <row r="839" spans="2:51" s="13" customFormat="1" ht="13.5">
      <c r="B839" s="258"/>
      <c r="C839" s="259"/>
      <c r="D839" s="248" t="s">
        <v>185</v>
      </c>
      <c r="E839" s="260" t="s">
        <v>21</v>
      </c>
      <c r="F839" s="261" t="s">
        <v>187</v>
      </c>
      <c r="G839" s="259"/>
      <c r="H839" s="262">
        <v>12.997</v>
      </c>
      <c r="I839" s="263"/>
      <c r="J839" s="259"/>
      <c r="K839" s="259"/>
      <c r="L839" s="264"/>
      <c r="M839" s="265"/>
      <c r="N839" s="266"/>
      <c r="O839" s="266"/>
      <c r="P839" s="266"/>
      <c r="Q839" s="266"/>
      <c r="R839" s="266"/>
      <c r="S839" s="266"/>
      <c r="T839" s="267"/>
      <c r="AT839" s="268" t="s">
        <v>185</v>
      </c>
      <c r="AU839" s="268" t="s">
        <v>85</v>
      </c>
      <c r="AV839" s="13" t="s">
        <v>176</v>
      </c>
      <c r="AW839" s="13" t="s">
        <v>37</v>
      </c>
      <c r="AX839" s="13" t="s">
        <v>82</v>
      </c>
      <c r="AY839" s="268" t="s">
        <v>169</v>
      </c>
    </row>
    <row r="840" spans="2:65" s="1" customFormat="1" ht="25.5" customHeight="1">
      <c r="B840" s="47"/>
      <c r="C840" s="234" t="s">
        <v>1067</v>
      </c>
      <c r="D840" s="234" t="s">
        <v>171</v>
      </c>
      <c r="E840" s="235" t="s">
        <v>1068</v>
      </c>
      <c r="F840" s="236" t="s">
        <v>293</v>
      </c>
      <c r="G840" s="237" t="s">
        <v>288</v>
      </c>
      <c r="H840" s="238">
        <v>142.967</v>
      </c>
      <c r="I840" s="239"/>
      <c r="J840" s="240">
        <f>ROUND(I840*H840,2)</f>
        <v>0</v>
      </c>
      <c r="K840" s="236" t="s">
        <v>175</v>
      </c>
      <c r="L840" s="73"/>
      <c r="M840" s="241" t="s">
        <v>21</v>
      </c>
      <c r="N840" s="242" t="s">
        <v>45</v>
      </c>
      <c r="O840" s="48"/>
      <c r="P840" s="243">
        <f>O840*H840</f>
        <v>0</v>
      </c>
      <c r="Q840" s="243">
        <v>0</v>
      </c>
      <c r="R840" s="243">
        <f>Q840*H840</f>
        <v>0</v>
      </c>
      <c r="S840" s="243">
        <v>0</v>
      </c>
      <c r="T840" s="244">
        <f>S840*H840</f>
        <v>0</v>
      </c>
      <c r="AR840" s="25" t="s">
        <v>176</v>
      </c>
      <c r="AT840" s="25" t="s">
        <v>171</v>
      </c>
      <c r="AU840" s="25" t="s">
        <v>85</v>
      </c>
      <c r="AY840" s="25" t="s">
        <v>169</v>
      </c>
      <c r="BE840" s="245">
        <f>IF(N840="základní",J840,0)</f>
        <v>0</v>
      </c>
      <c r="BF840" s="245">
        <f>IF(N840="snížená",J840,0)</f>
        <v>0</v>
      </c>
      <c r="BG840" s="245">
        <f>IF(N840="zákl. přenesená",J840,0)</f>
        <v>0</v>
      </c>
      <c r="BH840" s="245">
        <f>IF(N840="sníž. přenesená",J840,0)</f>
        <v>0</v>
      </c>
      <c r="BI840" s="245">
        <f>IF(N840="nulová",J840,0)</f>
        <v>0</v>
      </c>
      <c r="BJ840" s="25" t="s">
        <v>82</v>
      </c>
      <c r="BK840" s="245">
        <f>ROUND(I840*H840,2)</f>
        <v>0</v>
      </c>
      <c r="BL840" s="25" t="s">
        <v>176</v>
      </c>
      <c r="BM840" s="25" t="s">
        <v>1069</v>
      </c>
    </row>
    <row r="841" spans="2:51" s="12" customFormat="1" ht="13.5">
      <c r="B841" s="246"/>
      <c r="C841" s="247"/>
      <c r="D841" s="248" t="s">
        <v>185</v>
      </c>
      <c r="E841" s="249" t="s">
        <v>21</v>
      </c>
      <c r="F841" s="250" t="s">
        <v>1070</v>
      </c>
      <c r="G841" s="247"/>
      <c r="H841" s="251">
        <v>142.967</v>
      </c>
      <c r="I841" s="252"/>
      <c r="J841" s="247"/>
      <c r="K841" s="247"/>
      <c r="L841" s="253"/>
      <c r="M841" s="254"/>
      <c r="N841" s="255"/>
      <c r="O841" s="255"/>
      <c r="P841" s="255"/>
      <c r="Q841" s="255"/>
      <c r="R841" s="255"/>
      <c r="S841" s="255"/>
      <c r="T841" s="256"/>
      <c r="AT841" s="257" t="s">
        <v>185</v>
      </c>
      <c r="AU841" s="257" t="s">
        <v>85</v>
      </c>
      <c r="AV841" s="12" t="s">
        <v>85</v>
      </c>
      <c r="AW841" s="12" t="s">
        <v>37</v>
      </c>
      <c r="AX841" s="12" t="s">
        <v>74</v>
      </c>
      <c r="AY841" s="257" t="s">
        <v>169</v>
      </c>
    </row>
    <row r="842" spans="2:51" s="13" customFormat="1" ht="13.5">
      <c r="B842" s="258"/>
      <c r="C842" s="259"/>
      <c r="D842" s="248" t="s">
        <v>185</v>
      </c>
      <c r="E842" s="260" t="s">
        <v>21</v>
      </c>
      <c r="F842" s="261" t="s">
        <v>187</v>
      </c>
      <c r="G842" s="259"/>
      <c r="H842" s="262">
        <v>142.967</v>
      </c>
      <c r="I842" s="263"/>
      <c r="J842" s="259"/>
      <c r="K842" s="259"/>
      <c r="L842" s="264"/>
      <c r="M842" s="265"/>
      <c r="N842" s="266"/>
      <c r="O842" s="266"/>
      <c r="P842" s="266"/>
      <c r="Q842" s="266"/>
      <c r="R842" s="266"/>
      <c r="S842" s="266"/>
      <c r="T842" s="267"/>
      <c r="AT842" s="268" t="s">
        <v>185</v>
      </c>
      <c r="AU842" s="268" t="s">
        <v>85</v>
      </c>
      <c r="AV842" s="13" t="s">
        <v>176</v>
      </c>
      <c r="AW842" s="13" t="s">
        <v>37</v>
      </c>
      <c r="AX842" s="13" t="s">
        <v>82</v>
      </c>
      <c r="AY842" s="268" t="s">
        <v>169</v>
      </c>
    </row>
    <row r="843" spans="2:65" s="1" customFormat="1" ht="25.5" customHeight="1">
      <c r="B843" s="47"/>
      <c r="C843" s="234" t="s">
        <v>1071</v>
      </c>
      <c r="D843" s="234" t="s">
        <v>171</v>
      </c>
      <c r="E843" s="235" t="s">
        <v>297</v>
      </c>
      <c r="F843" s="236" t="s">
        <v>298</v>
      </c>
      <c r="G843" s="237" t="s">
        <v>288</v>
      </c>
      <c r="H843" s="238">
        <v>832.587</v>
      </c>
      <c r="I843" s="239"/>
      <c r="J843" s="240">
        <f>ROUND(I843*H843,2)</f>
        <v>0</v>
      </c>
      <c r="K843" s="236" t="s">
        <v>175</v>
      </c>
      <c r="L843" s="73"/>
      <c r="M843" s="241" t="s">
        <v>21</v>
      </c>
      <c r="N843" s="242" t="s">
        <v>45</v>
      </c>
      <c r="O843" s="48"/>
      <c r="P843" s="243">
        <f>O843*H843</f>
        <v>0</v>
      </c>
      <c r="Q843" s="243">
        <v>0</v>
      </c>
      <c r="R843" s="243">
        <f>Q843*H843</f>
        <v>0</v>
      </c>
      <c r="S843" s="243">
        <v>0</v>
      </c>
      <c r="T843" s="244">
        <f>S843*H843</f>
        <v>0</v>
      </c>
      <c r="AR843" s="25" t="s">
        <v>176</v>
      </c>
      <c r="AT843" s="25" t="s">
        <v>171</v>
      </c>
      <c r="AU843" s="25" t="s">
        <v>85</v>
      </c>
      <c r="AY843" s="25" t="s">
        <v>169</v>
      </c>
      <c r="BE843" s="245">
        <f>IF(N843="základní",J843,0)</f>
        <v>0</v>
      </c>
      <c r="BF843" s="245">
        <f>IF(N843="snížená",J843,0)</f>
        <v>0</v>
      </c>
      <c r="BG843" s="245">
        <f>IF(N843="zákl. přenesená",J843,0)</f>
        <v>0</v>
      </c>
      <c r="BH843" s="245">
        <f>IF(N843="sníž. přenesená",J843,0)</f>
        <v>0</v>
      </c>
      <c r="BI843" s="245">
        <f>IF(N843="nulová",J843,0)</f>
        <v>0</v>
      </c>
      <c r="BJ843" s="25" t="s">
        <v>82</v>
      </c>
      <c r="BK843" s="245">
        <f>ROUND(I843*H843,2)</f>
        <v>0</v>
      </c>
      <c r="BL843" s="25" t="s">
        <v>176</v>
      </c>
      <c r="BM843" s="25" t="s">
        <v>1072</v>
      </c>
    </row>
    <row r="844" spans="2:51" s="14" customFormat="1" ht="13.5">
      <c r="B844" s="269"/>
      <c r="C844" s="270"/>
      <c r="D844" s="248" t="s">
        <v>185</v>
      </c>
      <c r="E844" s="271" t="s">
        <v>21</v>
      </c>
      <c r="F844" s="272" t="s">
        <v>1073</v>
      </c>
      <c r="G844" s="270"/>
      <c r="H844" s="271" t="s">
        <v>21</v>
      </c>
      <c r="I844" s="273"/>
      <c r="J844" s="270"/>
      <c r="K844" s="270"/>
      <c r="L844" s="274"/>
      <c r="M844" s="275"/>
      <c r="N844" s="276"/>
      <c r="O844" s="276"/>
      <c r="P844" s="276"/>
      <c r="Q844" s="276"/>
      <c r="R844" s="276"/>
      <c r="S844" s="276"/>
      <c r="T844" s="277"/>
      <c r="AT844" s="278" t="s">
        <v>185</v>
      </c>
      <c r="AU844" s="278" t="s">
        <v>85</v>
      </c>
      <c r="AV844" s="14" t="s">
        <v>82</v>
      </c>
      <c r="AW844" s="14" t="s">
        <v>37</v>
      </c>
      <c r="AX844" s="14" t="s">
        <v>74</v>
      </c>
      <c r="AY844" s="278" t="s">
        <v>169</v>
      </c>
    </row>
    <row r="845" spans="2:51" s="14" customFormat="1" ht="13.5">
      <c r="B845" s="269"/>
      <c r="C845" s="270"/>
      <c r="D845" s="248" t="s">
        <v>185</v>
      </c>
      <c r="E845" s="271" t="s">
        <v>21</v>
      </c>
      <c r="F845" s="272" t="s">
        <v>1074</v>
      </c>
      <c r="G845" s="270"/>
      <c r="H845" s="271" t="s">
        <v>21</v>
      </c>
      <c r="I845" s="273"/>
      <c r="J845" s="270"/>
      <c r="K845" s="270"/>
      <c r="L845" s="274"/>
      <c r="M845" s="275"/>
      <c r="N845" s="276"/>
      <c r="O845" s="276"/>
      <c r="P845" s="276"/>
      <c r="Q845" s="276"/>
      <c r="R845" s="276"/>
      <c r="S845" s="276"/>
      <c r="T845" s="277"/>
      <c r="AT845" s="278" t="s">
        <v>185</v>
      </c>
      <c r="AU845" s="278" t="s">
        <v>85</v>
      </c>
      <c r="AV845" s="14" t="s">
        <v>82</v>
      </c>
      <c r="AW845" s="14" t="s">
        <v>37</v>
      </c>
      <c r="AX845" s="14" t="s">
        <v>74</v>
      </c>
      <c r="AY845" s="278" t="s">
        <v>169</v>
      </c>
    </row>
    <row r="846" spans="2:51" s="12" customFormat="1" ht="13.5">
      <c r="B846" s="246"/>
      <c r="C846" s="247"/>
      <c r="D846" s="248" t="s">
        <v>185</v>
      </c>
      <c r="E846" s="249" t="s">
        <v>21</v>
      </c>
      <c r="F846" s="250" t="s">
        <v>1075</v>
      </c>
      <c r="G846" s="247"/>
      <c r="H846" s="251">
        <v>23.237</v>
      </c>
      <c r="I846" s="252"/>
      <c r="J846" s="247"/>
      <c r="K846" s="247"/>
      <c r="L846" s="253"/>
      <c r="M846" s="254"/>
      <c r="N846" s="255"/>
      <c r="O846" s="255"/>
      <c r="P846" s="255"/>
      <c r="Q846" s="255"/>
      <c r="R846" s="255"/>
      <c r="S846" s="255"/>
      <c r="T846" s="256"/>
      <c r="AT846" s="257" t="s">
        <v>185</v>
      </c>
      <c r="AU846" s="257" t="s">
        <v>85</v>
      </c>
      <c r="AV846" s="12" t="s">
        <v>85</v>
      </c>
      <c r="AW846" s="12" t="s">
        <v>37</v>
      </c>
      <c r="AX846" s="12" t="s">
        <v>74</v>
      </c>
      <c r="AY846" s="257" t="s">
        <v>169</v>
      </c>
    </row>
    <row r="847" spans="2:51" s="14" customFormat="1" ht="13.5">
      <c r="B847" s="269"/>
      <c r="C847" s="270"/>
      <c r="D847" s="248" t="s">
        <v>185</v>
      </c>
      <c r="E847" s="271" t="s">
        <v>21</v>
      </c>
      <c r="F847" s="272" t="s">
        <v>1076</v>
      </c>
      <c r="G847" s="270"/>
      <c r="H847" s="271" t="s">
        <v>21</v>
      </c>
      <c r="I847" s="273"/>
      <c r="J847" s="270"/>
      <c r="K847" s="270"/>
      <c r="L847" s="274"/>
      <c r="M847" s="275"/>
      <c r="N847" s="276"/>
      <c r="O847" s="276"/>
      <c r="P847" s="276"/>
      <c r="Q847" s="276"/>
      <c r="R847" s="276"/>
      <c r="S847" s="276"/>
      <c r="T847" s="277"/>
      <c r="AT847" s="278" t="s">
        <v>185</v>
      </c>
      <c r="AU847" s="278" t="s">
        <v>85</v>
      </c>
      <c r="AV847" s="14" t="s">
        <v>82</v>
      </c>
      <c r="AW847" s="14" t="s">
        <v>37</v>
      </c>
      <c r="AX847" s="14" t="s">
        <v>74</v>
      </c>
      <c r="AY847" s="278" t="s">
        <v>169</v>
      </c>
    </row>
    <row r="848" spans="2:51" s="12" customFormat="1" ht="13.5">
      <c r="B848" s="246"/>
      <c r="C848" s="247"/>
      <c r="D848" s="248" t="s">
        <v>185</v>
      </c>
      <c r="E848" s="249" t="s">
        <v>21</v>
      </c>
      <c r="F848" s="250" t="s">
        <v>1077</v>
      </c>
      <c r="G848" s="247"/>
      <c r="H848" s="251">
        <v>770.928</v>
      </c>
      <c r="I848" s="252"/>
      <c r="J848" s="247"/>
      <c r="K848" s="247"/>
      <c r="L848" s="253"/>
      <c r="M848" s="254"/>
      <c r="N848" s="255"/>
      <c r="O848" s="255"/>
      <c r="P848" s="255"/>
      <c r="Q848" s="255"/>
      <c r="R848" s="255"/>
      <c r="S848" s="255"/>
      <c r="T848" s="256"/>
      <c r="AT848" s="257" t="s">
        <v>185</v>
      </c>
      <c r="AU848" s="257" t="s">
        <v>85</v>
      </c>
      <c r="AV848" s="12" t="s">
        <v>85</v>
      </c>
      <c r="AW848" s="12" t="s">
        <v>37</v>
      </c>
      <c r="AX848" s="12" t="s">
        <v>74</v>
      </c>
      <c r="AY848" s="257" t="s">
        <v>169</v>
      </c>
    </row>
    <row r="849" spans="2:51" s="14" customFormat="1" ht="13.5">
      <c r="B849" s="269"/>
      <c r="C849" s="270"/>
      <c r="D849" s="248" t="s">
        <v>185</v>
      </c>
      <c r="E849" s="271" t="s">
        <v>21</v>
      </c>
      <c r="F849" s="272" t="s">
        <v>1065</v>
      </c>
      <c r="G849" s="270"/>
      <c r="H849" s="271" t="s">
        <v>21</v>
      </c>
      <c r="I849" s="273"/>
      <c r="J849" s="270"/>
      <c r="K849" s="270"/>
      <c r="L849" s="274"/>
      <c r="M849" s="275"/>
      <c r="N849" s="276"/>
      <c r="O849" s="276"/>
      <c r="P849" s="276"/>
      <c r="Q849" s="276"/>
      <c r="R849" s="276"/>
      <c r="S849" s="276"/>
      <c r="T849" s="277"/>
      <c r="AT849" s="278" t="s">
        <v>185</v>
      </c>
      <c r="AU849" s="278" t="s">
        <v>85</v>
      </c>
      <c r="AV849" s="14" t="s">
        <v>82</v>
      </c>
      <c r="AW849" s="14" t="s">
        <v>37</v>
      </c>
      <c r="AX849" s="14" t="s">
        <v>74</v>
      </c>
      <c r="AY849" s="278" t="s">
        <v>169</v>
      </c>
    </row>
    <row r="850" spans="2:51" s="12" customFormat="1" ht="13.5">
      <c r="B850" s="246"/>
      <c r="C850" s="247"/>
      <c r="D850" s="248" t="s">
        <v>185</v>
      </c>
      <c r="E850" s="249" t="s">
        <v>21</v>
      </c>
      <c r="F850" s="250" t="s">
        <v>1078</v>
      </c>
      <c r="G850" s="247"/>
      <c r="H850" s="251">
        <v>38.422</v>
      </c>
      <c r="I850" s="252"/>
      <c r="J850" s="247"/>
      <c r="K850" s="247"/>
      <c r="L850" s="253"/>
      <c r="M850" s="254"/>
      <c r="N850" s="255"/>
      <c r="O850" s="255"/>
      <c r="P850" s="255"/>
      <c r="Q850" s="255"/>
      <c r="R850" s="255"/>
      <c r="S850" s="255"/>
      <c r="T850" s="256"/>
      <c r="AT850" s="257" t="s">
        <v>185</v>
      </c>
      <c r="AU850" s="257" t="s">
        <v>85</v>
      </c>
      <c r="AV850" s="12" t="s">
        <v>85</v>
      </c>
      <c r="AW850" s="12" t="s">
        <v>37</v>
      </c>
      <c r="AX850" s="12" t="s">
        <v>74</v>
      </c>
      <c r="AY850" s="257" t="s">
        <v>169</v>
      </c>
    </row>
    <row r="851" spans="2:51" s="13" customFormat="1" ht="13.5">
      <c r="B851" s="258"/>
      <c r="C851" s="259"/>
      <c r="D851" s="248" t="s">
        <v>185</v>
      </c>
      <c r="E851" s="260" t="s">
        <v>21</v>
      </c>
      <c r="F851" s="261" t="s">
        <v>187</v>
      </c>
      <c r="G851" s="259"/>
      <c r="H851" s="262">
        <v>832.587</v>
      </c>
      <c r="I851" s="263"/>
      <c r="J851" s="259"/>
      <c r="K851" s="259"/>
      <c r="L851" s="264"/>
      <c r="M851" s="265"/>
      <c r="N851" s="266"/>
      <c r="O851" s="266"/>
      <c r="P851" s="266"/>
      <c r="Q851" s="266"/>
      <c r="R851" s="266"/>
      <c r="S851" s="266"/>
      <c r="T851" s="267"/>
      <c r="AT851" s="268" t="s">
        <v>185</v>
      </c>
      <c r="AU851" s="268" t="s">
        <v>85</v>
      </c>
      <c r="AV851" s="13" t="s">
        <v>176</v>
      </c>
      <c r="AW851" s="13" t="s">
        <v>37</v>
      </c>
      <c r="AX851" s="13" t="s">
        <v>82</v>
      </c>
      <c r="AY851" s="268" t="s">
        <v>169</v>
      </c>
    </row>
    <row r="852" spans="2:65" s="1" customFormat="1" ht="38.25" customHeight="1">
      <c r="B852" s="47"/>
      <c r="C852" s="234" t="s">
        <v>1079</v>
      </c>
      <c r="D852" s="234" t="s">
        <v>171</v>
      </c>
      <c r="E852" s="235" t="s">
        <v>302</v>
      </c>
      <c r="F852" s="236" t="s">
        <v>303</v>
      </c>
      <c r="G852" s="237" t="s">
        <v>288</v>
      </c>
      <c r="H852" s="238">
        <v>4162.935</v>
      </c>
      <c r="I852" s="239"/>
      <c r="J852" s="240">
        <f>ROUND(I852*H852,2)</f>
        <v>0</v>
      </c>
      <c r="K852" s="236" t="s">
        <v>175</v>
      </c>
      <c r="L852" s="73"/>
      <c r="M852" s="241" t="s">
        <v>21</v>
      </c>
      <c r="N852" s="242" t="s">
        <v>45</v>
      </c>
      <c r="O852" s="48"/>
      <c r="P852" s="243">
        <f>O852*H852</f>
        <v>0</v>
      </c>
      <c r="Q852" s="243">
        <v>0</v>
      </c>
      <c r="R852" s="243">
        <f>Q852*H852</f>
        <v>0</v>
      </c>
      <c r="S852" s="243">
        <v>0</v>
      </c>
      <c r="T852" s="244">
        <f>S852*H852</f>
        <v>0</v>
      </c>
      <c r="AR852" s="25" t="s">
        <v>176</v>
      </c>
      <c r="AT852" s="25" t="s">
        <v>171</v>
      </c>
      <c r="AU852" s="25" t="s">
        <v>85</v>
      </c>
      <c r="AY852" s="25" t="s">
        <v>169</v>
      </c>
      <c r="BE852" s="245">
        <f>IF(N852="základní",J852,0)</f>
        <v>0</v>
      </c>
      <c r="BF852" s="245">
        <f>IF(N852="snížená",J852,0)</f>
        <v>0</v>
      </c>
      <c r="BG852" s="245">
        <f>IF(N852="zákl. přenesená",J852,0)</f>
        <v>0</v>
      </c>
      <c r="BH852" s="245">
        <f>IF(N852="sníž. přenesená",J852,0)</f>
        <v>0</v>
      </c>
      <c r="BI852" s="245">
        <f>IF(N852="nulová",J852,0)</f>
        <v>0</v>
      </c>
      <c r="BJ852" s="25" t="s">
        <v>82</v>
      </c>
      <c r="BK852" s="245">
        <f>ROUND(I852*H852,2)</f>
        <v>0</v>
      </c>
      <c r="BL852" s="25" t="s">
        <v>176</v>
      </c>
      <c r="BM852" s="25" t="s">
        <v>1080</v>
      </c>
    </row>
    <row r="853" spans="2:51" s="12" customFormat="1" ht="13.5">
      <c r="B853" s="246"/>
      <c r="C853" s="247"/>
      <c r="D853" s="248" t="s">
        <v>185</v>
      </c>
      <c r="E853" s="249" t="s">
        <v>21</v>
      </c>
      <c r="F853" s="250" t="s">
        <v>1081</v>
      </c>
      <c r="G853" s="247"/>
      <c r="H853" s="251">
        <v>4162.935</v>
      </c>
      <c r="I853" s="252"/>
      <c r="J853" s="247"/>
      <c r="K853" s="247"/>
      <c r="L853" s="253"/>
      <c r="M853" s="254"/>
      <c r="N853" s="255"/>
      <c r="O853" s="255"/>
      <c r="P853" s="255"/>
      <c r="Q853" s="255"/>
      <c r="R853" s="255"/>
      <c r="S853" s="255"/>
      <c r="T853" s="256"/>
      <c r="AT853" s="257" t="s">
        <v>185</v>
      </c>
      <c r="AU853" s="257" t="s">
        <v>85</v>
      </c>
      <c r="AV853" s="12" t="s">
        <v>85</v>
      </c>
      <c r="AW853" s="12" t="s">
        <v>37</v>
      </c>
      <c r="AX853" s="12" t="s">
        <v>74</v>
      </c>
      <c r="AY853" s="257" t="s">
        <v>169</v>
      </c>
    </row>
    <row r="854" spans="2:51" s="13" customFormat="1" ht="13.5">
      <c r="B854" s="258"/>
      <c r="C854" s="259"/>
      <c r="D854" s="248" t="s">
        <v>185</v>
      </c>
      <c r="E854" s="260" t="s">
        <v>21</v>
      </c>
      <c r="F854" s="261" t="s">
        <v>187</v>
      </c>
      <c r="G854" s="259"/>
      <c r="H854" s="262">
        <v>4162.935</v>
      </c>
      <c r="I854" s="263"/>
      <c r="J854" s="259"/>
      <c r="K854" s="259"/>
      <c r="L854" s="264"/>
      <c r="M854" s="265"/>
      <c r="N854" s="266"/>
      <c r="O854" s="266"/>
      <c r="P854" s="266"/>
      <c r="Q854" s="266"/>
      <c r="R854" s="266"/>
      <c r="S854" s="266"/>
      <c r="T854" s="267"/>
      <c r="AT854" s="268" t="s">
        <v>185</v>
      </c>
      <c r="AU854" s="268" t="s">
        <v>85</v>
      </c>
      <c r="AV854" s="13" t="s">
        <v>176</v>
      </c>
      <c r="AW854" s="13" t="s">
        <v>37</v>
      </c>
      <c r="AX854" s="13" t="s">
        <v>82</v>
      </c>
      <c r="AY854" s="268" t="s">
        <v>169</v>
      </c>
    </row>
    <row r="855" spans="2:65" s="1" customFormat="1" ht="25.5" customHeight="1">
      <c r="B855" s="47"/>
      <c r="C855" s="234" t="s">
        <v>1082</v>
      </c>
      <c r="D855" s="234" t="s">
        <v>171</v>
      </c>
      <c r="E855" s="235" t="s">
        <v>311</v>
      </c>
      <c r="F855" s="236" t="s">
        <v>312</v>
      </c>
      <c r="G855" s="237" t="s">
        <v>288</v>
      </c>
      <c r="H855" s="238">
        <v>51.338</v>
      </c>
      <c r="I855" s="239"/>
      <c r="J855" s="240">
        <f>ROUND(I855*H855,2)</f>
        <v>0</v>
      </c>
      <c r="K855" s="236" t="s">
        <v>175</v>
      </c>
      <c r="L855" s="73"/>
      <c r="M855" s="241" t="s">
        <v>21</v>
      </c>
      <c r="N855" s="242" t="s">
        <v>45</v>
      </c>
      <c r="O855" s="48"/>
      <c r="P855" s="243">
        <f>O855*H855</f>
        <v>0</v>
      </c>
      <c r="Q855" s="243">
        <v>0</v>
      </c>
      <c r="R855" s="243">
        <f>Q855*H855</f>
        <v>0</v>
      </c>
      <c r="S855" s="243">
        <v>0</v>
      </c>
      <c r="T855" s="244">
        <f>S855*H855</f>
        <v>0</v>
      </c>
      <c r="AR855" s="25" t="s">
        <v>176</v>
      </c>
      <c r="AT855" s="25" t="s">
        <v>171</v>
      </c>
      <c r="AU855" s="25" t="s">
        <v>85</v>
      </c>
      <c r="AY855" s="25" t="s">
        <v>169</v>
      </c>
      <c r="BE855" s="245">
        <f>IF(N855="základní",J855,0)</f>
        <v>0</v>
      </c>
      <c r="BF855" s="245">
        <f>IF(N855="snížená",J855,0)</f>
        <v>0</v>
      </c>
      <c r="BG855" s="245">
        <f>IF(N855="zákl. přenesená",J855,0)</f>
        <v>0</v>
      </c>
      <c r="BH855" s="245">
        <f>IF(N855="sníž. přenesená",J855,0)</f>
        <v>0</v>
      </c>
      <c r="BI855" s="245">
        <f>IF(N855="nulová",J855,0)</f>
        <v>0</v>
      </c>
      <c r="BJ855" s="25" t="s">
        <v>82</v>
      </c>
      <c r="BK855" s="245">
        <f>ROUND(I855*H855,2)</f>
        <v>0</v>
      </c>
      <c r="BL855" s="25" t="s">
        <v>176</v>
      </c>
      <c r="BM855" s="25" t="s">
        <v>1083</v>
      </c>
    </row>
    <row r="856" spans="2:51" s="12" customFormat="1" ht="13.5">
      <c r="B856" s="246"/>
      <c r="C856" s="247"/>
      <c r="D856" s="248" t="s">
        <v>185</v>
      </c>
      <c r="E856" s="249" t="s">
        <v>21</v>
      </c>
      <c r="F856" s="250" t="s">
        <v>1052</v>
      </c>
      <c r="G856" s="247"/>
      <c r="H856" s="251">
        <v>12.771</v>
      </c>
      <c r="I856" s="252"/>
      <c r="J856" s="247"/>
      <c r="K856" s="247"/>
      <c r="L856" s="253"/>
      <c r="M856" s="254"/>
      <c r="N856" s="255"/>
      <c r="O856" s="255"/>
      <c r="P856" s="255"/>
      <c r="Q856" s="255"/>
      <c r="R856" s="255"/>
      <c r="S856" s="255"/>
      <c r="T856" s="256"/>
      <c r="AT856" s="257" t="s">
        <v>185</v>
      </c>
      <c r="AU856" s="257" t="s">
        <v>85</v>
      </c>
      <c r="AV856" s="12" t="s">
        <v>85</v>
      </c>
      <c r="AW856" s="12" t="s">
        <v>37</v>
      </c>
      <c r="AX856" s="12" t="s">
        <v>74</v>
      </c>
      <c r="AY856" s="257" t="s">
        <v>169</v>
      </c>
    </row>
    <row r="857" spans="2:51" s="12" customFormat="1" ht="13.5">
      <c r="B857" s="246"/>
      <c r="C857" s="247"/>
      <c r="D857" s="248" t="s">
        <v>185</v>
      </c>
      <c r="E857" s="249" t="s">
        <v>21</v>
      </c>
      <c r="F857" s="250" t="s">
        <v>1056</v>
      </c>
      <c r="G857" s="247"/>
      <c r="H857" s="251">
        <v>25.57</v>
      </c>
      <c r="I857" s="252"/>
      <c r="J857" s="247"/>
      <c r="K857" s="247"/>
      <c r="L857" s="253"/>
      <c r="M857" s="254"/>
      <c r="N857" s="255"/>
      <c r="O857" s="255"/>
      <c r="P857" s="255"/>
      <c r="Q857" s="255"/>
      <c r="R857" s="255"/>
      <c r="S857" s="255"/>
      <c r="T857" s="256"/>
      <c r="AT857" s="257" t="s">
        <v>185</v>
      </c>
      <c r="AU857" s="257" t="s">
        <v>85</v>
      </c>
      <c r="AV857" s="12" t="s">
        <v>85</v>
      </c>
      <c r="AW857" s="12" t="s">
        <v>37</v>
      </c>
      <c r="AX857" s="12" t="s">
        <v>74</v>
      </c>
      <c r="AY857" s="257" t="s">
        <v>169</v>
      </c>
    </row>
    <row r="858" spans="2:51" s="12" customFormat="1" ht="13.5">
      <c r="B858" s="246"/>
      <c r="C858" s="247"/>
      <c r="D858" s="248" t="s">
        <v>185</v>
      </c>
      <c r="E858" s="249" t="s">
        <v>21</v>
      </c>
      <c r="F858" s="250" t="s">
        <v>1066</v>
      </c>
      <c r="G858" s="247"/>
      <c r="H858" s="251">
        <v>12.997</v>
      </c>
      <c r="I858" s="252"/>
      <c r="J858" s="247"/>
      <c r="K858" s="247"/>
      <c r="L858" s="253"/>
      <c r="M858" s="254"/>
      <c r="N858" s="255"/>
      <c r="O858" s="255"/>
      <c r="P858" s="255"/>
      <c r="Q858" s="255"/>
      <c r="R858" s="255"/>
      <c r="S858" s="255"/>
      <c r="T858" s="256"/>
      <c r="AT858" s="257" t="s">
        <v>185</v>
      </c>
      <c r="AU858" s="257" t="s">
        <v>85</v>
      </c>
      <c r="AV858" s="12" t="s">
        <v>85</v>
      </c>
      <c r="AW858" s="12" t="s">
        <v>37</v>
      </c>
      <c r="AX858" s="12" t="s">
        <v>74</v>
      </c>
      <c r="AY858" s="257" t="s">
        <v>169</v>
      </c>
    </row>
    <row r="859" spans="2:51" s="13" customFormat="1" ht="13.5">
      <c r="B859" s="258"/>
      <c r="C859" s="259"/>
      <c r="D859" s="248" t="s">
        <v>185</v>
      </c>
      <c r="E859" s="260" t="s">
        <v>21</v>
      </c>
      <c r="F859" s="261" t="s">
        <v>187</v>
      </c>
      <c r="G859" s="259"/>
      <c r="H859" s="262">
        <v>51.338</v>
      </c>
      <c r="I859" s="263"/>
      <c r="J859" s="259"/>
      <c r="K859" s="259"/>
      <c r="L859" s="264"/>
      <c r="M859" s="265"/>
      <c r="N859" s="266"/>
      <c r="O859" s="266"/>
      <c r="P859" s="266"/>
      <c r="Q859" s="266"/>
      <c r="R859" s="266"/>
      <c r="S859" s="266"/>
      <c r="T859" s="267"/>
      <c r="AT859" s="268" t="s">
        <v>185</v>
      </c>
      <c r="AU859" s="268" t="s">
        <v>85</v>
      </c>
      <c r="AV859" s="13" t="s">
        <v>176</v>
      </c>
      <c r="AW859" s="13" t="s">
        <v>37</v>
      </c>
      <c r="AX859" s="13" t="s">
        <v>82</v>
      </c>
      <c r="AY859" s="268" t="s">
        <v>169</v>
      </c>
    </row>
    <row r="860" spans="2:65" s="1" customFormat="1" ht="25.5" customHeight="1">
      <c r="B860" s="47"/>
      <c r="C860" s="234" t="s">
        <v>1084</v>
      </c>
      <c r="D860" s="234" t="s">
        <v>171</v>
      </c>
      <c r="E860" s="235" t="s">
        <v>1085</v>
      </c>
      <c r="F860" s="236" t="s">
        <v>1086</v>
      </c>
      <c r="G860" s="237" t="s">
        <v>288</v>
      </c>
      <c r="H860" s="238">
        <v>860.183</v>
      </c>
      <c r="I860" s="239"/>
      <c r="J860" s="240">
        <f>ROUND(I860*H860,2)</f>
        <v>0</v>
      </c>
      <c r="K860" s="236" t="s">
        <v>175</v>
      </c>
      <c r="L860" s="73"/>
      <c r="M860" s="241" t="s">
        <v>21</v>
      </c>
      <c r="N860" s="242" t="s">
        <v>45</v>
      </c>
      <c r="O860" s="48"/>
      <c r="P860" s="243">
        <f>O860*H860</f>
        <v>0</v>
      </c>
      <c r="Q860" s="243">
        <v>0</v>
      </c>
      <c r="R860" s="243">
        <f>Q860*H860</f>
        <v>0</v>
      </c>
      <c r="S860" s="243">
        <v>0</v>
      </c>
      <c r="T860" s="244">
        <f>S860*H860</f>
        <v>0</v>
      </c>
      <c r="AR860" s="25" t="s">
        <v>176</v>
      </c>
      <c r="AT860" s="25" t="s">
        <v>171</v>
      </c>
      <c r="AU860" s="25" t="s">
        <v>85</v>
      </c>
      <c r="AY860" s="25" t="s">
        <v>169</v>
      </c>
      <c r="BE860" s="245">
        <f>IF(N860="základní",J860,0)</f>
        <v>0</v>
      </c>
      <c r="BF860" s="245">
        <f>IF(N860="snížená",J860,0)</f>
        <v>0</v>
      </c>
      <c r="BG860" s="245">
        <f>IF(N860="zákl. přenesená",J860,0)</f>
        <v>0</v>
      </c>
      <c r="BH860" s="245">
        <f>IF(N860="sníž. přenesená",J860,0)</f>
        <v>0</v>
      </c>
      <c r="BI860" s="245">
        <f>IF(N860="nulová",J860,0)</f>
        <v>0</v>
      </c>
      <c r="BJ860" s="25" t="s">
        <v>82</v>
      </c>
      <c r="BK860" s="245">
        <f>ROUND(I860*H860,2)</f>
        <v>0</v>
      </c>
      <c r="BL860" s="25" t="s">
        <v>176</v>
      </c>
      <c r="BM860" s="25" t="s">
        <v>1087</v>
      </c>
    </row>
    <row r="861" spans="2:51" s="12" customFormat="1" ht="13.5">
      <c r="B861" s="246"/>
      <c r="C861" s="247"/>
      <c r="D861" s="248" t="s">
        <v>185</v>
      </c>
      <c r="E861" s="249" t="s">
        <v>21</v>
      </c>
      <c r="F861" s="250" t="s">
        <v>1051</v>
      </c>
      <c r="G861" s="247"/>
      <c r="H861" s="251">
        <v>860.183</v>
      </c>
      <c r="I861" s="252"/>
      <c r="J861" s="247"/>
      <c r="K861" s="247"/>
      <c r="L861" s="253"/>
      <c r="M861" s="254"/>
      <c r="N861" s="255"/>
      <c r="O861" s="255"/>
      <c r="P861" s="255"/>
      <c r="Q861" s="255"/>
      <c r="R861" s="255"/>
      <c r="S861" s="255"/>
      <c r="T861" s="256"/>
      <c r="AT861" s="257" t="s">
        <v>185</v>
      </c>
      <c r="AU861" s="257" t="s">
        <v>85</v>
      </c>
      <c r="AV861" s="12" t="s">
        <v>85</v>
      </c>
      <c r="AW861" s="12" t="s">
        <v>37</v>
      </c>
      <c r="AX861" s="12" t="s">
        <v>74</v>
      </c>
      <c r="AY861" s="257" t="s">
        <v>169</v>
      </c>
    </row>
    <row r="862" spans="2:51" s="13" customFormat="1" ht="13.5">
      <c r="B862" s="258"/>
      <c r="C862" s="259"/>
      <c r="D862" s="248" t="s">
        <v>185</v>
      </c>
      <c r="E862" s="260" t="s">
        <v>21</v>
      </c>
      <c r="F862" s="261" t="s">
        <v>187</v>
      </c>
      <c r="G862" s="259"/>
      <c r="H862" s="262">
        <v>860.183</v>
      </c>
      <c r="I862" s="263"/>
      <c r="J862" s="259"/>
      <c r="K862" s="259"/>
      <c r="L862" s="264"/>
      <c r="M862" s="265"/>
      <c r="N862" s="266"/>
      <c r="O862" s="266"/>
      <c r="P862" s="266"/>
      <c r="Q862" s="266"/>
      <c r="R862" s="266"/>
      <c r="S862" s="266"/>
      <c r="T862" s="267"/>
      <c r="AT862" s="268" t="s">
        <v>185</v>
      </c>
      <c r="AU862" s="268" t="s">
        <v>85</v>
      </c>
      <c r="AV862" s="13" t="s">
        <v>176</v>
      </c>
      <c r="AW862" s="13" t="s">
        <v>37</v>
      </c>
      <c r="AX862" s="13" t="s">
        <v>82</v>
      </c>
      <c r="AY862" s="268" t="s">
        <v>169</v>
      </c>
    </row>
    <row r="863" spans="2:65" s="1" customFormat="1" ht="25.5" customHeight="1">
      <c r="B863" s="47"/>
      <c r="C863" s="234" t="s">
        <v>1088</v>
      </c>
      <c r="D863" s="234" t="s">
        <v>171</v>
      </c>
      <c r="E863" s="235" t="s">
        <v>1089</v>
      </c>
      <c r="F863" s="236" t="s">
        <v>517</v>
      </c>
      <c r="G863" s="237" t="s">
        <v>288</v>
      </c>
      <c r="H863" s="238">
        <v>2392.883</v>
      </c>
      <c r="I863" s="239"/>
      <c r="J863" s="240">
        <f>ROUND(I863*H863,2)</f>
        <v>0</v>
      </c>
      <c r="K863" s="236" t="s">
        <v>175</v>
      </c>
      <c r="L863" s="73"/>
      <c r="M863" s="241" t="s">
        <v>21</v>
      </c>
      <c r="N863" s="242" t="s">
        <v>45</v>
      </c>
      <c r="O863" s="48"/>
      <c r="P863" s="243">
        <f>O863*H863</f>
        <v>0</v>
      </c>
      <c r="Q863" s="243">
        <v>0</v>
      </c>
      <c r="R863" s="243">
        <f>Q863*H863</f>
        <v>0</v>
      </c>
      <c r="S863" s="243">
        <v>0</v>
      </c>
      <c r="T863" s="244">
        <f>S863*H863</f>
        <v>0</v>
      </c>
      <c r="AR863" s="25" t="s">
        <v>176</v>
      </c>
      <c r="AT863" s="25" t="s">
        <v>171</v>
      </c>
      <c r="AU863" s="25" t="s">
        <v>85</v>
      </c>
      <c r="AY863" s="25" t="s">
        <v>169</v>
      </c>
      <c r="BE863" s="245">
        <f>IF(N863="základní",J863,0)</f>
        <v>0</v>
      </c>
      <c r="BF863" s="245">
        <f>IF(N863="snížená",J863,0)</f>
        <v>0</v>
      </c>
      <c r="BG863" s="245">
        <f>IF(N863="zákl. přenesená",J863,0)</f>
        <v>0</v>
      </c>
      <c r="BH863" s="245">
        <f>IF(N863="sníž. přenesená",J863,0)</f>
        <v>0</v>
      </c>
      <c r="BI863" s="245">
        <f>IF(N863="nulová",J863,0)</f>
        <v>0</v>
      </c>
      <c r="BJ863" s="25" t="s">
        <v>82</v>
      </c>
      <c r="BK863" s="245">
        <f>ROUND(I863*H863,2)</f>
        <v>0</v>
      </c>
      <c r="BL863" s="25" t="s">
        <v>176</v>
      </c>
      <c r="BM863" s="25" t="s">
        <v>1090</v>
      </c>
    </row>
    <row r="864" spans="2:51" s="12" customFormat="1" ht="13.5">
      <c r="B864" s="246"/>
      <c r="C864" s="247"/>
      <c r="D864" s="248" t="s">
        <v>185</v>
      </c>
      <c r="E864" s="249" t="s">
        <v>21</v>
      </c>
      <c r="F864" s="250" t="s">
        <v>1054</v>
      </c>
      <c r="G864" s="247"/>
      <c r="H864" s="251">
        <v>1854.654</v>
      </c>
      <c r="I864" s="252"/>
      <c r="J864" s="247"/>
      <c r="K864" s="247"/>
      <c r="L864" s="253"/>
      <c r="M864" s="254"/>
      <c r="N864" s="255"/>
      <c r="O864" s="255"/>
      <c r="P864" s="255"/>
      <c r="Q864" s="255"/>
      <c r="R864" s="255"/>
      <c r="S864" s="255"/>
      <c r="T864" s="256"/>
      <c r="AT864" s="257" t="s">
        <v>185</v>
      </c>
      <c r="AU864" s="257" t="s">
        <v>85</v>
      </c>
      <c r="AV864" s="12" t="s">
        <v>85</v>
      </c>
      <c r="AW864" s="12" t="s">
        <v>37</v>
      </c>
      <c r="AX864" s="12" t="s">
        <v>74</v>
      </c>
      <c r="AY864" s="257" t="s">
        <v>169</v>
      </c>
    </row>
    <row r="865" spans="2:51" s="12" customFormat="1" ht="13.5">
      <c r="B865" s="246"/>
      <c r="C865" s="247"/>
      <c r="D865" s="248" t="s">
        <v>185</v>
      </c>
      <c r="E865" s="249" t="s">
        <v>21</v>
      </c>
      <c r="F865" s="250" t="s">
        <v>1057</v>
      </c>
      <c r="G865" s="247"/>
      <c r="H865" s="251">
        <v>538.229</v>
      </c>
      <c r="I865" s="252"/>
      <c r="J865" s="247"/>
      <c r="K865" s="247"/>
      <c r="L865" s="253"/>
      <c r="M865" s="254"/>
      <c r="N865" s="255"/>
      <c r="O865" s="255"/>
      <c r="P865" s="255"/>
      <c r="Q865" s="255"/>
      <c r="R865" s="255"/>
      <c r="S865" s="255"/>
      <c r="T865" s="256"/>
      <c r="AT865" s="257" t="s">
        <v>185</v>
      </c>
      <c r="AU865" s="257" t="s">
        <v>85</v>
      </c>
      <c r="AV865" s="12" t="s">
        <v>85</v>
      </c>
      <c r="AW865" s="12" t="s">
        <v>37</v>
      </c>
      <c r="AX865" s="12" t="s">
        <v>74</v>
      </c>
      <c r="AY865" s="257" t="s">
        <v>169</v>
      </c>
    </row>
    <row r="866" spans="2:51" s="13" customFormat="1" ht="13.5">
      <c r="B866" s="258"/>
      <c r="C866" s="259"/>
      <c r="D866" s="248" t="s">
        <v>185</v>
      </c>
      <c r="E866" s="260" t="s">
        <v>21</v>
      </c>
      <c r="F866" s="261" t="s">
        <v>187</v>
      </c>
      <c r="G866" s="259"/>
      <c r="H866" s="262">
        <v>2392.883</v>
      </c>
      <c r="I866" s="263"/>
      <c r="J866" s="259"/>
      <c r="K866" s="259"/>
      <c r="L866" s="264"/>
      <c r="M866" s="265"/>
      <c r="N866" s="266"/>
      <c r="O866" s="266"/>
      <c r="P866" s="266"/>
      <c r="Q866" s="266"/>
      <c r="R866" s="266"/>
      <c r="S866" s="266"/>
      <c r="T866" s="267"/>
      <c r="AT866" s="268" t="s">
        <v>185</v>
      </c>
      <c r="AU866" s="268" t="s">
        <v>85</v>
      </c>
      <c r="AV866" s="13" t="s">
        <v>176</v>
      </c>
      <c r="AW866" s="13" t="s">
        <v>37</v>
      </c>
      <c r="AX866" s="13" t="s">
        <v>82</v>
      </c>
      <c r="AY866" s="268" t="s">
        <v>169</v>
      </c>
    </row>
    <row r="867" spans="2:63" s="11" customFormat="1" ht="29.85" customHeight="1">
      <c r="B867" s="218"/>
      <c r="C867" s="219"/>
      <c r="D867" s="220" t="s">
        <v>73</v>
      </c>
      <c r="E867" s="232" t="s">
        <v>319</v>
      </c>
      <c r="F867" s="232" t="s">
        <v>320</v>
      </c>
      <c r="G867" s="219"/>
      <c r="H867" s="219"/>
      <c r="I867" s="222"/>
      <c r="J867" s="233">
        <f>BK867</f>
        <v>0</v>
      </c>
      <c r="K867" s="219"/>
      <c r="L867" s="224"/>
      <c r="M867" s="225"/>
      <c r="N867" s="226"/>
      <c r="O867" s="226"/>
      <c r="P867" s="227">
        <f>P868</f>
        <v>0</v>
      </c>
      <c r="Q867" s="226"/>
      <c r="R867" s="227">
        <f>R868</f>
        <v>0</v>
      </c>
      <c r="S867" s="226"/>
      <c r="T867" s="228">
        <f>T868</f>
        <v>0</v>
      </c>
      <c r="AR867" s="229" t="s">
        <v>82</v>
      </c>
      <c r="AT867" s="230" t="s">
        <v>73</v>
      </c>
      <c r="AU867" s="230" t="s">
        <v>82</v>
      </c>
      <c r="AY867" s="229" t="s">
        <v>169</v>
      </c>
      <c r="BK867" s="231">
        <f>BK868</f>
        <v>0</v>
      </c>
    </row>
    <row r="868" spans="2:65" s="1" customFormat="1" ht="25.5" customHeight="1">
      <c r="B868" s="47"/>
      <c r="C868" s="234" t="s">
        <v>1091</v>
      </c>
      <c r="D868" s="234" t="s">
        <v>171</v>
      </c>
      <c r="E868" s="235" t="s">
        <v>322</v>
      </c>
      <c r="F868" s="236" t="s">
        <v>323</v>
      </c>
      <c r="G868" s="237" t="s">
        <v>288</v>
      </c>
      <c r="H868" s="238">
        <v>2089.519</v>
      </c>
      <c r="I868" s="239"/>
      <c r="J868" s="240">
        <f>ROUND(I868*H868,2)</f>
        <v>0</v>
      </c>
      <c r="K868" s="236" t="s">
        <v>175</v>
      </c>
      <c r="L868" s="73"/>
      <c r="M868" s="241" t="s">
        <v>21</v>
      </c>
      <c r="N868" s="279" t="s">
        <v>45</v>
      </c>
      <c r="O868" s="280"/>
      <c r="P868" s="281">
        <f>O868*H868</f>
        <v>0</v>
      </c>
      <c r="Q868" s="281">
        <v>0</v>
      </c>
      <c r="R868" s="281">
        <f>Q868*H868</f>
        <v>0</v>
      </c>
      <c r="S868" s="281">
        <v>0</v>
      </c>
      <c r="T868" s="282">
        <f>S868*H868</f>
        <v>0</v>
      </c>
      <c r="AR868" s="25" t="s">
        <v>176</v>
      </c>
      <c r="AT868" s="25" t="s">
        <v>171</v>
      </c>
      <c r="AU868" s="25" t="s">
        <v>85</v>
      </c>
      <c r="AY868" s="25" t="s">
        <v>169</v>
      </c>
      <c r="BE868" s="245">
        <f>IF(N868="základní",J868,0)</f>
        <v>0</v>
      </c>
      <c r="BF868" s="245">
        <f>IF(N868="snížená",J868,0)</f>
        <v>0</v>
      </c>
      <c r="BG868" s="245">
        <f>IF(N868="zákl. přenesená",J868,0)</f>
        <v>0</v>
      </c>
      <c r="BH868" s="245">
        <f>IF(N868="sníž. přenesená",J868,0)</f>
        <v>0</v>
      </c>
      <c r="BI868" s="245">
        <f>IF(N868="nulová",J868,0)</f>
        <v>0</v>
      </c>
      <c r="BJ868" s="25" t="s">
        <v>82</v>
      </c>
      <c r="BK868" s="245">
        <f>ROUND(I868*H868,2)</f>
        <v>0</v>
      </c>
      <c r="BL868" s="25" t="s">
        <v>176</v>
      </c>
      <c r="BM868" s="25" t="s">
        <v>1092</v>
      </c>
    </row>
    <row r="869" spans="2:12" s="1" customFormat="1" ht="6.95" customHeight="1">
      <c r="B869" s="68"/>
      <c r="C869" s="69"/>
      <c r="D869" s="69"/>
      <c r="E869" s="69"/>
      <c r="F869" s="69"/>
      <c r="G869" s="69"/>
      <c r="H869" s="69"/>
      <c r="I869" s="179"/>
      <c r="J869" s="69"/>
      <c r="K869" s="69"/>
      <c r="L869" s="73"/>
    </row>
  </sheetData>
  <sheetProtection password="CC35" sheet="1" objects="1" scenarios="1" formatColumns="0" formatRows="0" autoFilter="0"/>
  <autoFilter ref="C84:K868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1093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ROUND(J82,2)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ROUND(SUM(BE82:BE213),2)</f>
        <v>0</v>
      </c>
      <c r="G30" s="48"/>
      <c r="H30" s="48"/>
      <c r="I30" s="171">
        <v>0.21</v>
      </c>
      <c r="J30" s="170">
        <f>ROUND(ROUND((SUM(BE82:BE213)),2)*I30,2)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ROUND(SUM(BF82:BF213),2)</f>
        <v>0</v>
      </c>
      <c r="G31" s="48"/>
      <c r="H31" s="48"/>
      <c r="I31" s="171">
        <v>0.15</v>
      </c>
      <c r="J31" s="170">
        <f>ROUND(ROUND((SUM(BF82:BF213)),2)*I31,2)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ROUND(SUM(BG82:BG213),2)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ROUND(SUM(BH82:BH213),2)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ROUND(SUM(BI82:BI213),2)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CITY067-03 - SO 102 - Chodník Hynaisova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J82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J83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J84</f>
        <v>0</v>
      </c>
      <c r="K58" s="203"/>
    </row>
    <row r="59" spans="2:11" s="9" customFormat="1" ht="19.9" customHeight="1">
      <c r="B59" s="197"/>
      <c r="C59" s="198"/>
      <c r="D59" s="199" t="s">
        <v>328</v>
      </c>
      <c r="E59" s="200"/>
      <c r="F59" s="200"/>
      <c r="G59" s="200"/>
      <c r="H59" s="200"/>
      <c r="I59" s="201"/>
      <c r="J59" s="202">
        <f>J107</f>
        <v>0</v>
      </c>
      <c r="K59" s="203"/>
    </row>
    <row r="60" spans="2:11" s="9" customFormat="1" ht="19.9" customHeight="1">
      <c r="B60" s="197"/>
      <c r="C60" s="198"/>
      <c r="D60" s="199" t="s">
        <v>329</v>
      </c>
      <c r="E60" s="200"/>
      <c r="F60" s="200"/>
      <c r="G60" s="200"/>
      <c r="H60" s="200"/>
      <c r="I60" s="201"/>
      <c r="J60" s="202">
        <f>J200</f>
        <v>0</v>
      </c>
      <c r="K60" s="203"/>
    </row>
    <row r="61" spans="2:11" s="9" customFormat="1" ht="19.9" customHeight="1">
      <c r="B61" s="197"/>
      <c r="C61" s="198"/>
      <c r="D61" s="199" t="s">
        <v>330</v>
      </c>
      <c r="E61" s="200"/>
      <c r="F61" s="200"/>
      <c r="G61" s="200"/>
      <c r="H61" s="200"/>
      <c r="I61" s="201"/>
      <c r="J61" s="202">
        <f>J203</f>
        <v>0</v>
      </c>
      <c r="K61" s="203"/>
    </row>
    <row r="62" spans="2:11" s="9" customFormat="1" ht="19.9" customHeight="1">
      <c r="B62" s="197"/>
      <c r="C62" s="198"/>
      <c r="D62" s="199" t="s">
        <v>152</v>
      </c>
      <c r="E62" s="200"/>
      <c r="F62" s="200"/>
      <c r="G62" s="200"/>
      <c r="H62" s="200"/>
      <c r="I62" s="201"/>
      <c r="J62" s="202">
        <f>J212</f>
        <v>0</v>
      </c>
      <c r="K62" s="203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pans="2:12" s="1" customFormat="1" ht="36.95" customHeight="1">
      <c r="B69" s="47"/>
      <c r="C69" s="74" t="s">
        <v>153</v>
      </c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6.95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6.5" customHeight="1">
      <c r="B72" s="47"/>
      <c r="C72" s="75"/>
      <c r="D72" s="75"/>
      <c r="E72" s="205" t="str">
        <f>E7</f>
        <v>Rekonstrukce ulic Moravská, Hynaisova a náměstí Svobody, Karlovy Vary</v>
      </c>
      <c r="F72" s="77"/>
      <c r="G72" s="77"/>
      <c r="H72" s="77"/>
      <c r="I72" s="204"/>
      <c r="J72" s="75"/>
      <c r="K72" s="75"/>
      <c r="L72" s="73"/>
    </row>
    <row r="73" spans="2:12" s="1" customFormat="1" ht="14.4" customHeight="1">
      <c r="B73" s="47"/>
      <c r="C73" s="77" t="s">
        <v>141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7.25" customHeight="1">
      <c r="B74" s="47"/>
      <c r="C74" s="75"/>
      <c r="D74" s="75"/>
      <c r="E74" s="83" t="str">
        <f>E9</f>
        <v>CITY067-03 - SO 102 - Chodník Hynaisova</v>
      </c>
      <c r="F74" s="75"/>
      <c r="G74" s="75"/>
      <c r="H74" s="75"/>
      <c r="I74" s="204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8" customHeight="1">
      <c r="B76" s="47"/>
      <c r="C76" s="77" t="s">
        <v>23</v>
      </c>
      <c r="D76" s="75"/>
      <c r="E76" s="75"/>
      <c r="F76" s="206" t="str">
        <f>F12</f>
        <v>Karlovy Vary</v>
      </c>
      <c r="G76" s="75"/>
      <c r="H76" s="75"/>
      <c r="I76" s="207" t="s">
        <v>25</v>
      </c>
      <c r="J76" s="86" t="str">
        <f>IF(J12="","",J12)</f>
        <v>11. 6. 2018</v>
      </c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3.5">
      <c r="B78" s="47"/>
      <c r="C78" s="77" t="s">
        <v>27</v>
      </c>
      <c r="D78" s="75"/>
      <c r="E78" s="75"/>
      <c r="F78" s="206" t="str">
        <f>E15</f>
        <v>Statutární město Karlovy Vary,Moskevská 21, K.Vary</v>
      </c>
      <c r="G78" s="75"/>
      <c r="H78" s="75"/>
      <c r="I78" s="207" t="s">
        <v>34</v>
      </c>
      <c r="J78" s="206" t="str">
        <f>E21</f>
        <v xml:space="preserve">AF-CITYPLAN sro.,Magistrů 1275/13,140 00 Praha 4 </v>
      </c>
      <c r="K78" s="75"/>
      <c r="L78" s="73"/>
    </row>
    <row r="79" spans="2:12" s="1" customFormat="1" ht="14.4" customHeight="1">
      <c r="B79" s="47"/>
      <c r="C79" s="77" t="s">
        <v>32</v>
      </c>
      <c r="D79" s="75"/>
      <c r="E79" s="75"/>
      <c r="F79" s="206" t="str">
        <f>IF(E18="","",E18)</f>
        <v/>
      </c>
      <c r="G79" s="75"/>
      <c r="H79" s="75"/>
      <c r="I79" s="204"/>
      <c r="J79" s="75"/>
      <c r="K79" s="75"/>
      <c r="L79" s="73"/>
    </row>
    <row r="80" spans="2:12" s="1" customFormat="1" ht="10.3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pans="2:20" s="10" customFormat="1" ht="29.25" customHeight="1">
      <c r="B81" s="208"/>
      <c r="C81" s="209" t="s">
        <v>154</v>
      </c>
      <c r="D81" s="210" t="s">
        <v>59</v>
      </c>
      <c r="E81" s="210" t="s">
        <v>55</v>
      </c>
      <c r="F81" s="210" t="s">
        <v>155</v>
      </c>
      <c r="G81" s="210" t="s">
        <v>156</v>
      </c>
      <c r="H81" s="210" t="s">
        <v>157</v>
      </c>
      <c r="I81" s="211" t="s">
        <v>158</v>
      </c>
      <c r="J81" s="210" t="s">
        <v>145</v>
      </c>
      <c r="K81" s="212" t="s">
        <v>159</v>
      </c>
      <c r="L81" s="213"/>
      <c r="M81" s="103" t="s">
        <v>160</v>
      </c>
      <c r="N81" s="104" t="s">
        <v>44</v>
      </c>
      <c r="O81" s="104" t="s">
        <v>161</v>
      </c>
      <c r="P81" s="104" t="s">
        <v>162</v>
      </c>
      <c r="Q81" s="104" t="s">
        <v>163</v>
      </c>
      <c r="R81" s="104" t="s">
        <v>164</v>
      </c>
      <c r="S81" s="104" t="s">
        <v>165</v>
      </c>
      <c r="T81" s="105" t="s">
        <v>166</v>
      </c>
    </row>
    <row r="82" spans="2:63" s="1" customFormat="1" ht="29.25" customHeight="1">
      <c r="B82" s="47"/>
      <c r="C82" s="109" t="s">
        <v>146</v>
      </c>
      <c r="D82" s="75"/>
      <c r="E82" s="75"/>
      <c r="F82" s="75"/>
      <c r="G82" s="75"/>
      <c r="H82" s="75"/>
      <c r="I82" s="204"/>
      <c r="J82" s="214">
        <f>BK82</f>
        <v>0</v>
      </c>
      <c r="K82" s="75"/>
      <c r="L82" s="73"/>
      <c r="M82" s="106"/>
      <c r="N82" s="107"/>
      <c r="O82" s="107"/>
      <c r="P82" s="215">
        <f>P83</f>
        <v>0</v>
      </c>
      <c r="Q82" s="107"/>
      <c r="R82" s="215">
        <f>R83</f>
        <v>115.7050754425</v>
      </c>
      <c r="S82" s="107"/>
      <c r="T82" s="216">
        <f>T83</f>
        <v>0</v>
      </c>
      <c r="AT82" s="25" t="s">
        <v>73</v>
      </c>
      <c r="AU82" s="25" t="s">
        <v>147</v>
      </c>
      <c r="BK82" s="217">
        <f>BK83</f>
        <v>0</v>
      </c>
    </row>
    <row r="83" spans="2:63" s="11" customFormat="1" ht="37.4" customHeight="1">
      <c r="B83" s="218"/>
      <c r="C83" s="219"/>
      <c r="D83" s="220" t="s">
        <v>73</v>
      </c>
      <c r="E83" s="221" t="s">
        <v>167</v>
      </c>
      <c r="F83" s="221" t="s">
        <v>168</v>
      </c>
      <c r="G83" s="219"/>
      <c r="H83" s="219"/>
      <c r="I83" s="222"/>
      <c r="J83" s="223">
        <f>BK83</f>
        <v>0</v>
      </c>
      <c r="K83" s="219"/>
      <c r="L83" s="224"/>
      <c r="M83" s="225"/>
      <c r="N83" s="226"/>
      <c r="O83" s="226"/>
      <c r="P83" s="227">
        <f>P84+P107+P200+P203+P212</f>
        <v>0</v>
      </c>
      <c r="Q83" s="226"/>
      <c r="R83" s="227">
        <f>R84+R107+R200+R203+R212</f>
        <v>115.7050754425</v>
      </c>
      <c r="S83" s="226"/>
      <c r="T83" s="228">
        <f>T84+T107+T200+T203+T212</f>
        <v>0</v>
      </c>
      <c r="AR83" s="229" t="s">
        <v>82</v>
      </c>
      <c r="AT83" s="230" t="s">
        <v>73</v>
      </c>
      <c r="AU83" s="230" t="s">
        <v>74</v>
      </c>
      <c r="AY83" s="229" t="s">
        <v>169</v>
      </c>
      <c r="BK83" s="231">
        <f>BK84+BK107+BK200+BK203+BK212</f>
        <v>0</v>
      </c>
    </row>
    <row r="84" spans="2:63" s="11" customFormat="1" ht="19.9" customHeight="1">
      <c r="B84" s="218"/>
      <c r="C84" s="219"/>
      <c r="D84" s="220" t="s">
        <v>73</v>
      </c>
      <c r="E84" s="232" t="s">
        <v>82</v>
      </c>
      <c r="F84" s="232" t="s">
        <v>170</v>
      </c>
      <c r="G84" s="219"/>
      <c r="H84" s="219"/>
      <c r="I84" s="222"/>
      <c r="J84" s="233">
        <f>BK84</f>
        <v>0</v>
      </c>
      <c r="K84" s="219"/>
      <c r="L84" s="224"/>
      <c r="M84" s="225"/>
      <c r="N84" s="226"/>
      <c r="O84" s="226"/>
      <c r="P84" s="227">
        <f>SUM(P85:P106)</f>
        <v>0</v>
      </c>
      <c r="Q84" s="226"/>
      <c r="R84" s="227">
        <f>SUM(R85:R106)</f>
        <v>0</v>
      </c>
      <c r="S84" s="226"/>
      <c r="T84" s="228">
        <f>SUM(T85:T106)</f>
        <v>0</v>
      </c>
      <c r="AR84" s="229" t="s">
        <v>82</v>
      </c>
      <c r="AT84" s="230" t="s">
        <v>73</v>
      </c>
      <c r="AU84" s="230" t="s">
        <v>82</v>
      </c>
      <c r="AY84" s="229" t="s">
        <v>169</v>
      </c>
      <c r="BK84" s="231">
        <f>SUM(BK85:BK106)</f>
        <v>0</v>
      </c>
    </row>
    <row r="85" spans="2:65" s="1" customFormat="1" ht="38.25" customHeight="1">
      <c r="B85" s="47"/>
      <c r="C85" s="234" t="s">
        <v>82</v>
      </c>
      <c r="D85" s="234" t="s">
        <v>171</v>
      </c>
      <c r="E85" s="235" t="s">
        <v>1094</v>
      </c>
      <c r="F85" s="236" t="s">
        <v>1095</v>
      </c>
      <c r="G85" s="237" t="s">
        <v>422</v>
      </c>
      <c r="H85" s="238">
        <v>3.408</v>
      </c>
      <c r="I85" s="239"/>
      <c r="J85" s="240">
        <f>ROUND(I85*H85,2)</f>
        <v>0</v>
      </c>
      <c r="K85" s="236" t="s">
        <v>175</v>
      </c>
      <c r="L85" s="73"/>
      <c r="M85" s="241" t="s">
        <v>21</v>
      </c>
      <c r="N85" s="242" t="s">
        <v>45</v>
      </c>
      <c r="O85" s="48"/>
      <c r="P85" s="243">
        <f>O85*H85</f>
        <v>0</v>
      </c>
      <c r="Q85" s="243">
        <v>0</v>
      </c>
      <c r="R85" s="243">
        <f>Q85*H85</f>
        <v>0</v>
      </c>
      <c r="S85" s="243">
        <v>0</v>
      </c>
      <c r="T85" s="244">
        <f>S85*H85</f>
        <v>0</v>
      </c>
      <c r="AR85" s="25" t="s">
        <v>176</v>
      </c>
      <c r="AT85" s="25" t="s">
        <v>171</v>
      </c>
      <c r="AU85" s="25" t="s">
        <v>85</v>
      </c>
      <c r="AY85" s="25" t="s">
        <v>169</v>
      </c>
      <c r="BE85" s="245">
        <f>IF(N85="základní",J85,0)</f>
        <v>0</v>
      </c>
      <c r="BF85" s="245">
        <f>IF(N85="snížená",J85,0)</f>
        <v>0</v>
      </c>
      <c r="BG85" s="245">
        <f>IF(N85="zákl. přenesená",J85,0)</f>
        <v>0</v>
      </c>
      <c r="BH85" s="245">
        <f>IF(N85="sníž. přenesená",J85,0)</f>
        <v>0</v>
      </c>
      <c r="BI85" s="245">
        <f>IF(N85="nulová",J85,0)</f>
        <v>0</v>
      </c>
      <c r="BJ85" s="25" t="s">
        <v>82</v>
      </c>
      <c r="BK85" s="245">
        <f>ROUND(I85*H85,2)</f>
        <v>0</v>
      </c>
      <c r="BL85" s="25" t="s">
        <v>176</v>
      </c>
      <c r="BM85" s="25" t="s">
        <v>1096</v>
      </c>
    </row>
    <row r="86" spans="2:51" s="14" customFormat="1" ht="13.5">
      <c r="B86" s="269"/>
      <c r="C86" s="270"/>
      <c r="D86" s="248" t="s">
        <v>185</v>
      </c>
      <c r="E86" s="271" t="s">
        <v>21</v>
      </c>
      <c r="F86" s="272" t="s">
        <v>1097</v>
      </c>
      <c r="G86" s="270"/>
      <c r="H86" s="271" t="s">
        <v>21</v>
      </c>
      <c r="I86" s="273"/>
      <c r="J86" s="270"/>
      <c r="K86" s="270"/>
      <c r="L86" s="274"/>
      <c r="M86" s="275"/>
      <c r="N86" s="276"/>
      <c r="O86" s="276"/>
      <c r="P86" s="276"/>
      <c r="Q86" s="276"/>
      <c r="R86" s="276"/>
      <c r="S86" s="276"/>
      <c r="T86" s="277"/>
      <c r="AT86" s="278" t="s">
        <v>185</v>
      </c>
      <c r="AU86" s="278" t="s">
        <v>85</v>
      </c>
      <c r="AV86" s="14" t="s">
        <v>82</v>
      </c>
      <c r="AW86" s="14" t="s">
        <v>37</v>
      </c>
      <c r="AX86" s="14" t="s">
        <v>74</v>
      </c>
      <c r="AY86" s="278" t="s">
        <v>169</v>
      </c>
    </row>
    <row r="87" spans="2:51" s="12" customFormat="1" ht="13.5">
      <c r="B87" s="246"/>
      <c r="C87" s="247"/>
      <c r="D87" s="248" t="s">
        <v>185</v>
      </c>
      <c r="E87" s="249" t="s">
        <v>21</v>
      </c>
      <c r="F87" s="250" t="s">
        <v>1098</v>
      </c>
      <c r="G87" s="247"/>
      <c r="H87" s="251">
        <v>3.408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pans="2:51" s="13" customFormat="1" ht="13.5">
      <c r="B88" s="258"/>
      <c r="C88" s="259"/>
      <c r="D88" s="248" t="s">
        <v>185</v>
      </c>
      <c r="E88" s="260" t="s">
        <v>21</v>
      </c>
      <c r="F88" s="261" t="s">
        <v>187</v>
      </c>
      <c r="G88" s="259"/>
      <c r="H88" s="262">
        <v>3.408</v>
      </c>
      <c r="I88" s="263"/>
      <c r="J88" s="259"/>
      <c r="K88" s="259"/>
      <c r="L88" s="264"/>
      <c r="M88" s="265"/>
      <c r="N88" s="266"/>
      <c r="O88" s="266"/>
      <c r="P88" s="266"/>
      <c r="Q88" s="266"/>
      <c r="R88" s="266"/>
      <c r="S88" s="266"/>
      <c r="T88" s="267"/>
      <c r="AT88" s="268" t="s">
        <v>185</v>
      </c>
      <c r="AU88" s="268" t="s">
        <v>85</v>
      </c>
      <c r="AV88" s="13" t="s">
        <v>176</v>
      </c>
      <c r="AW88" s="13" t="s">
        <v>37</v>
      </c>
      <c r="AX88" s="13" t="s">
        <v>82</v>
      </c>
      <c r="AY88" s="268" t="s">
        <v>169</v>
      </c>
    </row>
    <row r="89" spans="2:65" s="1" customFormat="1" ht="38.25" customHeight="1">
      <c r="B89" s="47"/>
      <c r="C89" s="234" t="s">
        <v>85</v>
      </c>
      <c r="D89" s="234" t="s">
        <v>171</v>
      </c>
      <c r="E89" s="235" t="s">
        <v>436</v>
      </c>
      <c r="F89" s="236" t="s">
        <v>437</v>
      </c>
      <c r="G89" s="237" t="s">
        <v>422</v>
      </c>
      <c r="H89" s="238">
        <v>1.022</v>
      </c>
      <c r="I89" s="239"/>
      <c r="J89" s="240">
        <f>ROUND(I89*H89,2)</f>
        <v>0</v>
      </c>
      <c r="K89" s="236" t="s">
        <v>175</v>
      </c>
      <c r="L89" s="73"/>
      <c r="M89" s="241" t="s">
        <v>21</v>
      </c>
      <c r="N89" s="242" t="s">
        <v>45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5" t="s">
        <v>176</v>
      </c>
      <c r="AT89" s="25" t="s">
        <v>171</v>
      </c>
      <c r="AU89" s="25" t="s">
        <v>85</v>
      </c>
      <c r="AY89" s="25" t="s">
        <v>169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176</v>
      </c>
      <c r="BM89" s="25" t="s">
        <v>1099</v>
      </c>
    </row>
    <row r="90" spans="2:51" s="12" customFormat="1" ht="13.5">
      <c r="B90" s="246"/>
      <c r="C90" s="247"/>
      <c r="D90" s="248" t="s">
        <v>185</v>
      </c>
      <c r="E90" s="249" t="s">
        <v>21</v>
      </c>
      <c r="F90" s="250" t="s">
        <v>1100</v>
      </c>
      <c r="G90" s="247"/>
      <c r="H90" s="251">
        <v>1.022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pans="2:51" s="13" customFormat="1" ht="13.5">
      <c r="B91" s="258"/>
      <c r="C91" s="259"/>
      <c r="D91" s="248" t="s">
        <v>185</v>
      </c>
      <c r="E91" s="260" t="s">
        <v>21</v>
      </c>
      <c r="F91" s="261" t="s">
        <v>187</v>
      </c>
      <c r="G91" s="259"/>
      <c r="H91" s="262">
        <v>1.022</v>
      </c>
      <c r="I91" s="263"/>
      <c r="J91" s="259"/>
      <c r="K91" s="259"/>
      <c r="L91" s="264"/>
      <c r="M91" s="265"/>
      <c r="N91" s="266"/>
      <c r="O91" s="266"/>
      <c r="P91" s="266"/>
      <c r="Q91" s="266"/>
      <c r="R91" s="266"/>
      <c r="S91" s="266"/>
      <c r="T91" s="267"/>
      <c r="AT91" s="268" t="s">
        <v>185</v>
      </c>
      <c r="AU91" s="268" t="s">
        <v>85</v>
      </c>
      <c r="AV91" s="13" t="s">
        <v>176</v>
      </c>
      <c r="AW91" s="13" t="s">
        <v>37</v>
      </c>
      <c r="AX91" s="13" t="s">
        <v>82</v>
      </c>
      <c r="AY91" s="268" t="s">
        <v>169</v>
      </c>
    </row>
    <row r="92" spans="2:65" s="1" customFormat="1" ht="38.25" customHeight="1">
      <c r="B92" s="47"/>
      <c r="C92" s="234" t="s">
        <v>181</v>
      </c>
      <c r="D92" s="234" t="s">
        <v>171</v>
      </c>
      <c r="E92" s="235" t="s">
        <v>499</v>
      </c>
      <c r="F92" s="236" t="s">
        <v>500</v>
      </c>
      <c r="G92" s="237" t="s">
        <v>422</v>
      </c>
      <c r="H92" s="238">
        <v>3.408</v>
      </c>
      <c r="I92" s="239"/>
      <c r="J92" s="240">
        <f>ROUND(I92*H92,2)</f>
        <v>0</v>
      </c>
      <c r="K92" s="236" t="s">
        <v>175</v>
      </c>
      <c r="L92" s="73"/>
      <c r="M92" s="241" t="s">
        <v>21</v>
      </c>
      <c r="N92" s="242" t="s">
        <v>45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</v>
      </c>
      <c r="T92" s="244">
        <f>S92*H92</f>
        <v>0</v>
      </c>
      <c r="AR92" s="25" t="s">
        <v>176</v>
      </c>
      <c r="AT92" s="25" t="s">
        <v>171</v>
      </c>
      <c r="AU92" s="25" t="s">
        <v>85</v>
      </c>
      <c r="AY92" s="25" t="s">
        <v>169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176</v>
      </c>
      <c r="BM92" s="25" t="s">
        <v>1101</v>
      </c>
    </row>
    <row r="93" spans="2:51" s="14" customFormat="1" ht="13.5">
      <c r="B93" s="269"/>
      <c r="C93" s="270"/>
      <c r="D93" s="248" t="s">
        <v>185</v>
      </c>
      <c r="E93" s="271" t="s">
        <v>21</v>
      </c>
      <c r="F93" s="272" t="s">
        <v>502</v>
      </c>
      <c r="G93" s="270"/>
      <c r="H93" s="271" t="s">
        <v>21</v>
      </c>
      <c r="I93" s="273"/>
      <c r="J93" s="270"/>
      <c r="K93" s="270"/>
      <c r="L93" s="274"/>
      <c r="M93" s="275"/>
      <c r="N93" s="276"/>
      <c r="O93" s="276"/>
      <c r="P93" s="276"/>
      <c r="Q93" s="276"/>
      <c r="R93" s="276"/>
      <c r="S93" s="276"/>
      <c r="T93" s="277"/>
      <c r="AT93" s="278" t="s">
        <v>185</v>
      </c>
      <c r="AU93" s="278" t="s">
        <v>85</v>
      </c>
      <c r="AV93" s="14" t="s">
        <v>82</v>
      </c>
      <c r="AW93" s="14" t="s">
        <v>37</v>
      </c>
      <c r="AX93" s="14" t="s">
        <v>74</v>
      </c>
      <c r="AY93" s="278" t="s">
        <v>169</v>
      </c>
    </row>
    <row r="94" spans="2:51" s="12" customFormat="1" ht="13.5">
      <c r="B94" s="246"/>
      <c r="C94" s="247"/>
      <c r="D94" s="248" t="s">
        <v>185</v>
      </c>
      <c r="E94" s="249" t="s">
        <v>21</v>
      </c>
      <c r="F94" s="250" t="s">
        <v>1102</v>
      </c>
      <c r="G94" s="247"/>
      <c r="H94" s="251">
        <v>3.408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pans="2:51" s="13" customFormat="1" ht="13.5">
      <c r="B95" s="258"/>
      <c r="C95" s="259"/>
      <c r="D95" s="248" t="s">
        <v>185</v>
      </c>
      <c r="E95" s="260" t="s">
        <v>21</v>
      </c>
      <c r="F95" s="261" t="s">
        <v>187</v>
      </c>
      <c r="G95" s="259"/>
      <c r="H95" s="262">
        <v>3.408</v>
      </c>
      <c r="I95" s="263"/>
      <c r="J95" s="259"/>
      <c r="K95" s="259"/>
      <c r="L95" s="264"/>
      <c r="M95" s="265"/>
      <c r="N95" s="266"/>
      <c r="O95" s="266"/>
      <c r="P95" s="266"/>
      <c r="Q95" s="266"/>
      <c r="R95" s="266"/>
      <c r="S95" s="266"/>
      <c r="T95" s="267"/>
      <c r="AT95" s="268" t="s">
        <v>185</v>
      </c>
      <c r="AU95" s="268" t="s">
        <v>85</v>
      </c>
      <c r="AV95" s="13" t="s">
        <v>176</v>
      </c>
      <c r="AW95" s="13" t="s">
        <v>37</v>
      </c>
      <c r="AX95" s="13" t="s">
        <v>82</v>
      </c>
      <c r="AY95" s="268" t="s">
        <v>169</v>
      </c>
    </row>
    <row r="96" spans="2:65" s="1" customFormat="1" ht="51" customHeight="1">
      <c r="B96" s="47"/>
      <c r="C96" s="234" t="s">
        <v>176</v>
      </c>
      <c r="D96" s="234" t="s">
        <v>171</v>
      </c>
      <c r="E96" s="235" t="s">
        <v>505</v>
      </c>
      <c r="F96" s="236" t="s">
        <v>506</v>
      </c>
      <c r="G96" s="237" t="s">
        <v>422</v>
      </c>
      <c r="H96" s="238">
        <v>6.816</v>
      </c>
      <c r="I96" s="239"/>
      <c r="J96" s="240">
        <f>ROUND(I96*H96,2)</f>
        <v>0</v>
      </c>
      <c r="K96" s="236" t="s">
        <v>175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5" t="s">
        <v>176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176</v>
      </c>
      <c r="BM96" s="25" t="s">
        <v>1103</v>
      </c>
    </row>
    <row r="97" spans="2:51" s="12" customFormat="1" ht="13.5">
      <c r="B97" s="246"/>
      <c r="C97" s="247"/>
      <c r="D97" s="248" t="s">
        <v>185</v>
      </c>
      <c r="E97" s="249" t="s">
        <v>21</v>
      </c>
      <c r="F97" s="250" t="s">
        <v>1104</v>
      </c>
      <c r="G97" s="247"/>
      <c r="H97" s="251">
        <v>6.816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pans="2:51" s="13" customFormat="1" ht="13.5">
      <c r="B98" s="258"/>
      <c r="C98" s="259"/>
      <c r="D98" s="248" t="s">
        <v>185</v>
      </c>
      <c r="E98" s="260" t="s">
        <v>21</v>
      </c>
      <c r="F98" s="261" t="s">
        <v>187</v>
      </c>
      <c r="G98" s="259"/>
      <c r="H98" s="262">
        <v>6.816</v>
      </c>
      <c r="I98" s="263"/>
      <c r="J98" s="259"/>
      <c r="K98" s="259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185</v>
      </c>
      <c r="AU98" s="268" t="s">
        <v>85</v>
      </c>
      <c r="AV98" s="13" t="s">
        <v>176</v>
      </c>
      <c r="AW98" s="13" t="s">
        <v>37</v>
      </c>
      <c r="AX98" s="13" t="s">
        <v>82</v>
      </c>
      <c r="AY98" s="268" t="s">
        <v>169</v>
      </c>
    </row>
    <row r="99" spans="2:65" s="1" customFormat="1" ht="25.5" customHeight="1">
      <c r="B99" s="47"/>
      <c r="C99" s="234" t="s">
        <v>191</v>
      </c>
      <c r="D99" s="234" t="s">
        <v>171</v>
      </c>
      <c r="E99" s="235" t="s">
        <v>516</v>
      </c>
      <c r="F99" s="236" t="s">
        <v>517</v>
      </c>
      <c r="G99" s="237" t="s">
        <v>288</v>
      </c>
      <c r="H99" s="238">
        <v>6.134</v>
      </c>
      <c r="I99" s="239"/>
      <c r="J99" s="240">
        <f>ROUND(I99*H99,2)</f>
        <v>0</v>
      </c>
      <c r="K99" s="236" t="s">
        <v>175</v>
      </c>
      <c r="L99" s="73"/>
      <c r="M99" s="241" t="s">
        <v>21</v>
      </c>
      <c r="N99" s="242" t="s">
        <v>45</v>
      </c>
      <c r="O99" s="48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5" t="s">
        <v>176</v>
      </c>
      <c r="AT99" s="25" t="s">
        <v>171</v>
      </c>
      <c r="AU99" s="25" t="s">
        <v>85</v>
      </c>
      <c r="AY99" s="25" t="s">
        <v>169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176</v>
      </c>
      <c r="BM99" s="25" t="s">
        <v>1105</v>
      </c>
    </row>
    <row r="100" spans="2:51" s="12" customFormat="1" ht="13.5">
      <c r="B100" s="246"/>
      <c r="C100" s="247"/>
      <c r="D100" s="248" t="s">
        <v>185</v>
      </c>
      <c r="E100" s="249" t="s">
        <v>21</v>
      </c>
      <c r="F100" s="250" t="s">
        <v>1106</v>
      </c>
      <c r="G100" s="247"/>
      <c r="H100" s="251">
        <v>6.134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pans="2:51" s="13" customFormat="1" ht="13.5">
      <c r="B101" s="258"/>
      <c r="C101" s="259"/>
      <c r="D101" s="248" t="s">
        <v>185</v>
      </c>
      <c r="E101" s="260" t="s">
        <v>21</v>
      </c>
      <c r="F101" s="261" t="s">
        <v>187</v>
      </c>
      <c r="G101" s="259"/>
      <c r="H101" s="262">
        <v>6.134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185</v>
      </c>
      <c r="AU101" s="268" t="s">
        <v>85</v>
      </c>
      <c r="AV101" s="13" t="s">
        <v>176</v>
      </c>
      <c r="AW101" s="13" t="s">
        <v>37</v>
      </c>
      <c r="AX101" s="13" t="s">
        <v>82</v>
      </c>
      <c r="AY101" s="268" t="s">
        <v>169</v>
      </c>
    </row>
    <row r="102" spans="2:65" s="1" customFormat="1" ht="25.5" customHeight="1">
      <c r="B102" s="47"/>
      <c r="C102" s="234" t="s">
        <v>198</v>
      </c>
      <c r="D102" s="234" t="s">
        <v>171</v>
      </c>
      <c r="E102" s="235" t="s">
        <v>548</v>
      </c>
      <c r="F102" s="236" t="s">
        <v>549</v>
      </c>
      <c r="G102" s="237" t="s">
        <v>194</v>
      </c>
      <c r="H102" s="238">
        <v>355.295</v>
      </c>
      <c r="I102" s="239"/>
      <c r="J102" s="240">
        <f>ROUND(I102*H102,2)</f>
        <v>0</v>
      </c>
      <c r="K102" s="236" t="s">
        <v>175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176</v>
      </c>
      <c r="AT102" s="25" t="s">
        <v>171</v>
      </c>
      <c r="AU102" s="25" t="s">
        <v>85</v>
      </c>
      <c r="AY102" s="25" t="s">
        <v>169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176</v>
      </c>
      <c r="BM102" s="25" t="s">
        <v>1107</v>
      </c>
    </row>
    <row r="103" spans="2:51" s="12" customFormat="1" ht="13.5">
      <c r="B103" s="246"/>
      <c r="C103" s="247"/>
      <c r="D103" s="248" t="s">
        <v>185</v>
      </c>
      <c r="E103" s="249" t="s">
        <v>21</v>
      </c>
      <c r="F103" s="250" t="s">
        <v>1108</v>
      </c>
      <c r="G103" s="247"/>
      <c r="H103" s="251">
        <v>303.507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pans="2:51" s="12" customFormat="1" ht="13.5">
      <c r="B104" s="246"/>
      <c r="C104" s="247"/>
      <c r="D104" s="248" t="s">
        <v>185</v>
      </c>
      <c r="E104" s="249" t="s">
        <v>21</v>
      </c>
      <c r="F104" s="250" t="s">
        <v>1109</v>
      </c>
      <c r="G104" s="247"/>
      <c r="H104" s="251">
        <v>30.388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pans="2:51" s="12" customFormat="1" ht="13.5">
      <c r="B105" s="246"/>
      <c r="C105" s="247"/>
      <c r="D105" s="248" t="s">
        <v>185</v>
      </c>
      <c r="E105" s="249" t="s">
        <v>21</v>
      </c>
      <c r="F105" s="250" t="s">
        <v>1110</v>
      </c>
      <c r="G105" s="247"/>
      <c r="H105" s="251">
        <v>21.4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pans="2:51" s="13" customFormat="1" ht="13.5">
      <c r="B106" s="258"/>
      <c r="C106" s="259"/>
      <c r="D106" s="248" t="s">
        <v>185</v>
      </c>
      <c r="E106" s="260" t="s">
        <v>21</v>
      </c>
      <c r="F106" s="261" t="s">
        <v>187</v>
      </c>
      <c r="G106" s="259"/>
      <c r="H106" s="262">
        <v>355.295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185</v>
      </c>
      <c r="AU106" s="268" t="s">
        <v>85</v>
      </c>
      <c r="AV106" s="13" t="s">
        <v>176</v>
      </c>
      <c r="AW106" s="13" t="s">
        <v>37</v>
      </c>
      <c r="AX106" s="13" t="s">
        <v>82</v>
      </c>
      <c r="AY106" s="268" t="s">
        <v>169</v>
      </c>
    </row>
    <row r="107" spans="2:63" s="11" customFormat="1" ht="29.85" customHeight="1">
      <c r="B107" s="218"/>
      <c r="C107" s="219"/>
      <c r="D107" s="220" t="s">
        <v>73</v>
      </c>
      <c r="E107" s="232" t="s">
        <v>191</v>
      </c>
      <c r="F107" s="232" t="s">
        <v>610</v>
      </c>
      <c r="G107" s="219"/>
      <c r="H107" s="219"/>
      <c r="I107" s="222"/>
      <c r="J107" s="233">
        <f>BK107</f>
        <v>0</v>
      </c>
      <c r="K107" s="219"/>
      <c r="L107" s="224"/>
      <c r="M107" s="225"/>
      <c r="N107" s="226"/>
      <c r="O107" s="226"/>
      <c r="P107" s="227">
        <f>SUM(P108:P199)</f>
        <v>0</v>
      </c>
      <c r="Q107" s="226"/>
      <c r="R107" s="227">
        <f>SUM(R108:R199)</f>
        <v>108.8102782425</v>
      </c>
      <c r="S107" s="226"/>
      <c r="T107" s="228">
        <f>SUM(T108:T199)</f>
        <v>0</v>
      </c>
      <c r="AR107" s="229" t="s">
        <v>82</v>
      </c>
      <c r="AT107" s="230" t="s">
        <v>73</v>
      </c>
      <c r="AU107" s="230" t="s">
        <v>82</v>
      </c>
      <c r="AY107" s="229" t="s">
        <v>169</v>
      </c>
      <c r="BK107" s="231">
        <f>SUM(BK108:BK199)</f>
        <v>0</v>
      </c>
    </row>
    <row r="108" spans="2:65" s="1" customFormat="1" ht="25.5" customHeight="1">
      <c r="B108" s="47"/>
      <c r="C108" s="234" t="s">
        <v>202</v>
      </c>
      <c r="D108" s="234" t="s">
        <v>171</v>
      </c>
      <c r="E108" s="235" t="s">
        <v>617</v>
      </c>
      <c r="F108" s="236" t="s">
        <v>618</v>
      </c>
      <c r="G108" s="237" t="s">
        <v>194</v>
      </c>
      <c r="H108" s="238">
        <v>355.295</v>
      </c>
      <c r="I108" s="239"/>
      <c r="J108" s="240">
        <f>ROUND(I108*H108,2)</f>
        <v>0</v>
      </c>
      <c r="K108" s="236" t="s">
        <v>175</v>
      </c>
      <c r="L108" s="73"/>
      <c r="M108" s="241" t="s">
        <v>21</v>
      </c>
      <c r="N108" s="242" t="s">
        <v>45</v>
      </c>
      <c r="O108" s="48"/>
      <c r="P108" s="243">
        <f>O108*H108</f>
        <v>0</v>
      </c>
      <c r="Q108" s="243">
        <v>0</v>
      </c>
      <c r="R108" s="243">
        <f>Q108*H108</f>
        <v>0</v>
      </c>
      <c r="S108" s="243">
        <v>0</v>
      </c>
      <c r="T108" s="244">
        <f>S108*H108</f>
        <v>0</v>
      </c>
      <c r="AR108" s="25" t="s">
        <v>176</v>
      </c>
      <c r="AT108" s="25" t="s">
        <v>171</v>
      </c>
      <c r="AU108" s="25" t="s">
        <v>85</v>
      </c>
      <c r="AY108" s="25" t="s">
        <v>169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176</v>
      </c>
      <c r="BM108" s="25" t="s">
        <v>1111</v>
      </c>
    </row>
    <row r="109" spans="2:51" s="12" customFormat="1" ht="13.5">
      <c r="B109" s="246"/>
      <c r="C109" s="247"/>
      <c r="D109" s="248" t="s">
        <v>185</v>
      </c>
      <c r="E109" s="249" t="s">
        <v>21</v>
      </c>
      <c r="F109" s="250" t="s">
        <v>1108</v>
      </c>
      <c r="G109" s="247"/>
      <c r="H109" s="251">
        <v>303.507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pans="2:51" s="12" customFormat="1" ht="13.5">
      <c r="B110" s="246"/>
      <c r="C110" s="247"/>
      <c r="D110" s="248" t="s">
        <v>185</v>
      </c>
      <c r="E110" s="249" t="s">
        <v>21</v>
      </c>
      <c r="F110" s="250" t="s">
        <v>1109</v>
      </c>
      <c r="G110" s="247"/>
      <c r="H110" s="251">
        <v>30.388</v>
      </c>
      <c r="I110" s="252"/>
      <c r="J110" s="247"/>
      <c r="K110" s="247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185</v>
      </c>
      <c r="AU110" s="257" t="s">
        <v>85</v>
      </c>
      <c r="AV110" s="12" t="s">
        <v>85</v>
      </c>
      <c r="AW110" s="12" t="s">
        <v>37</v>
      </c>
      <c r="AX110" s="12" t="s">
        <v>74</v>
      </c>
      <c r="AY110" s="257" t="s">
        <v>169</v>
      </c>
    </row>
    <row r="111" spans="2:51" s="12" customFormat="1" ht="13.5">
      <c r="B111" s="246"/>
      <c r="C111" s="247"/>
      <c r="D111" s="248" t="s">
        <v>185</v>
      </c>
      <c r="E111" s="249" t="s">
        <v>21</v>
      </c>
      <c r="F111" s="250" t="s">
        <v>1110</v>
      </c>
      <c r="G111" s="247"/>
      <c r="H111" s="251">
        <v>21.4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pans="2:51" s="13" customFormat="1" ht="13.5">
      <c r="B112" s="258"/>
      <c r="C112" s="259"/>
      <c r="D112" s="248" t="s">
        <v>185</v>
      </c>
      <c r="E112" s="260" t="s">
        <v>21</v>
      </c>
      <c r="F112" s="261" t="s">
        <v>187</v>
      </c>
      <c r="G112" s="259"/>
      <c r="H112" s="262">
        <v>355.295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AT112" s="268" t="s">
        <v>185</v>
      </c>
      <c r="AU112" s="268" t="s">
        <v>85</v>
      </c>
      <c r="AV112" s="13" t="s">
        <v>176</v>
      </c>
      <c r="AW112" s="13" t="s">
        <v>37</v>
      </c>
      <c r="AX112" s="13" t="s">
        <v>82</v>
      </c>
      <c r="AY112" s="268" t="s">
        <v>169</v>
      </c>
    </row>
    <row r="113" spans="2:65" s="1" customFormat="1" ht="25.5" customHeight="1">
      <c r="B113" s="47"/>
      <c r="C113" s="234" t="s">
        <v>215</v>
      </c>
      <c r="D113" s="234" t="s">
        <v>171</v>
      </c>
      <c r="E113" s="235" t="s">
        <v>645</v>
      </c>
      <c r="F113" s="236" t="s">
        <v>646</v>
      </c>
      <c r="G113" s="237" t="s">
        <v>194</v>
      </c>
      <c r="H113" s="238">
        <v>21.4</v>
      </c>
      <c r="I113" s="239"/>
      <c r="J113" s="240">
        <f>ROUND(I113*H113,2)</f>
        <v>0</v>
      </c>
      <c r="K113" s="236" t="s">
        <v>21</v>
      </c>
      <c r="L113" s="73"/>
      <c r="M113" s="241" t="s">
        <v>21</v>
      </c>
      <c r="N113" s="242" t="s">
        <v>45</v>
      </c>
      <c r="O113" s="48"/>
      <c r="P113" s="243">
        <f>O113*H113</f>
        <v>0</v>
      </c>
      <c r="Q113" s="243">
        <v>0.1593</v>
      </c>
      <c r="R113" s="243">
        <f>Q113*H113</f>
        <v>3.4090199999999995</v>
      </c>
      <c r="S113" s="243">
        <v>0</v>
      </c>
      <c r="T113" s="244">
        <f>S113*H113</f>
        <v>0</v>
      </c>
      <c r="AR113" s="25" t="s">
        <v>176</v>
      </c>
      <c r="AT113" s="25" t="s">
        <v>171</v>
      </c>
      <c r="AU113" s="25" t="s">
        <v>85</v>
      </c>
      <c r="AY113" s="25" t="s">
        <v>169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176</v>
      </c>
      <c r="BM113" s="25" t="s">
        <v>1112</v>
      </c>
    </row>
    <row r="114" spans="2:51" s="14" customFormat="1" ht="13.5">
      <c r="B114" s="269"/>
      <c r="C114" s="270"/>
      <c r="D114" s="248" t="s">
        <v>185</v>
      </c>
      <c r="E114" s="271" t="s">
        <v>21</v>
      </c>
      <c r="F114" s="272" t="s">
        <v>1113</v>
      </c>
      <c r="G114" s="270"/>
      <c r="H114" s="271" t="s">
        <v>21</v>
      </c>
      <c r="I114" s="273"/>
      <c r="J114" s="270"/>
      <c r="K114" s="270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185</v>
      </c>
      <c r="AU114" s="278" t="s">
        <v>85</v>
      </c>
      <c r="AV114" s="14" t="s">
        <v>82</v>
      </c>
      <c r="AW114" s="14" t="s">
        <v>37</v>
      </c>
      <c r="AX114" s="14" t="s">
        <v>74</v>
      </c>
      <c r="AY114" s="278" t="s">
        <v>169</v>
      </c>
    </row>
    <row r="115" spans="2:51" s="12" customFormat="1" ht="13.5">
      <c r="B115" s="246"/>
      <c r="C115" s="247"/>
      <c r="D115" s="248" t="s">
        <v>185</v>
      </c>
      <c r="E115" s="249" t="s">
        <v>21</v>
      </c>
      <c r="F115" s="250" t="s">
        <v>1110</v>
      </c>
      <c r="G115" s="247"/>
      <c r="H115" s="251">
        <v>21.4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pans="2:51" s="13" customFormat="1" ht="13.5">
      <c r="B116" s="258"/>
      <c r="C116" s="259"/>
      <c r="D116" s="248" t="s">
        <v>185</v>
      </c>
      <c r="E116" s="260" t="s">
        <v>21</v>
      </c>
      <c r="F116" s="261" t="s">
        <v>187</v>
      </c>
      <c r="G116" s="259"/>
      <c r="H116" s="262">
        <v>21.4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AT116" s="268" t="s">
        <v>185</v>
      </c>
      <c r="AU116" s="268" t="s">
        <v>85</v>
      </c>
      <c r="AV116" s="13" t="s">
        <v>176</v>
      </c>
      <c r="AW116" s="13" t="s">
        <v>37</v>
      </c>
      <c r="AX116" s="13" t="s">
        <v>82</v>
      </c>
      <c r="AY116" s="268" t="s">
        <v>169</v>
      </c>
    </row>
    <row r="117" spans="2:65" s="1" customFormat="1" ht="25.5" customHeight="1">
      <c r="B117" s="47"/>
      <c r="C117" s="294" t="s">
        <v>219</v>
      </c>
      <c r="D117" s="294" t="s">
        <v>532</v>
      </c>
      <c r="E117" s="295" t="s">
        <v>1114</v>
      </c>
      <c r="F117" s="296" t="s">
        <v>1115</v>
      </c>
      <c r="G117" s="297" t="s">
        <v>194</v>
      </c>
      <c r="H117" s="298">
        <v>21.828</v>
      </c>
      <c r="I117" s="299"/>
      <c r="J117" s="300">
        <f>ROUND(I117*H117,2)</f>
        <v>0</v>
      </c>
      <c r="K117" s="296" t="s">
        <v>21</v>
      </c>
      <c r="L117" s="301"/>
      <c r="M117" s="302" t="s">
        <v>21</v>
      </c>
      <c r="N117" s="303" t="s">
        <v>45</v>
      </c>
      <c r="O117" s="48"/>
      <c r="P117" s="243">
        <f>O117*H117</f>
        <v>0</v>
      </c>
      <c r="Q117" s="243">
        <v>0.22</v>
      </c>
      <c r="R117" s="243">
        <f>Q117*H117</f>
        <v>4.80216</v>
      </c>
      <c r="S117" s="243">
        <v>0</v>
      </c>
      <c r="T117" s="244">
        <f>S117*H117</f>
        <v>0</v>
      </c>
      <c r="AR117" s="25" t="s">
        <v>215</v>
      </c>
      <c r="AT117" s="25" t="s">
        <v>532</v>
      </c>
      <c r="AU117" s="25" t="s">
        <v>85</v>
      </c>
      <c r="AY117" s="25" t="s">
        <v>169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176</v>
      </c>
      <c r="BM117" s="25" t="s">
        <v>1116</v>
      </c>
    </row>
    <row r="118" spans="2:51" s="12" customFormat="1" ht="13.5">
      <c r="B118" s="246"/>
      <c r="C118" s="247"/>
      <c r="D118" s="248" t="s">
        <v>185</v>
      </c>
      <c r="E118" s="249" t="s">
        <v>21</v>
      </c>
      <c r="F118" s="250" t="s">
        <v>1117</v>
      </c>
      <c r="G118" s="247"/>
      <c r="H118" s="251">
        <v>21.828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pans="2:51" s="13" customFormat="1" ht="13.5">
      <c r="B119" s="258"/>
      <c r="C119" s="259"/>
      <c r="D119" s="248" t="s">
        <v>185</v>
      </c>
      <c r="E119" s="260" t="s">
        <v>21</v>
      </c>
      <c r="F119" s="261" t="s">
        <v>187</v>
      </c>
      <c r="G119" s="259"/>
      <c r="H119" s="262">
        <v>21.828</v>
      </c>
      <c r="I119" s="263"/>
      <c r="J119" s="259"/>
      <c r="K119" s="259"/>
      <c r="L119" s="264"/>
      <c r="M119" s="265"/>
      <c r="N119" s="266"/>
      <c r="O119" s="266"/>
      <c r="P119" s="266"/>
      <c r="Q119" s="266"/>
      <c r="R119" s="266"/>
      <c r="S119" s="266"/>
      <c r="T119" s="267"/>
      <c r="AT119" s="268" t="s">
        <v>185</v>
      </c>
      <c r="AU119" s="268" t="s">
        <v>85</v>
      </c>
      <c r="AV119" s="13" t="s">
        <v>176</v>
      </c>
      <c r="AW119" s="13" t="s">
        <v>37</v>
      </c>
      <c r="AX119" s="13" t="s">
        <v>82</v>
      </c>
      <c r="AY119" s="268" t="s">
        <v>169</v>
      </c>
    </row>
    <row r="120" spans="2:65" s="1" customFormat="1" ht="38.25" customHeight="1">
      <c r="B120" s="47"/>
      <c r="C120" s="234" t="s">
        <v>223</v>
      </c>
      <c r="D120" s="234" t="s">
        <v>171</v>
      </c>
      <c r="E120" s="235" t="s">
        <v>1118</v>
      </c>
      <c r="F120" s="236" t="s">
        <v>1119</v>
      </c>
      <c r="G120" s="237" t="s">
        <v>194</v>
      </c>
      <c r="H120" s="238">
        <v>303.507</v>
      </c>
      <c r="I120" s="239"/>
      <c r="J120" s="240">
        <f>ROUND(I120*H120,2)</f>
        <v>0</v>
      </c>
      <c r="K120" s="236" t="s">
        <v>175</v>
      </c>
      <c r="L120" s="73"/>
      <c r="M120" s="241" t="s">
        <v>21</v>
      </c>
      <c r="N120" s="242" t="s">
        <v>45</v>
      </c>
      <c r="O120" s="48"/>
      <c r="P120" s="243">
        <f>O120*H120</f>
        <v>0</v>
      </c>
      <c r="Q120" s="243">
        <v>0.1670275</v>
      </c>
      <c r="R120" s="243">
        <f>Q120*H120</f>
        <v>50.694015442499996</v>
      </c>
      <c r="S120" s="243">
        <v>0</v>
      </c>
      <c r="T120" s="244">
        <f>S120*H120</f>
        <v>0</v>
      </c>
      <c r="AR120" s="25" t="s">
        <v>176</v>
      </c>
      <c r="AT120" s="25" t="s">
        <v>171</v>
      </c>
      <c r="AU120" s="25" t="s">
        <v>85</v>
      </c>
      <c r="AY120" s="25" t="s">
        <v>169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176</v>
      </c>
      <c r="BM120" s="25" t="s">
        <v>1120</v>
      </c>
    </row>
    <row r="121" spans="2:51" s="14" customFormat="1" ht="13.5">
      <c r="B121" s="269"/>
      <c r="C121" s="270"/>
      <c r="D121" s="248" t="s">
        <v>185</v>
      </c>
      <c r="E121" s="271" t="s">
        <v>21</v>
      </c>
      <c r="F121" s="272" t="s">
        <v>1121</v>
      </c>
      <c r="G121" s="270"/>
      <c r="H121" s="271" t="s">
        <v>21</v>
      </c>
      <c r="I121" s="273"/>
      <c r="J121" s="270"/>
      <c r="K121" s="270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185</v>
      </c>
      <c r="AU121" s="278" t="s">
        <v>85</v>
      </c>
      <c r="AV121" s="14" t="s">
        <v>82</v>
      </c>
      <c r="AW121" s="14" t="s">
        <v>37</v>
      </c>
      <c r="AX121" s="14" t="s">
        <v>74</v>
      </c>
      <c r="AY121" s="278" t="s">
        <v>169</v>
      </c>
    </row>
    <row r="122" spans="2:51" s="12" customFormat="1" ht="13.5">
      <c r="B122" s="246"/>
      <c r="C122" s="247"/>
      <c r="D122" s="248" t="s">
        <v>185</v>
      </c>
      <c r="E122" s="249" t="s">
        <v>21</v>
      </c>
      <c r="F122" s="250" t="s">
        <v>1122</v>
      </c>
      <c r="G122" s="247"/>
      <c r="H122" s="251">
        <v>50.05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pans="2:51" s="12" customFormat="1" ht="13.5">
      <c r="B123" s="246"/>
      <c r="C123" s="247"/>
      <c r="D123" s="248" t="s">
        <v>185</v>
      </c>
      <c r="E123" s="249" t="s">
        <v>21</v>
      </c>
      <c r="F123" s="250" t="s">
        <v>1123</v>
      </c>
      <c r="G123" s="247"/>
      <c r="H123" s="251">
        <v>-1.04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pans="2:51" s="12" customFormat="1" ht="13.5">
      <c r="B124" s="246"/>
      <c r="C124" s="247"/>
      <c r="D124" s="248" t="s">
        <v>185</v>
      </c>
      <c r="E124" s="249" t="s">
        <v>21</v>
      </c>
      <c r="F124" s="250" t="s">
        <v>1124</v>
      </c>
      <c r="G124" s="247"/>
      <c r="H124" s="251">
        <v>-0.2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pans="2:51" s="12" customFormat="1" ht="13.5">
      <c r="B125" s="246"/>
      <c r="C125" s="247"/>
      <c r="D125" s="248" t="s">
        <v>185</v>
      </c>
      <c r="E125" s="249" t="s">
        <v>21</v>
      </c>
      <c r="F125" s="250" t="s">
        <v>1125</v>
      </c>
      <c r="G125" s="247"/>
      <c r="H125" s="251">
        <v>-1.92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pans="2:51" s="12" customFormat="1" ht="13.5">
      <c r="B126" s="246"/>
      <c r="C126" s="247"/>
      <c r="D126" s="248" t="s">
        <v>185</v>
      </c>
      <c r="E126" s="249" t="s">
        <v>21</v>
      </c>
      <c r="F126" s="250" t="s">
        <v>1126</v>
      </c>
      <c r="G126" s="247"/>
      <c r="H126" s="251">
        <v>-0.713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pans="2:51" s="12" customFormat="1" ht="13.5">
      <c r="B127" s="246"/>
      <c r="C127" s="247"/>
      <c r="D127" s="248" t="s">
        <v>185</v>
      </c>
      <c r="E127" s="249" t="s">
        <v>21</v>
      </c>
      <c r="F127" s="250" t="s">
        <v>1127</v>
      </c>
      <c r="G127" s="247"/>
      <c r="H127" s="251">
        <v>-0.5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pans="2:51" s="12" customFormat="1" ht="13.5">
      <c r="B128" s="246"/>
      <c r="C128" s="247"/>
      <c r="D128" s="248" t="s">
        <v>185</v>
      </c>
      <c r="E128" s="249" t="s">
        <v>21</v>
      </c>
      <c r="F128" s="250" t="s">
        <v>1127</v>
      </c>
      <c r="G128" s="247"/>
      <c r="H128" s="251">
        <v>-0.5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pans="2:51" s="12" customFormat="1" ht="13.5">
      <c r="B129" s="246"/>
      <c r="C129" s="247"/>
      <c r="D129" s="248" t="s">
        <v>185</v>
      </c>
      <c r="E129" s="249" t="s">
        <v>21</v>
      </c>
      <c r="F129" s="250" t="s">
        <v>1128</v>
      </c>
      <c r="G129" s="247"/>
      <c r="H129" s="251">
        <v>-0.325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pans="2:51" s="15" customFormat="1" ht="13.5">
      <c r="B130" s="283"/>
      <c r="C130" s="284"/>
      <c r="D130" s="248" t="s">
        <v>185</v>
      </c>
      <c r="E130" s="285" t="s">
        <v>21</v>
      </c>
      <c r="F130" s="286" t="s">
        <v>345</v>
      </c>
      <c r="G130" s="284"/>
      <c r="H130" s="287">
        <v>44.852</v>
      </c>
      <c r="I130" s="288"/>
      <c r="J130" s="284"/>
      <c r="K130" s="284"/>
      <c r="L130" s="289"/>
      <c r="M130" s="290"/>
      <c r="N130" s="291"/>
      <c r="O130" s="291"/>
      <c r="P130" s="291"/>
      <c r="Q130" s="291"/>
      <c r="R130" s="291"/>
      <c r="S130" s="291"/>
      <c r="T130" s="292"/>
      <c r="AT130" s="293" t="s">
        <v>185</v>
      </c>
      <c r="AU130" s="293" t="s">
        <v>85</v>
      </c>
      <c r="AV130" s="15" t="s">
        <v>181</v>
      </c>
      <c r="AW130" s="15" t="s">
        <v>37</v>
      </c>
      <c r="AX130" s="15" t="s">
        <v>74</v>
      </c>
      <c r="AY130" s="293" t="s">
        <v>169</v>
      </c>
    </row>
    <row r="131" spans="2:51" s="14" customFormat="1" ht="13.5">
      <c r="B131" s="269"/>
      <c r="C131" s="270"/>
      <c r="D131" s="248" t="s">
        <v>185</v>
      </c>
      <c r="E131" s="271" t="s">
        <v>21</v>
      </c>
      <c r="F131" s="272" t="s">
        <v>1129</v>
      </c>
      <c r="G131" s="270"/>
      <c r="H131" s="271" t="s">
        <v>21</v>
      </c>
      <c r="I131" s="273"/>
      <c r="J131" s="270"/>
      <c r="K131" s="270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185</v>
      </c>
      <c r="AU131" s="278" t="s">
        <v>85</v>
      </c>
      <c r="AV131" s="14" t="s">
        <v>82</v>
      </c>
      <c r="AW131" s="14" t="s">
        <v>37</v>
      </c>
      <c r="AX131" s="14" t="s">
        <v>74</v>
      </c>
      <c r="AY131" s="278" t="s">
        <v>169</v>
      </c>
    </row>
    <row r="132" spans="2:51" s="12" customFormat="1" ht="13.5">
      <c r="B132" s="246"/>
      <c r="C132" s="247"/>
      <c r="D132" s="248" t="s">
        <v>185</v>
      </c>
      <c r="E132" s="249" t="s">
        <v>21</v>
      </c>
      <c r="F132" s="250" t="s">
        <v>1130</v>
      </c>
      <c r="G132" s="247"/>
      <c r="H132" s="251">
        <v>144.7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pans="2:51" s="12" customFormat="1" ht="13.5">
      <c r="B133" s="246"/>
      <c r="C133" s="247"/>
      <c r="D133" s="248" t="s">
        <v>185</v>
      </c>
      <c r="E133" s="249" t="s">
        <v>21</v>
      </c>
      <c r="F133" s="250" t="s">
        <v>1131</v>
      </c>
      <c r="G133" s="247"/>
      <c r="H133" s="251">
        <v>-1.2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pans="2:51" s="12" customFormat="1" ht="13.5">
      <c r="B134" s="246"/>
      <c r="C134" s="247"/>
      <c r="D134" s="248" t="s">
        <v>185</v>
      </c>
      <c r="E134" s="249" t="s">
        <v>21</v>
      </c>
      <c r="F134" s="250" t="s">
        <v>1132</v>
      </c>
      <c r="G134" s="247"/>
      <c r="H134" s="251">
        <v>-3.04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pans="2:51" s="12" customFormat="1" ht="13.5">
      <c r="B135" s="246"/>
      <c r="C135" s="247"/>
      <c r="D135" s="248" t="s">
        <v>185</v>
      </c>
      <c r="E135" s="249" t="s">
        <v>21</v>
      </c>
      <c r="F135" s="250" t="s">
        <v>1133</v>
      </c>
      <c r="G135" s="247"/>
      <c r="H135" s="251">
        <v>-0.2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pans="2:51" s="12" customFormat="1" ht="13.5">
      <c r="B136" s="246"/>
      <c r="C136" s="247"/>
      <c r="D136" s="248" t="s">
        <v>185</v>
      </c>
      <c r="E136" s="249" t="s">
        <v>21</v>
      </c>
      <c r="F136" s="250" t="s">
        <v>1134</v>
      </c>
      <c r="G136" s="247"/>
      <c r="H136" s="251">
        <v>-0.875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pans="2:51" s="12" customFormat="1" ht="13.5">
      <c r="B137" s="246"/>
      <c r="C137" s="247"/>
      <c r="D137" s="248" t="s">
        <v>185</v>
      </c>
      <c r="E137" s="249" t="s">
        <v>21</v>
      </c>
      <c r="F137" s="250" t="s">
        <v>1135</v>
      </c>
      <c r="G137" s="247"/>
      <c r="H137" s="251">
        <v>-1.9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pans="2:51" s="15" customFormat="1" ht="13.5">
      <c r="B138" s="283"/>
      <c r="C138" s="284"/>
      <c r="D138" s="248" t="s">
        <v>185</v>
      </c>
      <c r="E138" s="285" t="s">
        <v>21</v>
      </c>
      <c r="F138" s="286" t="s">
        <v>345</v>
      </c>
      <c r="G138" s="284"/>
      <c r="H138" s="287">
        <v>137.485</v>
      </c>
      <c r="I138" s="288"/>
      <c r="J138" s="284"/>
      <c r="K138" s="284"/>
      <c r="L138" s="289"/>
      <c r="M138" s="290"/>
      <c r="N138" s="291"/>
      <c r="O138" s="291"/>
      <c r="P138" s="291"/>
      <c r="Q138" s="291"/>
      <c r="R138" s="291"/>
      <c r="S138" s="291"/>
      <c r="T138" s="292"/>
      <c r="AT138" s="293" t="s">
        <v>185</v>
      </c>
      <c r="AU138" s="293" t="s">
        <v>85</v>
      </c>
      <c r="AV138" s="15" t="s">
        <v>181</v>
      </c>
      <c r="AW138" s="15" t="s">
        <v>37</v>
      </c>
      <c r="AX138" s="15" t="s">
        <v>74</v>
      </c>
      <c r="AY138" s="293" t="s">
        <v>169</v>
      </c>
    </row>
    <row r="139" spans="2:51" s="14" customFormat="1" ht="13.5">
      <c r="B139" s="269"/>
      <c r="C139" s="270"/>
      <c r="D139" s="248" t="s">
        <v>185</v>
      </c>
      <c r="E139" s="271" t="s">
        <v>21</v>
      </c>
      <c r="F139" s="272" t="s">
        <v>1136</v>
      </c>
      <c r="G139" s="270"/>
      <c r="H139" s="271" t="s">
        <v>21</v>
      </c>
      <c r="I139" s="273"/>
      <c r="J139" s="270"/>
      <c r="K139" s="270"/>
      <c r="L139" s="274"/>
      <c r="M139" s="275"/>
      <c r="N139" s="276"/>
      <c r="O139" s="276"/>
      <c r="P139" s="276"/>
      <c r="Q139" s="276"/>
      <c r="R139" s="276"/>
      <c r="S139" s="276"/>
      <c r="T139" s="277"/>
      <c r="AT139" s="278" t="s">
        <v>185</v>
      </c>
      <c r="AU139" s="278" t="s">
        <v>85</v>
      </c>
      <c r="AV139" s="14" t="s">
        <v>82</v>
      </c>
      <c r="AW139" s="14" t="s">
        <v>37</v>
      </c>
      <c r="AX139" s="14" t="s">
        <v>74</v>
      </c>
      <c r="AY139" s="278" t="s">
        <v>169</v>
      </c>
    </row>
    <row r="140" spans="2:51" s="12" customFormat="1" ht="13.5">
      <c r="B140" s="246"/>
      <c r="C140" s="247"/>
      <c r="D140" s="248" t="s">
        <v>185</v>
      </c>
      <c r="E140" s="249" t="s">
        <v>21</v>
      </c>
      <c r="F140" s="250" t="s">
        <v>1137</v>
      </c>
      <c r="G140" s="247"/>
      <c r="H140" s="251">
        <v>60.75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pans="2:51" s="12" customFormat="1" ht="13.5">
      <c r="B141" s="246"/>
      <c r="C141" s="247"/>
      <c r="D141" s="248" t="s">
        <v>185</v>
      </c>
      <c r="E141" s="249" t="s">
        <v>21</v>
      </c>
      <c r="F141" s="250" t="s">
        <v>1131</v>
      </c>
      <c r="G141" s="247"/>
      <c r="H141" s="251">
        <v>-1.2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pans="2:51" s="12" customFormat="1" ht="13.5">
      <c r="B142" s="246"/>
      <c r="C142" s="247"/>
      <c r="D142" s="248" t="s">
        <v>185</v>
      </c>
      <c r="E142" s="249" t="s">
        <v>21</v>
      </c>
      <c r="F142" s="250" t="s">
        <v>1138</v>
      </c>
      <c r="G142" s="247"/>
      <c r="H142" s="251">
        <v>-5.44</v>
      </c>
      <c r="I142" s="252"/>
      <c r="J142" s="247"/>
      <c r="K142" s="247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185</v>
      </c>
      <c r="AU142" s="257" t="s">
        <v>85</v>
      </c>
      <c r="AV142" s="12" t="s">
        <v>85</v>
      </c>
      <c r="AW142" s="12" t="s">
        <v>37</v>
      </c>
      <c r="AX142" s="12" t="s">
        <v>74</v>
      </c>
      <c r="AY142" s="257" t="s">
        <v>169</v>
      </c>
    </row>
    <row r="143" spans="2:51" s="12" customFormat="1" ht="13.5">
      <c r="B143" s="246"/>
      <c r="C143" s="247"/>
      <c r="D143" s="248" t="s">
        <v>185</v>
      </c>
      <c r="E143" s="249" t="s">
        <v>21</v>
      </c>
      <c r="F143" s="250" t="s">
        <v>1133</v>
      </c>
      <c r="G143" s="247"/>
      <c r="H143" s="251">
        <v>-0.2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pans="2:51" s="12" customFormat="1" ht="13.5">
      <c r="B144" s="246"/>
      <c r="C144" s="247"/>
      <c r="D144" s="248" t="s">
        <v>185</v>
      </c>
      <c r="E144" s="249" t="s">
        <v>21</v>
      </c>
      <c r="F144" s="250" t="s">
        <v>1134</v>
      </c>
      <c r="G144" s="247"/>
      <c r="H144" s="251">
        <v>-0.875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185</v>
      </c>
      <c r="AU144" s="257" t="s">
        <v>85</v>
      </c>
      <c r="AV144" s="12" t="s">
        <v>85</v>
      </c>
      <c r="AW144" s="12" t="s">
        <v>37</v>
      </c>
      <c r="AX144" s="12" t="s">
        <v>74</v>
      </c>
      <c r="AY144" s="257" t="s">
        <v>169</v>
      </c>
    </row>
    <row r="145" spans="2:51" s="12" customFormat="1" ht="13.5">
      <c r="B145" s="246"/>
      <c r="C145" s="247"/>
      <c r="D145" s="248" t="s">
        <v>185</v>
      </c>
      <c r="E145" s="249" t="s">
        <v>21</v>
      </c>
      <c r="F145" s="250" t="s">
        <v>1139</v>
      </c>
      <c r="G145" s="247"/>
      <c r="H145" s="251">
        <v>-3.4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185</v>
      </c>
      <c r="AU145" s="257" t="s">
        <v>85</v>
      </c>
      <c r="AV145" s="12" t="s">
        <v>85</v>
      </c>
      <c r="AW145" s="12" t="s">
        <v>37</v>
      </c>
      <c r="AX145" s="12" t="s">
        <v>74</v>
      </c>
      <c r="AY145" s="257" t="s">
        <v>169</v>
      </c>
    </row>
    <row r="146" spans="2:51" s="12" customFormat="1" ht="13.5">
      <c r="B146" s="246"/>
      <c r="C146" s="247"/>
      <c r="D146" s="248" t="s">
        <v>185</v>
      </c>
      <c r="E146" s="249" t="s">
        <v>21</v>
      </c>
      <c r="F146" s="250" t="s">
        <v>1128</v>
      </c>
      <c r="G146" s="247"/>
      <c r="H146" s="251">
        <v>-0.325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pans="2:51" s="15" customFormat="1" ht="13.5">
      <c r="B147" s="283"/>
      <c r="C147" s="284"/>
      <c r="D147" s="248" t="s">
        <v>185</v>
      </c>
      <c r="E147" s="285" t="s">
        <v>21</v>
      </c>
      <c r="F147" s="286" t="s">
        <v>345</v>
      </c>
      <c r="G147" s="284"/>
      <c r="H147" s="287">
        <v>49.31</v>
      </c>
      <c r="I147" s="288"/>
      <c r="J147" s="284"/>
      <c r="K147" s="284"/>
      <c r="L147" s="289"/>
      <c r="M147" s="290"/>
      <c r="N147" s="291"/>
      <c r="O147" s="291"/>
      <c r="P147" s="291"/>
      <c r="Q147" s="291"/>
      <c r="R147" s="291"/>
      <c r="S147" s="291"/>
      <c r="T147" s="292"/>
      <c r="AT147" s="293" t="s">
        <v>185</v>
      </c>
      <c r="AU147" s="293" t="s">
        <v>85</v>
      </c>
      <c r="AV147" s="15" t="s">
        <v>181</v>
      </c>
      <c r="AW147" s="15" t="s">
        <v>37</v>
      </c>
      <c r="AX147" s="15" t="s">
        <v>74</v>
      </c>
      <c r="AY147" s="293" t="s">
        <v>169</v>
      </c>
    </row>
    <row r="148" spans="2:51" s="14" customFormat="1" ht="13.5">
      <c r="B148" s="269"/>
      <c r="C148" s="270"/>
      <c r="D148" s="248" t="s">
        <v>185</v>
      </c>
      <c r="E148" s="271" t="s">
        <v>21</v>
      </c>
      <c r="F148" s="272" t="s">
        <v>1140</v>
      </c>
      <c r="G148" s="270"/>
      <c r="H148" s="271" t="s">
        <v>21</v>
      </c>
      <c r="I148" s="273"/>
      <c r="J148" s="270"/>
      <c r="K148" s="270"/>
      <c r="L148" s="274"/>
      <c r="M148" s="275"/>
      <c r="N148" s="276"/>
      <c r="O148" s="276"/>
      <c r="P148" s="276"/>
      <c r="Q148" s="276"/>
      <c r="R148" s="276"/>
      <c r="S148" s="276"/>
      <c r="T148" s="277"/>
      <c r="AT148" s="278" t="s">
        <v>185</v>
      </c>
      <c r="AU148" s="278" t="s">
        <v>85</v>
      </c>
      <c r="AV148" s="14" t="s">
        <v>82</v>
      </c>
      <c r="AW148" s="14" t="s">
        <v>37</v>
      </c>
      <c r="AX148" s="14" t="s">
        <v>74</v>
      </c>
      <c r="AY148" s="278" t="s">
        <v>169</v>
      </c>
    </row>
    <row r="149" spans="2:51" s="12" customFormat="1" ht="13.5">
      <c r="B149" s="246"/>
      <c r="C149" s="247"/>
      <c r="D149" s="248" t="s">
        <v>185</v>
      </c>
      <c r="E149" s="249" t="s">
        <v>21</v>
      </c>
      <c r="F149" s="250" t="s">
        <v>1141</v>
      </c>
      <c r="G149" s="247"/>
      <c r="H149" s="251">
        <v>24.7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pans="2:51" s="14" customFormat="1" ht="13.5">
      <c r="B150" s="269"/>
      <c r="C150" s="270"/>
      <c r="D150" s="248" t="s">
        <v>185</v>
      </c>
      <c r="E150" s="271" t="s">
        <v>21</v>
      </c>
      <c r="F150" s="272" t="s">
        <v>1142</v>
      </c>
      <c r="G150" s="270"/>
      <c r="H150" s="271" t="s">
        <v>21</v>
      </c>
      <c r="I150" s="273"/>
      <c r="J150" s="270"/>
      <c r="K150" s="270"/>
      <c r="L150" s="274"/>
      <c r="M150" s="275"/>
      <c r="N150" s="276"/>
      <c r="O150" s="276"/>
      <c r="P150" s="276"/>
      <c r="Q150" s="276"/>
      <c r="R150" s="276"/>
      <c r="S150" s="276"/>
      <c r="T150" s="277"/>
      <c r="AT150" s="278" t="s">
        <v>185</v>
      </c>
      <c r="AU150" s="278" t="s">
        <v>85</v>
      </c>
      <c r="AV150" s="14" t="s">
        <v>82</v>
      </c>
      <c r="AW150" s="14" t="s">
        <v>37</v>
      </c>
      <c r="AX150" s="14" t="s">
        <v>74</v>
      </c>
      <c r="AY150" s="278" t="s">
        <v>169</v>
      </c>
    </row>
    <row r="151" spans="2:51" s="12" customFormat="1" ht="13.5">
      <c r="B151" s="246"/>
      <c r="C151" s="247"/>
      <c r="D151" s="248" t="s">
        <v>185</v>
      </c>
      <c r="E151" s="249" t="s">
        <v>21</v>
      </c>
      <c r="F151" s="250" t="s">
        <v>1143</v>
      </c>
      <c r="G151" s="247"/>
      <c r="H151" s="251">
        <v>23.5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pans="2:51" s="14" customFormat="1" ht="13.5">
      <c r="B152" s="269"/>
      <c r="C152" s="270"/>
      <c r="D152" s="248" t="s">
        <v>185</v>
      </c>
      <c r="E152" s="271" t="s">
        <v>21</v>
      </c>
      <c r="F152" s="272" t="s">
        <v>1097</v>
      </c>
      <c r="G152" s="270"/>
      <c r="H152" s="271" t="s">
        <v>21</v>
      </c>
      <c r="I152" s="273"/>
      <c r="J152" s="270"/>
      <c r="K152" s="270"/>
      <c r="L152" s="274"/>
      <c r="M152" s="275"/>
      <c r="N152" s="276"/>
      <c r="O152" s="276"/>
      <c r="P152" s="276"/>
      <c r="Q152" s="276"/>
      <c r="R152" s="276"/>
      <c r="S152" s="276"/>
      <c r="T152" s="277"/>
      <c r="AT152" s="278" t="s">
        <v>185</v>
      </c>
      <c r="AU152" s="278" t="s">
        <v>85</v>
      </c>
      <c r="AV152" s="14" t="s">
        <v>82</v>
      </c>
      <c r="AW152" s="14" t="s">
        <v>37</v>
      </c>
      <c r="AX152" s="14" t="s">
        <v>74</v>
      </c>
      <c r="AY152" s="278" t="s">
        <v>169</v>
      </c>
    </row>
    <row r="153" spans="2:51" s="12" customFormat="1" ht="13.5">
      <c r="B153" s="246"/>
      <c r="C153" s="247"/>
      <c r="D153" s="248" t="s">
        <v>185</v>
      </c>
      <c r="E153" s="249" t="s">
        <v>21</v>
      </c>
      <c r="F153" s="250" t="s">
        <v>1144</v>
      </c>
      <c r="G153" s="247"/>
      <c r="H153" s="251">
        <v>14.2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185</v>
      </c>
      <c r="AU153" s="257" t="s">
        <v>85</v>
      </c>
      <c r="AV153" s="12" t="s">
        <v>85</v>
      </c>
      <c r="AW153" s="12" t="s">
        <v>37</v>
      </c>
      <c r="AX153" s="12" t="s">
        <v>74</v>
      </c>
      <c r="AY153" s="257" t="s">
        <v>169</v>
      </c>
    </row>
    <row r="154" spans="2:51" s="14" customFormat="1" ht="13.5">
      <c r="B154" s="269"/>
      <c r="C154" s="270"/>
      <c r="D154" s="248" t="s">
        <v>185</v>
      </c>
      <c r="E154" s="271" t="s">
        <v>21</v>
      </c>
      <c r="F154" s="272" t="s">
        <v>1136</v>
      </c>
      <c r="G154" s="270"/>
      <c r="H154" s="271" t="s">
        <v>21</v>
      </c>
      <c r="I154" s="273"/>
      <c r="J154" s="270"/>
      <c r="K154" s="270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185</v>
      </c>
      <c r="AU154" s="278" t="s">
        <v>85</v>
      </c>
      <c r="AV154" s="14" t="s">
        <v>82</v>
      </c>
      <c r="AW154" s="14" t="s">
        <v>37</v>
      </c>
      <c r="AX154" s="14" t="s">
        <v>74</v>
      </c>
      <c r="AY154" s="278" t="s">
        <v>169</v>
      </c>
    </row>
    <row r="155" spans="2:51" s="12" customFormat="1" ht="13.5">
      <c r="B155" s="246"/>
      <c r="C155" s="247"/>
      <c r="D155" s="248" t="s">
        <v>185</v>
      </c>
      <c r="E155" s="249" t="s">
        <v>21</v>
      </c>
      <c r="F155" s="250" t="s">
        <v>1145</v>
      </c>
      <c r="G155" s="247"/>
      <c r="H155" s="251">
        <v>2.36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pans="2:51" s="14" customFormat="1" ht="13.5">
      <c r="B156" s="269"/>
      <c r="C156" s="270"/>
      <c r="D156" s="248" t="s">
        <v>185</v>
      </c>
      <c r="E156" s="271" t="s">
        <v>21</v>
      </c>
      <c r="F156" s="272" t="s">
        <v>1146</v>
      </c>
      <c r="G156" s="270"/>
      <c r="H156" s="271" t="s">
        <v>21</v>
      </c>
      <c r="I156" s="273"/>
      <c r="J156" s="270"/>
      <c r="K156" s="270"/>
      <c r="L156" s="274"/>
      <c r="M156" s="275"/>
      <c r="N156" s="276"/>
      <c r="O156" s="276"/>
      <c r="P156" s="276"/>
      <c r="Q156" s="276"/>
      <c r="R156" s="276"/>
      <c r="S156" s="276"/>
      <c r="T156" s="277"/>
      <c r="AT156" s="278" t="s">
        <v>185</v>
      </c>
      <c r="AU156" s="278" t="s">
        <v>85</v>
      </c>
      <c r="AV156" s="14" t="s">
        <v>82</v>
      </c>
      <c r="AW156" s="14" t="s">
        <v>37</v>
      </c>
      <c r="AX156" s="14" t="s">
        <v>74</v>
      </c>
      <c r="AY156" s="278" t="s">
        <v>169</v>
      </c>
    </row>
    <row r="157" spans="2:51" s="12" customFormat="1" ht="13.5">
      <c r="B157" s="246"/>
      <c r="C157" s="247"/>
      <c r="D157" s="248" t="s">
        <v>185</v>
      </c>
      <c r="E157" s="249" t="s">
        <v>21</v>
      </c>
      <c r="F157" s="250" t="s">
        <v>1147</v>
      </c>
      <c r="G157" s="247"/>
      <c r="H157" s="251">
        <v>7.1</v>
      </c>
      <c r="I157" s="252"/>
      <c r="J157" s="247"/>
      <c r="K157" s="247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185</v>
      </c>
      <c r="AU157" s="257" t="s">
        <v>85</v>
      </c>
      <c r="AV157" s="12" t="s">
        <v>85</v>
      </c>
      <c r="AW157" s="12" t="s">
        <v>37</v>
      </c>
      <c r="AX157" s="12" t="s">
        <v>74</v>
      </c>
      <c r="AY157" s="257" t="s">
        <v>169</v>
      </c>
    </row>
    <row r="158" spans="2:51" s="15" customFormat="1" ht="13.5">
      <c r="B158" s="283"/>
      <c r="C158" s="284"/>
      <c r="D158" s="248" t="s">
        <v>185</v>
      </c>
      <c r="E158" s="285" t="s">
        <v>21</v>
      </c>
      <c r="F158" s="286" t="s">
        <v>345</v>
      </c>
      <c r="G158" s="284"/>
      <c r="H158" s="287">
        <v>71.86</v>
      </c>
      <c r="I158" s="288"/>
      <c r="J158" s="284"/>
      <c r="K158" s="284"/>
      <c r="L158" s="289"/>
      <c r="M158" s="290"/>
      <c r="N158" s="291"/>
      <c r="O158" s="291"/>
      <c r="P158" s="291"/>
      <c r="Q158" s="291"/>
      <c r="R158" s="291"/>
      <c r="S158" s="291"/>
      <c r="T158" s="292"/>
      <c r="AT158" s="293" t="s">
        <v>185</v>
      </c>
      <c r="AU158" s="293" t="s">
        <v>85</v>
      </c>
      <c r="AV158" s="15" t="s">
        <v>181</v>
      </c>
      <c r="AW158" s="15" t="s">
        <v>37</v>
      </c>
      <c r="AX158" s="15" t="s">
        <v>74</v>
      </c>
      <c r="AY158" s="293" t="s">
        <v>169</v>
      </c>
    </row>
    <row r="159" spans="2:51" s="13" customFormat="1" ht="13.5">
      <c r="B159" s="258"/>
      <c r="C159" s="259"/>
      <c r="D159" s="248" t="s">
        <v>185</v>
      </c>
      <c r="E159" s="260" t="s">
        <v>21</v>
      </c>
      <c r="F159" s="261" t="s">
        <v>187</v>
      </c>
      <c r="G159" s="259"/>
      <c r="H159" s="262">
        <v>303.507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185</v>
      </c>
      <c r="AU159" s="268" t="s">
        <v>85</v>
      </c>
      <c r="AV159" s="13" t="s">
        <v>176</v>
      </c>
      <c r="AW159" s="13" t="s">
        <v>37</v>
      </c>
      <c r="AX159" s="13" t="s">
        <v>82</v>
      </c>
      <c r="AY159" s="268" t="s">
        <v>169</v>
      </c>
    </row>
    <row r="160" spans="2:65" s="1" customFormat="1" ht="25.5" customHeight="1">
      <c r="B160" s="47"/>
      <c r="C160" s="294" t="s">
        <v>227</v>
      </c>
      <c r="D160" s="294" t="s">
        <v>532</v>
      </c>
      <c r="E160" s="295" t="s">
        <v>1148</v>
      </c>
      <c r="F160" s="296" t="s">
        <v>1149</v>
      </c>
      <c r="G160" s="297" t="s">
        <v>194</v>
      </c>
      <c r="H160" s="298">
        <v>46.437</v>
      </c>
      <c r="I160" s="299"/>
      <c r="J160" s="300">
        <f>ROUND(I160*H160,2)</f>
        <v>0</v>
      </c>
      <c r="K160" s="296" t="s">
        <v>21</v>
      </c>
      <c r="L160" s="301"/>
      <c r="M160" s="302" t="s">
        <v>21</v>
      </c>
      <c r="N160" s="303" t="s">
        <v>45</v>
      </c>
      <c r="O160" s="48"/>
      <c r="P160" s="243">
        <f>O160*H160</f>
        <v>0</v>
      </c>
      <c r="Q160" s="243">
        <v>0.132</v>
      </c>
      <c r="R160" s="243">
        <f>Q160*H160</f>
        <v>6.129684</v>
      </c>
      <c r="S160" s="243">
        <v>0</v>
      </c>
      <c r="T160" s="244">
        <f>S160*H160</f>
        <v>0</v>
      </c>
      <c r="AR160" s="25" t="s">
        <v>215</v>
      </c>
      <c r="AT160" s="25" t="s">
        <v>532</v>
      </c>
      <c r="AU160" s="25" t="s">
        <v>85</v>
      </c>
      <c r="AY160" s="25" t="s">
        <v>169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176</v>
      </c>
      <c r="BM160" s="25" t="s">
        <v>1150</v>
      </c>
    </row>
    <row r="161" spans="2:51" s="12" customFormat="1" ht="13.5">
      <c r="B161" s="246"/>
      <c r="C161" s="247"/>
      <c r="D161" s="248" t="s">
        <v>185</v>
      </c>
      <c r="E161" s="249" t="s">
        <v>21</v>
      </c>
      <c r="F161" s="250" t="s">
        <v>1151</v>
      </c>
      <c r="G161" s="247"/>
      <c r="H161" s="251">
        <v>46.437</v>
      </c>
      <c r="I161" s="252"/>
      <c r="J161" s="247"/>
      <c r="K161" s="247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185</v>
      </c>
      <c r="AU161" s="257" t="s">
        <v>85</v>
      </c>
      <c r="AV161" s="12" t="s">
        <v>85</v>
      </c>
      <c r="AW161" s="12" t="s">
        <v>37</v>
      </c>
      <c r="AX161" s="12" t="s">
        <v>74</v>
      </c>
      <c r="AY161" s="257" t="s">
        <v>169</v>
      </c>
    </row>
    <row r="162" spans="2:51" s="13" customFormat="1" ht="13.5">
      <c r="B162" s="258"/>
      <c r="C162" s="259"/>
      <c r="D162" s="248" t="s">
        <v>185</v>
      </c>
      <c r="E162" s="260" t="s">
        <v>21</v>
      </c>
      <c r="F162" s="261" t="s">
        <v>187</v>
      </c>
      <c r="G162" s="259"/>
      <c r="H162" s="262">
        <v>46.437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185</v>
      </c>
      <c r="AU162" s="268" t="s">
        <v>85</v>
      </c>
      <c r="AV162" s="13" t="s">
        <v>176</v>
      </c>
      <c r="AW162" s="13" t="s">
        <v>37</v>
      </c>
      <c r="AX162" s="13" t="s">
        <v>82</v>
      </c>
      <c r="AY162" s="268" t="s">
        <v>169</v>
      </c>
    </row>
    <row r="163" spans="2:65" s="1" customFormat="1" ht="25.5" customHeight="1">
      <c r="B163" s="47"/>
      <c r="C163" s="294" t="s">
        <v>231</v>
      </c>
      <c r="D163" s="294" t="s">
        <v>532</v>
      </c>
      <c r="E163" s="295" t="s">
        <v>1152</v>
      </c>
      <c r="F163" s="296" t="s">
        <v>1153</v>
      </c>
      <c r="G163" s="297" t="s">
        <v>194</v>
      </c>
      <c r="H163" s="298">
        <v>154.789</v>
      </c>
      <c r="I163" s="299"/>
      <c r="J163" s="300">
        <f>ROUND(I163*H163,2)</f>
        <v>0</v>
      </c>
      <c r="K163" s="296" t="s">
        <v>21</v>
      </c>
      <c r="L163" s="301"/>
      <c r="M163" s="302" t="s">
        <v>21</v>
      </c>
      <c r="N163" s="303" t="s">
        <v>45</v>
      </c>
      <c r="O163" s="48"/>
      <c r="P163" s="243">
        <f>O163*H163</f>
        <v>0</v>
      </c>
      <c r="Q163" s="243">
        <v>0.132</v>
      </c>
      <c r="R163" s="243">
        <f>Q163*H163</f>
        <v>20.432147999999998</v>
      </c>
      <c r="S163" s="243">
        <v>0</v>
      </c>
      <c r="T163" s="244">
        <f>S163*H163</f>
        <v>0</v>
      </c>
      <c r="AR163" s="25" t="s">
        <v>215</v>
      </c>
      <c r="AT163" s="25" t="s">
        <v>532</v>
      </c>
      <c r="AU163" s="25" t="s">
        <v>85</v>
      </c>
      <c r="AY163" s="25" t="s">
        <v>169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176</v>
      </c>
      <c r="BM163" s="25" t="s">
        <v>1154</v>
      </c>
    </row>
    <row r="164" spans="2:51" s="12" customFormat="1" ht="13.5">
      <c r="B164" s="246"/>
      <c r="C164" s="247"/>
      <c r="D164" s="248" t="s">
        <v>185</v>
      </c>
      <c r="E164" s="249" t="s">
        <v>21</v>
      </c>
      <c r="F164" s="250" t="s">
        <v>1155</v>
      </c>
      <c r="G164" s="247"/>
      <c r="H164" s="251">
        <v>154.789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pans="2:51" s="13" customFormat="1" ht="13.5">
      <c r="B165" s="258"/>
      <c r="C165" s="259"/>
      <c r="D165" s="248" t="s">
        <v>185</v>
      </c>
      <c r="E165" s="260" t="s">
        <v>21</v>
      </c>
      <c r="F165" s="261" t="s">
        <v>187</v>
      </c>
      <c r="G165" s="259"/>
      <c r="H165" s="262">
        <v>154.789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185</v>
      </c>
      <c r="AU165" s="268" t="s">
        <v>85</v>
      </c>
      <c r="AV165" s="13" t="s">
        <v>176</v>
      </c>
      <c r="AW165" s="13" t="s">
        <v>37</v>
      </c>
      <c r="AX165" s="13" t="s">
        <v>82</v>
      </c>
      <c r="AY165" s="268" t="s">
        <v>169</v>
      </c>
    </row>
    <row r="166" spans="2:65" s="1" customFormat="1" ht="25.5" customHeight="1">
      <c r="B166" s="47"/>
      <c r="C166" s="294" t="s">
        <v>235</v>
      </c>
      <c r="D166" s="294" t="s">
        <v>532</v>
      </c>
      <c r="E166" s="295" t="s">
        <v>1156</v>
      </c>
      <c r="F166" s="296" t="s">
        <v>1157</v>
      </c>
      <c r="G166" s="297" t="s">
        <v>194</v>
      </c>
      <c r="H166" s="298">
        <v>108.352</v>
      </c>
      <c r="I166" s="299"/>
      <c r="J166" s="300">
        <f>ROUND(I166*H166,2)</f>
        <v>0</v>
      </c>
      <c r="K166" s="296" t="s">
        <v>21</v>
      </c>
      <c r="L166" s="301"/>
      <c r="M166" s="302" t="s">
        <v>21</v>
      </c>
      <c r="N166" s="303" t="s">
        <v>45</v>
      </c>
      <c r="O166" s="48"/>
      <c r="P166" s="243">
        <f>O166*H166</f>
        <v>0</v>
      </c>
      <c r="Q166" s="243">
        <v>0.132</v>
      </c>
      <c r="R166" s="243">
        <f>Q166*H166</f>
        <v>14.302464</v>
      </c>
      <c r="S166" s="243">
        <v>0</v>
      </c>
      <c r="T166" s="244">
        <f>S166*H166</f>
        <v>0</v>
      </c>
      <c r="AR166" s="25" t="s">
        <v>215</v>
      </c>
      <c r="AT166" s="25" t="s">
        <v>532</v>
      </c>
      <c r="AU166" s="25" t="s">
        <v>85</v>
      </c>
      <c r="AY166" s="25" t="s">
        <v>169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82</v>
      </c>
      <c r="BK166" s="245">
        <f>ROUND(I166*H166,2)</f>
        <v>0</v>
      </c>
      <c r="BL166" s="25" t="s">
        <v>176</v>
      </c>
      <c r="BM166" s="25" t="s">
        <v>1158</v>
      </c>
    </row>
    <row r="167" spans="2:51" s="12" customFormat="1" ht="13.5">
      <c r="B167" s="246"/>
      <c r="C167" s="247"/>
      <c r="D167" s="248" t="s">
        <v>185</v>
      </c>
      <c r="E167" s="249" t="s">
        <v>21</v>
      </c>
      <c r="F167" s="250" t="s">
        <v>1159</v>
      </c>
      <c r="G167" s="247"/>
      <c r="H167" s="251">
        <v>108.352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pans="2:51" s="13" customFormat="1" ht="13.5">
      <c r="B168" s="258"/>
      <c r="C168" s="259"/>
      <c r="D168" s="248" t="s">
        <v>185</v>
      </c>
      <c r="E168" s="260" t="s">
        <v>21</v>
      </c>
      <c r="F168" s="261" t="s">
        <v>187</v>
      </c>
      <c r="G168" s="259"/>
      <c r="H168" s="262">
        <v>108.352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185</v>
      </c>
      <c r="AU168" s="268" t="s">
        <v>85</v>
      </c>
      <c r="AV168" s="13" t="s">
        <v>176</v>
      </c>
      <c r="AW168" s="13" t="s">
        <v>37</v>
      </c>
      <c r="AX168" s="13" t="s">
        <v>82</v>
      </c>
      <c r="AY168" s="268" t="s">
        <v>169</v>
      </c>
    </row>
    <row r="169" spans="2:65" s="1" customFormat="1" ht="51" customHeight="1">
      <c r="B169" s="47"/>
      <c r="C169" s="234" t="s">
        <v>239</v>
      </c>
      <c r="D169" s="234" t="s">
        <v>171</v>
      </c>
      <c r="E169" s="235" t="s">
        <v>666</v>
      </c>
      <c r="F169" s="236" t="s">
        <v>667</v>
      </c>
      <c r="G169" s="237" t="s">
        <v>194</v>
      </c>
      <c r="H169" s="238">
        <v>30.388</v>
      </c>
      <c r="I169" s="239"/>
      <c r="J169" s="240">
        <f>ROUND(I169*H169,2)</f>
        <v>0</v>
      </c>
      <c r="K169" s="236" t="s">
        <v>175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0.1461</v>
      </c>
      <c r="R169" s="243">
        <f>Q169*H169</f>
        <v>4.4396868000000005</v>
      </c>
      <c r="S169" s="243">
        <v>0</v>
      </c>
      <c r="T169" s="244">
        <f>S169*H169</f>
        <v>0</v>
      </c>
      <c r="AR169" s="25" t="s">
        <v>176</v>
      </c>
      <c r="AT169" s="25" t="s">
        <v>171</v>
      </c>
      <c r="AU169" s="25" t="s">
        <v>85</v>
      </c>
      <c r="AY169" s="25" t="s">
        <v>169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176</v>
      </c>
      <c r="BM169" s="25" t="s">
        <v>1160</v>
      </c>
    </row>
    <row r="170" spans="2:51" s="14" customFormat="1" ht="13.5">
      <c r="B170" s="269"/>
      <c r="C170" s="270"/>
      <c r="D170" s="248" t="s">
        <v>185</v>
      </c>
      <c r="E170" s="271" t="s">
        <v>21</v>
      </c>
      <c r="F170" s="272" t="s">
        <v>1161</v>
      </c>
      <c r="G170" s="270"/>
      <c r="H170" s="271" t="s">
        <v>21</v>
      </c>
      <c r="I170" s="273"/>
      <c r="J170" s="270"/>
      <c r="K170" s="270"/>
      <c r="L170" s="274"/>
      <c r="M170" s="275"/>
      <c r="N170" s="276"/>
      <c r="O170" s="276"/>
      <c r="P170" s="276"/>
      <c r="Q170" s="276"/>
      <c r="R170" s="276"/>
      <c r="S170" s="276"/>
      <c r="T170" s="277"/>
      <c r="AT170" s="278" t="s">
        <v>185</v>
      </c>
      <c r="AU170" s="278" t="s">
        <v>85</v>
      </c>
      <c r="AV170" s="14" t="s">
        <v>82</v>
      </c>
      <c r="AW170" s="14" t="s">
        <v>37</v>
      </c>
      <c r="AX170" s="14" t="s">
        <v>74</v>
      </c>
      <c r="AY170" s="278" t="s">
        <v>169</v>
      </c>
    </row>
    <row r="171" spans="2:51" s="12" customFormat="1" ht="13.5">
      <c r="B171" s="246"/>
      <c r="C171" s="247"/>
      <c r="D171" s="248" t="s">
        <v>185</v>
      </c>
      <c r="E171" s="249" t="s">
        <v>21</v>
      </c>
      <c r="F171" s="250" t="s">
        <v>1162</v>
      </c>
      <c r="G171" s="247"/>
      <c r="H171" s="251">
        <v>1.04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pans="2:51" s="12" customFormat="1" ht="13.5">
      <c r="B172" s="246"/>
      <c r="C172" s="247"/>
      <c r="D172" s="248" t="s">
        <v>185</v>
      </c>
      <c r="E172" s="249" t="s">
        <v>21</v>
      </c>
      <c r="F172" s="250" t="s">
        <v>1163</v>
      </c>
      <c r="G172" s="247"/>
      <c r="H172" s="251">
        <v>0.2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pans="2:51" s="12" customFormat="1" ht="13.5">
      <c r="B173" s="246"/>
      <c r="C173" s="247"/>
      <c r="D173" s="248" t="s">
        <v>185</v>
      </c>
      <c r="E173" s="249" t="s">
        <v>21</v>
      </c>
      <c r="F173" s="250" t="s">
        <v>1164</v>
      </c>
      <c r="G173" s="247"/>
      <c r="H173" s="251">
        <v>1.92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pans="2:51" s="12" customFormat="1" ht="13.5">
      <c r="B174" s="246"/>
      <c r="C174" s="247"/>
      <c r="D174" s="248" t="s">
        <v>185</v>
      </c>
      <c r="E174" s="249" t="s">
        <v>21</v>
      </c>
      <c r="F174" s="250" t="s">
        <v>1165</v>
      </c>
      <c r="G174" s="247"/>
      <c r="H174" s="251">
        <v>2.4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pans="2:51" s="12" customFormat="1" ht="13.5">
      <c r="B175" s="246"/>
      <c r="C175" s="247"/>
      <c r="D175" s="248" t="s">
        <v>185</v>
      </c>
      <c r="E175" s="249" t="s">
        <v>21</v>
      </c>
      <c r="F175" s="250" t="s">
        <v>1166</v>
      </c>
      <c r="G175" s="247"/>
      <c r="H175" s="251">
        <v>3.04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pans="2:51" s="12" customFormat="1" ht="13.5">
      <c r="B176" s="246"/>
      <c r="C176" s="247"/>
      <c r="D176" s="248" t="s">
        <v>185</v>
      </c>
      <c r="E176" s="249" t="s">
        <v>21</v>
      </c>
      <c r="F176" s="250" t="s">
        <v>1167</v>
      </c>
      <c r="G176" s="247"/>
      <c r="H176" s="251">
        <v>5.44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pans="2:51" s="12" customFormat="1" ht="13.5">
      <c r="B177" s="246"/>
      <c r="C177" s="247"/>
      <c r="D177" s="248" t="s">
        <v>185</v>
      </c>
      <c r="E177" s="249" t="s">
        <v>21</v>
      </c>
      <c r="F177" s="250" t="s">
        <v>1168</v>
      </c>
      <c r="G177" s="247"/>
      <c r="H177" s="251">
        <v>1.44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pans="2:51" s="12" customFormat="1" ht="13.5">
      <c r="B178" s="246"/>
      <c r="C178" s="247"/>
      <c r="D178" s="248" t="s">
        <v>185</v>
      </c>
      <c r="E178" s="249" t="s">
        <v>21</v>
      </c>
      <c r="F178" s="250" t="s">
        <v>1169</v>
      </c>
      <c r="G178" s="247"/>
      <c r="H178" s="251">
        <v>2.52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pans="2:51" s="15" customFormat="1" ht="13.5">
      <c r="B179" s="283"/>
      <c r="C179" s="284"/>
      <c r="D179" s="248" t="s">
        <v>185</v>
      </c>
      <c r="E179" s="285" t="s">
        <v>21</v>
      </c>
      <c r="F179" s="286" t="s">
        <v>345</v>
      </c>
      <c r="G179" s="284"/>
      <c r="H179" s="287">
        <v>18</v>
      </c>
      <c r="I179" s="288"/>
      <c r="J179" s="284"/>
      <c r="K179" s="284"/>
      <c r="L179" s="289"/>
      <c r="M179" s="290"/>
      <c r="N179" s="291"/>
      <c r="O179" s="291"/>
      <c r="P179" s="291"/>
      <c r="Q179" s="291"/>
      <c r="R179" s="291"/>
      <c r="S179" s="291"/>
      <c r="T179" s="292"/>
      <c r="AT179" s="293" t="s">
        <v>185</v>
      </c>
      <c r="AU179" s="293" t="s">
        <v>85</v>
      </c>
      <c r="AV179" s="15" t="s">
        <v>181</v>
      </c>
      <c r="AW179" s="15" t="s">
        <v>37</v>
      </c>
      <c r="AX179" s="15" t="s">
        <v>74</v>
      </c>
      <c r="AY179" s="293" t="s">
        <v>169</v>
      </c>
    </row>
    <row r="180" spans="2:51" s="14" customFormat="1" ht="13.5">
      <c r="B180" s="269"/>
      <c r="C180" s="270"/>
      <c r="D180" s="248" t="s">
        <v>185</v>
      </c>
      <c r="E180" s="271" t="s">
        <v>21</v>
      </c>
      <c r="F180" s="272" t="s">
        <v>1170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pans="2:51" s="12" customFormat="1" ht="13.5">
      <c r="B181" s="246"/>
      <c r="C181" s="247"/>
      <c r="D181" s="248" t="s">
        <v>185</v>
      </c>
      <c r="E181" s="249" t="s">
        <v>21</v>
      </c>
      <c r="F181" s="250" t="s">
        <v>1171</v>
      </c>
      <c r="G181" s="247"/>
      <c r="H181" s="251">
        <v>0.713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pans="2:51" s="12" customFormat="1" ht="13.5">
      <c r="B182" s="246"/>
      <c r="C182" s="247"/>
      <c r="D182" s="248" t="s">
        <v>185</v>
      </c>
      <c r="E182" s="249" t="s">
        <v>21</v>
      </c>
      <c r="F182" s="250" t="s">
        <v>1172</v>
      </c>
      <c r="G182" s="247"/>
      <c r="H182" s="251">
        <v>0.5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pans="2:51" s="12" customFormat="1" ht="13.5">
      <c r="B183" s="246"/>
      <c r="C183" s="247"/>
      <c r="D183" s="248" t="s">
        <v>185</v>
      </c>
      <c r="E183" s="249" t="s">
        <v>21</v>
      </c>
      <c r="F183" s="250" t="s">
        <v>1172</v>
      </c>
      <c r="G183" s="247"/>
      <c r="H183" s="251">
        <v>0.5</v>
      </c>
      <c r="I183" s="252"/>
      <c r="J183" s="247"/>
      <c r="K183" s="247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185</v>
      </c>
      <c r="AU183" s="257" t="s">
        <v>85</v>
      </c>
      <c r="AV183" s="12" t="s">
        <v>85</v>
      </c>
      <c r="AW183" s="12" t="s">
        <v>37</v>
      </c>
      <c r="AX183" s="12" t="s">
        <v>74</v>
      </c>
      <c r="AY183" s="257" t="s">
        <v>169</v>
      </c>
    </row>
    <row r="184" spans="2:51" s="12" customFormat="1" ht="13.5">
      <c r="B184" s="246"/>
      <c r="C184" s="247"/>
      <c r="D184" s="248" t="s">
        <v>185</v>
      </c>
      <c r="E184" s="249" t="s">
        <v>21</v>
      </c>
      <c r="F184" s="250" t="s">
        <v>1173</v>
      </c>
      <c r="G184" s="247"/>
      <c r="H184" s="251">
        <v>0.325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pans="2:51" s="12" customFormat="1" ht="13.5">
      <c r="B185" s="246"/>
      <c r="C185" s="247"/>
      <c r="D185" s="248" t="s">
        <v>185</v>
      </c>
      <c r="E185" s="249" t="s">
        <v>21</v>
      </c>
      <c r="F185" s="250" t="s">
        <v>1174</v>
      </c>
      <c r="G185" s="247"/>
      <c r="H185" s="251">
        <v>0.4</v>
      </c>
      <c r="I185" s="252"/>
      <c r="J185" s="247"/>
      <c r="K185" s="247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185</v>
      </c>
      <c r="AU185" s="257" t="s">
        <v>85</v>
      </c>
      <c r="AV185" s="12" t="s">
        <v>85</v>
      </c>
      <c r="AW185" s="12" t="s">
        <v>37</v>
      </c>
      <c r="AX185" s="12" t="s">
        <v>74</v>
      </c>
      <c r="AY185" s="257" t="s">
        <v>169</v>
      </c>
    </row>
    <row r="186" spans="2:51" s="12" customFormat="1" ht="13.5">
      <c r="B186" s="246"/>
      <c r="C186" s="247"/>
      <c r="D186" s="248" t="s">
        <v>185</v>
      </c>
      <c r="E186" s="249" t="s">
        <v>21</v>
      </c>
      <c r="F186" s="250" t="s">
        <v>1175</v>
      </c>
      <c r="G186" s="247"/>
      <c r="H186" s="251">
        <v>1.75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pans="2:51" s="12" customFormat="1" ht="13.5">
      <c r="B187" s="246"/>
      <c r="C187" s="247"/>
      <c r="D187" s="248" t="s">
        <v>185</v>
      </c>
      <c r="E187" s="249" t="s">
        <v>21</v>
      </c>
      <c r="F187" s="250" t="s">
        <v>1176</v>
      </c>
      <c r="G187" s="247"/>
      <c r="H187" s="251">
        <v>1.9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1177</v>
      </c>
      <c r="G188" s="247"/>
      <c r="H188" s="251">
        <v>3.4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2" customFormat="1" ht="13.5">
      <c r="B189" s="246"/>
      <c r="C189" s="247"/>
      <c r="D189" s="248" t="s">
        <v>185</v>
      </c>
      <c r="E189" s="249" t="s">
        <v>21</v>
      </c>
      <c r="F189" s="250" t="s">
        <v>1173</v>
      </c>
      <c r="G189" s="247"/>
      <c r="H189" s="251">
        <v>0.325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1178</v>
      </c>
      <c r="G190" s="247"/>
      <c r="H190" s="251">
        <v>0.9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2" customFormat="1" ht="13.5">
      <c r="B191" s="246"/>
      <c r="C191" s="247"/>
      <c r="D191" s="248" t="s">
        <v>185</v>
      </c>
      <c r="E191" s="249" t="s">
        <v>21</v>
      </c>
      <c r="F191" s="250" t="s">
        <v>1179</v>
      </c>
      <c r="G191" s="247"/>
      <c r="H191" s="251">
        <v>1.675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pans="2:51" s="15" customFormat="1" ht="13.5">
      <c r="B192" s="283"/>
      <c r="C192" s="284"/>
      <c r="D192" s="248" t="s">
        <v>185</v>
      </c>
      <c r="E192" s="285" t="s">
        <v>21</v>
      </c>
      <c r="F192" s="286" t="s">
        <v>345</v>
      </c>
      <c r="G192" s="284"/>
      <c r="H192" s="287">
        <v>12.388</v>
      </c>
      <c r="I192" s="288"/>
      <c r="J192" s="284"/>
      <c r="K192" s="284"/>
      <c r="L192" s="289"/>
      <c r="M192" s="290"/>
      <c r="N192" s="291"/>
      <c r="O192" s="291"/>
      <c r="P192" s="291"/>
      <c r="Q192" s="291"/>
      <c r="R192" s="291"/>
      <c r="S192" s="291"/>
      <c r="T192" s="292"/>
      <c r="AT192" s="293" t="s">
        <v>185</v>
      </c>
      <c r="AU192" s="293" t="s">
        <v>85</v>
      </c>
      <c r="AV192" s="15" t="s">
        <v>181</v>
      </c>
      <c r="AW192" s="15" t="s">
        <v>37</v>
      </c>
      <c r="AX192" s="15" t="s">
        <v>74</v>
      </c>
      <c r="AY192" s="293" t="s">
        <v>169</v>
      </c>
    </row>
    <row r="193" spans="2:51" s="13" customFormat="1" ht="13.5">
      <c r="B193" s="258"/>
      <c r="C193" s="259"/>
      <c r="D193" s="248" t="s">
        <v>185</v>
      </c>
      <c r="E193" s="260" t="s">
        <v>21</v>
      </c>
      <c r="F193" s="261" t="s">
        <v>187</v>
      </c>
      <c r="G193" s="259"/>
      <c r="H193" s="262">
        <v>30.388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185</v>
      </c>
      <c r="AU193" s="268" t="s">
        <v>85</v>
      </c>
      <c r="AV193" s="13" t="s">
        <v>176</v>
      </c>
      <c r="AW193" s="13" t="s">
        <v>37</v>
      </c>
      <c r="AX193" s="13" t="s">
        <v>82</v>
      </c>
      <c r="AY193" s="268" t="s">
        <v>169</v>
      </c>
    </row>
    <row r="194" spans="2:65" s="1" customFormat="1" ht="25.5" customHeight="1">
      <c r="B194" s="47"/>
      <c r="C194" s="294" t="s">
        <v>10</v>
      </c>
      <c r="D194" s="294" t="s">
        <v>532</v>
      </c>
      <c r="E194" s="295" t="s">
        <v>684</v>
      </c>
      <c r="F194" s="296" t="s">
        <v>685</v>
      </c>
      <c r="G194" s="297" t="s">
        <v>194</v>
      </c>
      <c r="H194" s="298">
        <v>18.54</v>
      </c>
      <c r="I194" s="299"/>
      <c r="J194" s="300">
        <f>ROUND(I194*H194,2)</f>
        <v>0</v>
      </c>
      <c r="K194" s="296" t="s">
        <v>21</v>
      </c>
      <c r="L194" s="301"/>
      <c r="M194" s="302" t="s">
        <v>21</v>
      </c>
      <c r="N194" s="303" t="s">
        <v>45</v>
      </c>
      <c r="O194" s="48"/>
      <c r="P194" s="243">
        <f>O194*H194</f>
        <v>0</v>
      </c>
      <c r="Q194" s="243">
        <v>0.147</v>
      </c>
      <c r="R194" s="243">
        <f>Q194*H194</f>
        <v>2.72538</v>
      </c>
      <c r="S194" s="243">
        <v>0</v>
      </c>
      <c r="T194" s="244">
        <f>S194*H194</f>
        <v>0</v>
      </c>
      <c r="AR194" s="25" t="s">
        <v>215</v>
      </c>
      <c r="AT194" s="25" t="s">
        <v>532</v>
      </c>
      <c r="AU194" s="25" t="s">
        <v>85</v>
      </c>
      <c r="AY194" s="25" t="s">
        <v>169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25" t="s">
        <v>82</v>
      </c>
      <c r="BK194" s="245">
        <f>ROUND(I194*H194,2)</f>
        <v>0</v>
      </c>
      <c r="BL194" s="25" t="s">
        <v>176</v>
      </c>
      <c r="BM194" s="25" t="s">
        <v>1180</v>
      </c>
    </row>
    <row r="195" spans="2:51" s="12" customFormat="1" ht="13.5">
      <c r="B195" s="246"/>
      <c r="C195" s="247"/>
      <c r="D195" s="248" t="s">
        <v>185</v>
      </c>
      <c r="E195" s="249" t="s">
        <v>21</v>
      </c>
      <c r="F195" s="250" t="s">
        <v>1181</v>
      </c>
      <c r="G195" s="247"/>
      <c r="H195" s="251">
        <v>18.54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pans="2:51" s="13" customFormat="1" ht="13.5">
      <c r="B196" s="258"/>
      <c r="C196" s="259"/>
      <c r="D196" s="248" t="s">
        <v>185</v>
      </c>
      <c r="E196" s="260" t="s">
        <v>21</v>
      </c>
      <c r="F196" s="261" t="s">
        <v>187</v>
      </c>
      <c r="G196" s="259"/>
      <c r="H196" s="262">
        <v>18.54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185</v>
      </c>
      <c r="AU196" s="268" t="s">
        <v>85</v>
      </c>
      <c r="AV196" s="13" t="s">
        <v>176</v>
      </c>
      <c r="AW196" s="13" t="s">
        <v>37</v>
      </c>
      <c r="AX196" s="13" t="s">
        <v>82</v>
      </c>
      <c r="AY196" s="268" t="s">
        <v>169</v>
      </c>
    </row>
    <row r="197" spans="2:65" s="1" customFormat="1" ht="25.5" customHeight="1">
      <c r="B197" s="47"/>
      <c r="C197" s="294" t="s">
        <v>246</v>
      </c>
      <c r="D197" s="294" t="s">
        <v>532</v>
      </c>
      <c r="E197" s="295" t="s">
        <v>689</v>
      </c>
      <c r="F197" s="296" t="s">
        <v>690</v>
      </c>
      <c r="G197" s="297" t="s">
        <v>194</v>
      </c>
      <c r="H197" s="298">
        <v>12.76</v>
      </c>
      <c r="I197" s="299"/>
      <c r="J197" s="300">
        <f>ROUND(I197*H197,2)</f>
        <v>0</v>
      </c>
      <c r="K197" s="296" t="s">
        <v>21</v>
      </c>
      <c r="L197" s="301"/>
      <c r="M197" s="302" t="s">
        <v>21</v>
      </c>
      <c r="N197" s="303" t="s">
        <v>45</v>
      </c>
      <c r="O197" s="48"/>
      <c r="P197" s="243">
        <f>O197*H197</f>
        <v>0</v>
      </c>
      <c r="Q197" s="243">
        <v>0.147</v>
      </c>
      <c r="R197" s="243">
        <f>Q197*H197</f>
        <v>1.8757199999999998</v>
      </c>
      <c r="S197" s="243">
        <v>0</v>
      </c>
      <c r="T197" s="244">
        <f>S197*H197</f>
        <v>0</v>
      </c>
      <c r="AR197" s="25" t="s">
        <v>215</v>
      </c>
      <c r="AT197" s="25" t="s">
        <v>532</v>
      </c>
      <c r="AU197" s="25" t="s">
        <v>85</v>
      </c>
      <c r="AY197" s="25" t="s">
        <v>169</v>
      </c>
      <c r="BE197" s="245">
        <f>IF(N197="základní",J197,0)</f>
        <v>0</v>
      </c>
      <c r="BF197" s="245">
        <f>IF(N197="snížená",J197,0)</f>
        <v>0</v>
      </c>
      <c r="BG197" s="245">
        <f>IF(N197="zákl. přenesená",J197,0)</f>
        <v>0</v>
      </c>
      <c r="BH197" s="245">
        <f>IF(N197="sníž. přenesená",J197,0)</f>
        <v>0</v>
      </c>
      <c r="BI197" s="245">
        <f>IF(N197="nulová",J197,0)</f>
        <v>0</v>
      </c>
      <c r="BJ197" s="25" t="s">
        <v>82</v>
      </c>
      <c r="BK197" s="245">
        <f>ROUND(I197*H197,2)</f>
        <v>0</v>
      </c>
      <c r="BL197" s="25" t="s">
        <v>176</v>
      </c>
      <c r="BM197" s="25" t="s">
        <v>1182</v>
      </c>
    </row>
    <row r="198" spans="2:51" s="12" customFormat="1" ht="13.5">
      <c r="B198" s="246"/>
      <c r="C198" s="247"/>
      <c r="D198" s="248" t="s">
        <v>185</v>
      </c>
      <c r="E198" s="249" t="s">
        <v>21</v>
      </c>
      <c r="F198" s="250" t="s">
        <v>1183</v>
      </c>
      <c r="G198" s="247"/>
      <c r="H198" s="251">
        <v>12.76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pans="2:51" s="13" customFormat="1" ht="13.5">
      <c r="B199" s="258"/>
      <c r="C199" s="259"/>
      <c r="D199" s="248" t="s">
        <v>185</v>
      </c>
      <c r="E199" s="260" t="s">
        <v>21</v>
      </c>
      <c r="F199" s="261" t="s">
        <v>187</v>
      </c>
      <c r="G199" s="259"/>
      <c r="H199" s="262">
        <v>12.76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185</v>
      </c>
      <c r="AU199" s="268" t="s">
        <v>85</v>
      </c>
      <c r="AV199" s="13" t="s">
        <v>176</v>
      </c>
      <c r="AW199" s="13" t="s">
        <v>37</v>
      </c>
      <c r="AX199" s="13" t="s">
        <v>82</v>
      </c>
      <c r="AY199" s="268" t="s">
        <v>169</v>
      </c>
    </row>
    <row r="200" spans="2:63" s="11" customFormat="1" ht="29.85" customHeight="1">
      <c r="B200" s="218"/>
      <c r="C200" s="219"/>
      <c r="D200" s="220" t="s">
        <v>73</v>
      </c>
      <c r="E200" s="232" t="s">
        <v>215</v>
      </c>
      <c r="F200" s="232" t="s">
        <v>693</v>
      </c>
      <c r="G200" s="219"/>
      <c r="H200" s="219"/>
      <c r="I200" s="222"/>
      <c r="J200" s="233">
        <f>BK200</f>
        <v>0</v>
      </c>
      <c r="K200" s="219"/>
      <c r="L200" s="224"/>
      <c r="M200" s="225"/>
      <c r="N200" s="226"/>
      <c r="O200" s="226"/>
      <c r="P200" s="227">
        <f>SUM(P201:P202)</f>
        <v>0</v>
      </c>
      <c r="Q200" s="226"/>
      <c r="R200" s="227">
        <f>SUM(R201:R202)</f>
        <v>2.08592</v>
      </c>
      <c r="S200" s="226"/>
      <c r="T200" s="228">
        <f>SUM(T201:T202)</f>
        <v>0</v>
      </c>
      <c r="AR200" s="229" t="s">
        <v>82</v>
      </c>
      <c r="AT200" s="230" t="s">
        <v>73</v>
      </c>
      <c r="AU200" s="230" t="s">
        <v>82</v>
      </c>
      <c r="AY200" s="229" t="s">
        <v>169</v>
      </c>
      <c r="BK200" s="231">
        <f>SUM(BK201:BK202)</f>
        <v>0</v>
      </c>
    </row>
    <row r="201" spans="2:65" s="1" customFormat="1" ht="16.5" customHeight="1">
      <c r="B201" s="47"/>
      <c r="C201" s="234" t="s">
        <v>250</v>
      </c>
      <c r="D201" s="234" t="s">
        <v>171</v>
      </c>
      <c r="E201" s="235" t="s">
        <v>856</v>
      </c>
      <c r="F201" s="236" t="s">
        <v>857</v>
      </c>
      <c r="G201" s="237" t="s">
        <v>174</v>
      </c>
      <c r="H201" s="238">
        <v>2</v>
      </c>
      <c r="I201" s="239"/>
      <c r="J201" s="240">
        <f>ROUND(I201*H201,2)</f>
        <v>0</v>
      </c>
      <c r="K201" s="236" t="s">
        <v>175</v>
      </c>
      <c r="L201" s="73"/>
      <c r="M201" s="241" t="s">
        <v>21</v>
      </c>
      <c r="N201" s="242" t="s">
        <v>45</v>
      </c>
      <c r="O201" s="48"/>
      <c r="P201" s="243">
        <f>O201*H201</f>
        <v>0</v>
      </c>
      <c r="Q201" s="243">
        <v>0.4208</v>
      </c>
      <c r="R201" s="243">
        <f>Q201*H201</f>
        <v>0.8416</v>
      </c>
      <c r="S201" s="243">
        <v>0</v>
      </c>
      <c r="T201" s="244">
        <f>S201*H201</f>
        <v>0</v>
      </c>
      <c r="AR201" s="25" t="s">
        <v>176</v>
      </c>
      <c r="AT201" s="25" t="s">
        <v>171</v>
      </c>
      <c r="AU201" s="25" t="s">
        <v>85</v>
      </c>
      <c r="AY201" s="25" t="s">
        <v>169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25" t="s">
        <v>82</v>
      </c>
      <c r="BK201" s="245">
        <f>ROUND(I201*H201,2)</f>
        <v>0</v>
      </c>
      <c r="BL201" s="25" t="s">
        <v>176</v>
      </c>
      <c r="BM201" s="25" t="s">
        <v>1184</v>
      </c>
    </row>
    <row r="202" spans="2:65" s="1" customFormat="1" ht="25.5" customHeight="1">
      <c r="B202" s="47"/>
      <c r="C202" s="234" t="s">
        <v>254</v>
      </c>
      <c r="D202" s="234" t="s">
        <v>171</v>
      </c>
      <c r="E202" s="235" t="s">
        <v>874</v>
      </c>
      <c r="F202" s="236" t="s">
        <v>875</v>
      </c>
      <c r="G202" s="237" t="s">
        <v>174</v>
      </c>
      <c r="H202" s="238">
        <v>4</v>
      </c>
      <c r="I202" s="239"/>
      <c r="J202" s="240">
        <f>ROUND(I202*H202,2)</f>
        <v>0</v>
      </c>
      <c r="K202" s="236" t="s">
        <v>175</v>
      </c>
      <c r="L202" s="73"/>
      <c r="M202" s="241" t="s">
        <v>21</v>
      </c>
      <c r="N202" s="242" t="s">
        <v>45</v>
      </c>
      <c r="O202" s="48"/>
      <c r="P202" s="243">
        <f>O202*H202</f>
        <v>0</v>
      </c>
      <c r="Q202" s="243">
        <v>0.31108</v>
      </c>
      <c r="R202" s="243">
        <f>Q202*H202</f>
        <v>1.24432</v>
      </c>
      <c r="S202" s="243">
        <v>0</v>
      </c>
      <c r="T202" s="244">
        <f>S202*H202</f>
        <v>0</v>
      </c>
      <c r="AR202" s="25" t="s">
        <v>176</v>
      </c>
      <c r="AT202" s="25" t="s">
        <v>171</v>
      </c>
      <c r="AU202" s="25" t="s">
        <v>85</v>
      </c>
      <c r="AY202" s="25" t="s">
        <v>169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25" t="s">
        <v>82</v>
      </c>
      <c r="BK202" s="245">
        <f>ROUND(I202*H202,2)</f>
        <v>0</v>
      </c>
      <c r="BL202" s="25" t="s">
        <v>176</v>
      </c>
      <c r="BM202" s="25" t="s">
        <v>1185</v>
      </c>
    </row>
    <row r="203" spans="2:63" s="11" customFormat="1" ht="29.85" customHeight="1">
      <c r="B203" s="218"/>
      <c r="C203" s="219"/>
      <c r="D203" s="220" t="s">
        <v>73</v>
      </c>
      <c r="E203" s="232" t="s">
        <v>219</v>
      </c>
      <c r="F203" s="232" t="s">
        <v>878</v>
      </c>
      <c r="G203" s="219"/>
      <c r="H203" s="219"/>
      <c r="I203" s="222"/>
      <c r="J203" s="233">
        <f>BK203</f>
        <v>0</v>
      </c>
      <c r="K203" s="219"/>
      <c r="L203" s="224"/>
      <c r="M203" s="225"/>
      <c r="N203" s="226"/>
      <c r="O203" s="226"/>
      <c r="P203" s="227">
        <f>SUM(P204:P211)</f>
        <v>0</v>
      </c>
      <c r="Q203" s="226"/>
      <c r="R203" s="227">
        <f>SUM(R204:R211)</f>
        <v>4.8088772</v>
      </c>
      <c r="S203" s="226"/>
      <c r="T203" s="228">
        <f>SUM(T204:T211)</f>
        <v>0</v>
      </c>
      <c r="AR203" s="229" t="s">
        <v>82</v>
      </c>
      <c r="AT203" s="230" t="s">
        <v>73</v>
      </c>
      <c r="AU203" s="230" t="s">
        <v>82</v>
      </c>
      <c r="AY203" s="229" t="s">
        <v>169</v>
      </c>
      <c r="BK203" s="231">
        <f>SUM(BK204:BK211)</f>
        <v>0</v>
      </c>
    </row>
    <row r="204" spans="2:65" s="1" customFormat="1" ht="25.5" customHeight="1">
      <c r="B204" s="47"/>
      <c r="C204" s="234" t="s">
        <v>258</v>
      </c>
      <c r="D204" s="234" t="s">
        <v>171</v>
      </c>
      <c r="E204" s="235" t="s">
        <v>894</v>
      </c>
      <c r="F204" s="236" t="s">
        <v>895</v>
      </c>
      <c r="G204" s="237" t="s">
        <v>205</v>
      </c>
      <c r="H204" s="238">
        <v>40.2</v>
      </c>
      <c r="I204" s="239"/>
      <c r="J204" s="240">
        <f>ROUND(I204*H204,2)</f>
        <v>0</v>
      </c>
      <c r="K204" s="236" t="s">
        <v>21</v>
      </c>
      <c r="L204" s="73"/>
      <c r="M204" s="241" t="s">
        <v>21</v>
      </c>
      <c r="N204" s="242" t="s">
        <v>45</v>
      </c>
      <c r="O204" s="48"/>
      <c r="P204" s="243">
        <f>O204*H204</f>
        <v>0</v>
      </c>
      <c r="Q204" s="243">
        <v>0.097186</v>
      </c>
      <c r="R204" s="243">
        <f>Q204*H204</f>
        <v>3.9068772000000003</v>
      </c>
      <c r="S204" s="243">
        <v>0</v>
      </c>
      <c r="T204" s="244">
        <f>S204*H204</f>
        <v>0</v>
      </c>
      <c r="AR204" s="25" t="s">
        <v>176</v>
      </c>
      <c r="AT204" s="25" t="s">
        <v>171</v>
      </c>
      <c r="AU204" s="25" t="s">
        <v>85</v>
      </c>
      <c r="AY204" s="25" t="s">
        <v>169</v>
      </c>
      <c r="BE204" s="245">
        <f>IF(N204="základní",J204,0)</f>
        <v>0</v>
      </c>
      <c r="BF204" s="245">
        <f>IF(N204="snížená",J204,0)</f>
        <v>0</v>
      </c>
      <c r="BG204" s="245">
        <f>IF(N204="zákl. přenesená",J204,0)</f>
        <v>0</v>
      </c>
      <c r="BH204" s="245">
        <f>IF(N204="sníž. přenesená",J204,0)</f>
        <v>0</v>
      </c>
      <c r="BI204" s="245">
        <f>IF(N204="nulová",J204,0)</f>
        <v>0</v>
      </c>
      <c r="BJ204" s="25" t="s">
        <v>82</v>
      </c>
      <c r="BK204" s="245">
        <f>ROUND(I204*H204,2)</f>
        <v>0</v>
      </c>
      <c r="BL204" s="25" t="s">
        <v>176</v>
      </c>
      <c r="BM204" s="25" t="s">
        <v>1186</v>
      </c>
    </row>
    <row r="205" spans="2:51" s="14" customFormat="1" ht="13.5">
      <c r="B205" s="269"/>
      <c r="C205" s="270"/>
      <c r="D205" s="248" t="s">
        <v>185</v>
      </c>
      <c r="E205" s="271" t="s">
        <v>21</v>
      </c>
      <c r="F205" s="272" t="s">
        <v>1187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pans="2:51" s="12" customFormat="1" ht="13.5">
      <c r="B206" s="246"/>
      <c r="C206" s="247"/>
      <c r="D206" s="248" t="s">
        <v>185</v>
      </c>
      <c r="E206" s="249" t="s">
        <v>21</v>
      </c>
      <c r="F206" s="250" t="s">
        <v>1188</v>
      </c>
      <c r="G206" s="247"/>
      <c r="H206" s="251">
        <v>20.25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pans="2:51" s="12" customFormat="1" ht="13.5">
      <c r="B207" s="246"/>
      <c r="C207" s="247"/>
      <c r="D207" s="248" t="s">
        <v>185</v>
      </c>
      <c r="E207" s="249" t="s">
        <v>21</v>
      </c>
      <c r="F207" s="250" t="s">
        <v>1189</v>
      </c>
      <c r="G207" s="247"/>
      <c r="H207" s="251">
        <v>19.95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pans="2:51" s="13" customFormat="1" ht="13.5">
      <c r="B208" s="258"/>
      <c r="C208" s="259"/>
      <c r="D208" s="248" t="s">
        <v>185</v>
      </c>
      <c r="E208" s="260" t="s">
        <v>21</v>
      </c>
      <c r="F208" s="261" t="s">
        <v>187</v>
      </c>
      <c r="G208" s="259"/>
      <c r="H208" s="262">
        <v>40.2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185</v>
      </c>
      <c r="AU208" s="268" t="s">
        <v>85</v>
      </c>
      <c r="AV208" s="13" t="s">
        <v>176</v>
      </c>
      <c r="AW208" s="13" t="s">
        <v>37</v>
      </c>
      <c r="AX208" s="13" t="s">
        <v>82</v>
      </c>
      <c r="AY208" s="268" t="s">
        <v>169</v>
      </c>
    </row>
    <row r="209" spans="2:65" s="1" customFormat="1" ht="25.5" customHeight="1">
      <c r="B209" s="47"/>
      <c r="C209" s="294" t="s">
        <v>263</v>
      </c>
      <c r="D209" s="294" t="s">
        <v>532</v>
      </c>
      <c r="E209" s="295" t="s">
        <v>889</v>
      </c>
      <c r="F209" s="296" t="s">
        <v>890</v>
      </c>
      <c r="G209" s="297" t="s">
        <v>194</v>
      </c>
      <c r="H209" s="298">
        <v>4.1</v>
      </c>
      <c r="I209" s="299"/>
      <c r="J209" s="300">
        <f>ROUND(I209*H209,2)</f>
        <v>0</v>
      </c>
      <c r="K209" s="296" t="s">
        <v>21</v>
      </c>
      <c r="L209" s="301"/>
      <c r="M209" s="302" t="s">
        <v>21</v>
      </c>
      <c r="N209" s="303" t="s">
        <v>45</v>
      </c>
      <c r="O209" s="48"/>
      <c r="P209" s="243">
        <f>O209*H209</f>
        <v>0</v>
      </c>
      <c r="Q209" s="243">
        <v>0.22</v>
      </c>
      <c r="R209" s="243">
        <f>Q209*H209</f>
        <v>0.9019999999999999</v>
      </c>
      <c r="S209" s="243">
        <v>0</v>
      </c>
      <c r="T209" s="244">
        <f>S209*H209</f>
        <v>0</v>
      </c>
      <c r="AR209" s="25" t="s">
        <v>215</v>
      </c>
      <c r="AT209" s="25" t="s">
        <v>532</v>
      </c>
      <c r="AU209" s="25" t="s">
        <v>85</v>
      </c>
      <c r="AY209" s="25" t="s">
        <v>169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25" t="s">
        <v>82</v>
      </c>
      <c r="BK209" s="245">
        <f>ROUND(I209*H209,2)</f>
        <v>0</v>
      </c>
      <c r="BL209" s="25" t="s">
        <v>176</v>
      </c>
      <c r="BM209" s="25" t="s">
        <v>1190</v>
      </c>
    </row>
    <row r="210" spans="2:51" s="12" customFormat="1" ht="13.5">
      <c r="B210" s="246"/>
      <c r="C210" s="247"/>
      <c r="D210" s="248" t="s">
        <v>185</v>
      </c>
      <c r="E210" s="249" t="s">
        <v>21</v>
      </c>
      <c r="F210" s="250" t="s">
        <v>1191</v>
      </c>
      <c r="G210" s="247"/>
      <c r="H210" s="251">
        <v>4.1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pans="2:51" s="13" customFormat="1" ht="13.5">
      <c r="B211" s="258"/>
      <c r="C211" s="259"/>
      <c r="D211" s="248" t="s">
        <v>185</v>
      </c>
      <c r="E211" s="260" t="s">
        <v>21</v>
      </c>
      <c r="F211" s="261" t="s">
        <v>187</v>
      </c>
      <c r="G211" s="259"/>
      <c r="H211" s="262">
        <v>4.1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AT211" s="268" t="s">
        <v>185</v>
      </c>
      <c r="AU211" s="268" t="s">
        <v>85</v>
      </c>
      <c r="AV211" s="13" t="s">
        <v>176</v>
      </c>
      <c r="AW211" s="13" t="s">
        <v>37</v>
      </c>
      <c r="AX211" s="13" t="s">
        <v>82</v>
      </c>
      <c r="AY211" s="268" t="s">
        <v>169</v>
      </c>
    </row>
    <row r="212" spans="2:63" s="11" customFormat="1" ht="29.85" customHeight="1">
      <c r="B212" s="218"/>
      <c r="C212" s="219"/>
      <c r="D212" s="220" t="s">
        <v>73</v>
      </c>
      <c r="E212" s="232" t="s">
        <v>319</v>
      </c>
      <c r="F212" s="232" t="s">
        <v>320</v>
      </c>
      <c r="G212" s="219"/>
      <c r="H212" s="219"/>
      <c r="I212" s="222"/>
      <c r="J212" s="233">
        <f>BK212</f>
        <v>0</v>
      </c>
      <c r="K212" s="219"/>
      <c r="L212" s="224"/>
      <c r="M212" s="225"/>
      <c r="N212" s="226"/>
      <c r="O212" s="226"/>
      <c r="P212" s="227">
        <f>P213</f>
        <v>0</v>
      </c>
      <c r="Q212" s="226"/>
      <c r="R212" s="227">
        <f>R213</f>
        <v>0</v>
      </c>
      <c r="S212" s="226"/>
      <c r="T212" s="228">
        <f>T213</f>
        <v>0</v>
      </c>
      <c r="AR212" s="229" t="s">
        <v>82</v>
      </c>
      <c r="AT212" s="230" t="s">
        <v>73</v>
      </c>
      <c r="AU212" s="230" t="s">
        <v>82</v>
      </c>
      <c r="AY212" s="229" t="s">
        <v>169</v>
      </c>
      <c r="BK212" s="231">
        <f>BK213</f>
        <v>0</v>
      </c>
    </row>
    <row r="213" spans="2:65" s="1" customFormat="1" ht="25.5" customHeight="1">
      <c r="B213" s="47"/>
      <c r="C213" s="234" t="s">
        <v>9</v>
      </c>
      <c r="D213" s="234" t="s">
        <v>171</v>
      </c>
      <c r="E213" s="235" t="s">
        <v>322</v>
      </c>
      <c r="F213" s="236" t="s">
        <v>323</v>
      </c>
      <c r="G213" s="237" t="s">
        <v>288</v>
      </c>
      <c r="H213" s="238">
        <v>115.705</v>
      </c>
      <c r="I213" s="239"/>
      <c r="J213" s="240">
        <f>ROUND(I213*H213,2)</f>
        <v>0</v>
      </c>
      <c r="K213" s="236" t="s">
        <v>175</v>
      </c>
      <c r="L213" s="73"/>
      <c r="M213" s="241" t="s">
        <v>21</v>
      </c>
      <c r="N213" s="279" t="s">
        <v>45</v>
      </c>
      <c r="O213" s="280"/>
      <c r="P213" s="281">
        <f>O213*H213</f>
        <v>0</v>
      </c>
      <c r="Q213" s="281">
        <v>0</v>
      </c>
      <c r="R213" s="281">
        <f>Q213*H213</f>
        <v>0</v>
      </c>
      <c r="S213" s="281">
        <v>0</v>
      </c>
      <c r="T213" s="282">
        <f>S213*H213</f>
        <v>0</v>
      </c>
      <c r="AR213" s="25" t="s">
        <v>176</v>
      </c>
      <c r="AT213" s="25" t="s">
        <v>171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1192</v>
      </c>
    </row>
    <row r="214" spans="2:12" s="1" customFormat="1" ht="6.95" customHeight="1">
      <c r="B214" s="68"/>
      <c r="C214" s="69"/>
      <c r="D214" s="69"/>
      <c r="E214" s="69"/>
      <c r="F214" s="69"/>
      <c r="G214" s="69"/>
      <c r="H214" s="69"/>
      <c r="I214" s="179"/>
      <c r="J214" s="69"/>
      <c r="K214" s="69"/>
      <c r="L214" s="73"/>
    </row>
  </sheetData>
  <sheetProtection password="CC35" sheet="1" objects="1" scenarios="1" formatColumns="0" formatRows="0" autoFilter="0"/>
  <autoFilter ref="C81:K21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1193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ROUND(J83,2)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ROUND(SUM(BE83:BE237),2)</f>
        <v>0</v>
      </c>
      <c r="G30" s="48"/>
      <c r="H30" s="48"/>
      <c r="I30" s="171">
        <v>0.21</v>
      </c>
      <c r="J30" s="170">
        <f>ROUND(ROUND((SUM(BE83:BE237)),2)*I30,2)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ROUND(SUM(BF83:BF237),2)</f>
        <v>0</v>
      </c>
      <c r="G31" s="48"/>
      <c r="H31" s="48"/>
      <c r="I31" s="171">
        <v>0.15</v>
      </c>
      <c r="J31" s="170">
        <f>ROUND(ROUND((SUM(BF83:BF237)),2)*I31,2)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ROUND(SUM(BG83:BG237),2)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ROUND(SUM(BH83:BH237),2)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ROUND(SUM(BI83:BI237),2)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CITY067-04 - SO 103 - Chodník Moravská a náměstí Svobody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J83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J84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J85</f>
        <v>0</v>
      </c>
      <c r="K58" s="203"/>
    </row>
    <row r="59" spans="2:11" s="9" customFormat="1" ht="19.9" customHeight="1">
      <c r="B59" s="197"/>
      <c r="C59" s="198"/>
      <c r="D59" s="199" t="s">
        <v>328</v>
      </c>
      <c r="E59" s="200"/>
      <c r="F59" s="200"/>
      <c r="G59" s="200"/>
      <c r="H59" s="200"/>
      <c r="I59" s="201"/>
      <c r="J59" s="202">
        <f>J120</f>
        <v>0</v>
      </c>
      <c r="K59" s="203"/>
    </row>
    <row r="60" spans="2:11" s="9" customFormat="1" ht="19.9" customHeight="1">
      <c r="B60" s="197"/>
      <c r="C60" s="198"/>
      <c r="D60" s="199" t="s">
        <v>329</v>
      </c>
      <c r="E60" s="200"/>
      <c r="F60" s="200"/>
      <c r="G60" s="200"/>
      <c r="H60" s="200"/>
      <c r="I60" s="201"/>
      <c r="J60" s="202">
        <f>J168</f>
        <v>0</v>
      </c>
      <c r="K60" s="203"/>
    </row>
    <row r="61" spans="2:11" s="9" customFormat="1" ht="19.9" customHeight="1">
      <c r="B61" s="197"/>
      <c r="C61" s="198"/>
      <c r="D61" s="199" t="s">
        <v>330</v>
      </c>
      <c r="E61" s="200"/>
      <c r="F61" s="200"/>
      <c r="G61" s="200"/>
      <c r="H61" s="200"/>
      <c r="I61" s="201"/>
      <c r="J61" s="202">
        <f>J185</f>
        <v>0</v>
      </c>
      <c r="K61" s="203"/>
    </row>
    <row r="62" spans="2:11" s="9" customFormat="1" ht="19.9" customHeight="1">
      <c r="B62" s="197"/>
      <c r="C62" s="198"/>
      <c r="D62" s="199" t="s">
        <v>151</v>
      </c>
      <c r="E62" s="200"/>
      <c r="F62" s="200"/>
      <c r="G62" s="200"/>
      <c r="H62" s="200"/>
      <c r="I62" s="201"/>
      <c r="J62" s="202">
        <f>J211</f>
        <v>0</v>
      </c>
      <c r="K62" s="203"/>
    </row>
    <row r="63" spans="2:11" s="9" customFormat="1" ht="19.9" customHeight="1">
      <c r="B63" s="197"/>
      <c r="C63" s="198"/>
      <c r="D63" s="199" t="s">
        <v>152</v>
      </c>
      <c r="E63" s="200"/>
      <c r="F63" s="200"/>
      <c r="G63" s="200"/>
      <c r="H63" s="200"/>
      <c r="I63" s="201"/>
      <c r="J63" s="202">
        <f>J236</f>
        <v>0</v>
      </c>
      <c r="K63" s="203"/>
    </row>
    <row r="64" spans="2:11" s="1" customFormat="1" ht="21.8" customHeight="1">
      <c r="B64" s="47"/>
      <c r="C64" s="48"/>
      <c r="D64" s="48"/>
      <c r="E64" s="48"/>
      <c r="F64" s="48"/>
      <c r="G64" s="48"/>
      <c r="H64" s="48"/>
      <c r="I64" s="157"/>
      <c r="J64" s="48"/>
      <c r="K64" s="52"/>
    </row>
    <row r="65" spans="2:11" s="1" customFormat="1" ht="6.95" customHeight="1">
      <c r="B65" s="68"/>
      <c r="C65" s="69"/>
      <c r="D65" s="69"/>
      <c r="E65" s="69"/>
      <c r="F65" s="69"/>
      <c r="G65" s="69"/>
      <c r="H65" s="69"/>
      <c r="I65" s="179"/>
      <c r="J65" s="69"/>
      <c r="K65" s="70"/>
    </row>
    <row r="69" spans="2:12" s="1" customFormat="1" ht="6.95" customHeight="1">
      <c r="B69" s="71"/>
      <c r="C69" s="72"/>
      <c r="D69" s="72"/>
      <c r="E69" s="72"/>
      <c r="F69" s="72"/>
      <c r="G69" s="72"/>
      <c r="H69" s="72"/>
      <c r="I69" s="182"/>
      <c r="J69" s="72"/>
      <c r="K69" s="72"/>
      <c r="L69" s="73"/>
    </row>
    <row r="70" spans="2:12" s="1" customFormat="1" ht="36.95" customHeight="1">
      <c r="B70" s="47"/>
      <c r="C70" s="74" t="s">
        <v>153</v>
      </c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6.95" customHeight="1">
      <c r="B71" s="47"/>
      <c r="C71" s="75"/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6.5" customHeight="1">
      <c r="B73" s="47"/>
      <c r="C73" s="75"/>
      <c r="D73" s="75"/>
      <c r="E73" s="205" t="str">
        <f>E7</f>
        <v>Rekonstrukce ulic Moravská, Hynaisova a náměstí Svobody, Karlovy Vary</v>
      </c>
      <c r="F73" s="77"/>
      <c r="G73" s="77"/>
      <c r="H73" s="77"/>
      <c r="I73" s="204"/>
      <c r="J73" s="75"/>
      <c r="K73" s="75"/>
      <c r="L73" s="73"/>
    </row>
    <row r="74" spans="2:12" s="1" customFormat="1" ht="14.4" customHeight="1">
      <c r="B74" s="47"/>
      <c r="C74" s="77" t="s">
        <v>141</v>
      </c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7.25" customHeight="1">
      <c r="B75" s="47"/>
      <c r="C75" s="75"/>
      <c r="D75" s="75"/>
      <c r="E75" s="83" t="str">
        <f>E9</f>
        <v>CITY067-04 - SO 103 - Chodník Moravská a náměstí Svobody</v>
      </c>
      <c r="F75" s="75"/>
      <c r="G75" s="75"/>
      <c r="H75" s="75"/>
      <c r="I75" s="204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8" customHeight="1">
      <c r="B77" s="47"/>
      <c r="C77" s="77" t="s">
        <v>23</v>
      </c>
      <c r="D77" s="75"/>
      <c r="E77" s="75"/>
      <c r="F77" s="206" t="str">
        <f>F12</f>
        <v>Karlovy Vary</v>
      </c>
      <c r="G77" s="75"/>
      <c r="H77" s="75"/>
      <c r="I77" s="207" t="s">
        <v>25</v>
      </c>
      <c r="J77" s="86" t="str">
        <f>IF(J12="","",J12)</f>
        <v>11. 6. 2018</v>
      </c>
      <c r="K77" s="75"/>
      <c r="L77" s="73"/>
    </row>
    <row r="78" spans="2:12" s="1" customFormat="1" ht="6.95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13.5">
      <c r="B79" s="47"/>
      <c r="C79" s="77" t="s">
        <v>27</v>
      </c>
      <c r="D79" s="75"/>
      <c r="E79" s="75"/>
      <c r="F79" s="206" t="str">
        <f>E15</f>
        <v>Statutární město Karlovy Vary,Moskevská 21, K.Vary</v>
      </c>
      <c r="G79" s="75"/>
      <c r="H79" s="75"/>
      <c r="I79" s="207" t="s">
        <v>34</v>
      </c>
      <c r="J79" s="206" t="str">
        <f>E21</f>
        <v xml:space="preserve">AF-CITYPLAN sro.,Magistrů 1275/13,140 00 Praha 4 </v>
      </c>
      <c r="K79" s="75"/>
      <c r="L79" s="73"/>
    </row>
    <row r="80" spans="2:12" s="1" customFormat="1" ht="14.4" customHeight="1">
      <c r="B80" s="47"/>
      <c r="C80" s="77" t="s">
        <v>32</v>
      </c>
      <c r="D80" s="75"/>
      <c r="E80" s="75"/>
      <c r="F80" s="206" t="str">
        <f>IF(E18="","",E18)</f>
        <v/>
      </c>
      <c r="G80" s="75"/>
      <c r="H80" s="75"/>
      <c r="I80" s="204"/>
      <c r="J80" s="75"/>
      <c r="K80" s="75"/>
      <c r="L80" s="73"/>
    </row>
    <row r="81" spans="2:12" s="1" customFormat="1" ht="10.3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pans="2:20" s="10" customFormat="1" ht="29.25" customHeight="1">
      <c r="B82" s="208"/>
      <c r="C82" s="209" t="s">
        <v>154</v>
      </c>
      <c r="D82" s="210" t="s">
        <v>59</v>
      </c>
      <c r="E82" s="210" t="s">
        <v>55</v>
      </c>
      <c r="F82" s="210" t="s">
        <v>155</v>
      </c>
      <c r="G82" s="210" t="s">
        <v>156</v>
      </c>
      <c r="H82" s="210" t="s">
        <v>157</v>
      </c>
      <c r="I82" s="211" t="s">
        <v>158</v>
      </c>
      <c r="J82" s="210" t="s">
        <v>145</v>
      </c>
      <c r="K82" s="212" t="s">
        <v>159</v>
      </c>
      <c r="L82" s="213"/>
      <c r="M82" s="103" t="s">
        <v>160</v>
      </c>
      <c r="N82" s="104" t="s">
        <v>44</v>
      </c>
      <c r="O82" s="104" t="s">
        <v>161</v>
      </c>
      <c r="P82" s="104" t="s">
        <v>162</v>
      </c>
      <c r="Q82" s="104" t="s">
        <v>163</v>
      </c>
      <c r="R82" s="104" t="s">
        <v>164</v>
      </c>
      <c r="S82" s="104" t="s">
        <v>165</v>
      </c>
      <c r="T82" s="105" t="s">
        <v>166</v>
      </c>
    </row>
    <row r="83" spans="2:63" s="1" customFormat="1" ht="29.25" customHeight="1">
      <c r="B83" s="47"/>
      <c r="C83" s="109" t="s">
        <v>146</v>
      </c>
      <c r="D83" s="75"/>
      <c r="E83" s="75"/>
      <c r="F83" s="75"/>
      <c r="G83" s="75"/>
      <c r="H83" s="75"/>
      <c r="I83" s="204"/>
      <c r="J83" s="214">
        <f>BK83</f>
        <v>0</v>
      </c>
      <c r="K83" s="75"/>
      <c r="L83" s="73"/>
      <c r="M83" s="106"/>
      <c r="N83" s="107"/>
      <c r="O83" s="107"/>
      <c r="P83" s="215">
        <f>P84</f>
        <v>0</v>
      </c>
      <c r="Q83" s="107"/>
      <c r="R83" s="215">
        <f>R84</f>
        <v>686.3889178130001</v>
      </c>
      <c r="S83" s="107"/>
      <c r="T83" s="216">
        <f>T84</f>
        <v>133.923</v>
      </c>
      <c r="AT83" s="25" t="s">
        <v>73</v>
      </c>
      <c r="AU83" s="25" t="s">
        <v>147</v>
      </c>
      <c r="BK83" s="217">
        <f>BK84</f>
        <v>0</v>
      </c>
    </row>
    <row r="84" spans="2:63" s="11" customFormat="1" ht="37.4" customHeight="1">
      <c r="B84" s="218"/>
      <c r="C84" s="219"/>
      <c r="D84" s="220" t="s">
        <v>73</v>
      </c>
      <c r="E84" s="221" t="s">
        <v>167</v>
      </c>
      <c r="F84" s="221" t="s">
        <v>168</v>
      </c>
      <c r="G84" s="219"/>
      <c r="H84" s="219"/>
      <c r="I84" s="222"/>
      <c r="J84" s="223">
        <f>BK84</f>
        <v>0</v>
      </c>
      <c r="K84" s="219"/>
      <c r="L84" s="224"/>
      <c r="M84" s="225"/>
      <c r="N84" s="226"/>
      <c r="O84" s="226"/>
      <c r="P84" s="227">
        <f>P85+P120+P168+P185+P211+P236</f>
        <v>0</v>
      </c>
      <c r="Q84" s="226"/>
      <c r="R84" s="227">
        <f>R85+R120+R168+R185+R211+R236</f>
        <v>686.3889178130001</v>
      </c>
      <c r="S84" s="226"/>
      <c r="T84" s="228">
        <f>T85+T120+T168+T185+T211+T236</f>
        <v>133.923</v>
      </c>
      <c r="AR84" s="229" t="s">
        <v>82</v>
      </c>
      <c r="AT84" s="230" t="s">
        <v>73</v>
      </c>
      <c r="AU84" s="230" t="s">
        <v>74</v>
      </c>
      <c r="AY84" s="229" t="s">
        <v>169</v>
      </c>
      <c r="BK84" s="231">
        <f>BK85+BK120+BK168+BK185+BK211+BK236</f>
        <v>0</v>
      </c>
    </row>
    <row r="85" spans="2:63" s="11" customFormat="1" ht="19.9" customHeight="1">
      <c r="B85" s="218"/>
      <c r="C85" s="219"/>
      <c r="D85" s="220" t="s">
        <v>73</v>
      </c>
      <c r="E85" s="232" t="s">
        <v>82</v>
      </c>
      <c r="F85" s="232" t="s">
        <v>170</v>
      </c>
      <c r="G85" s="219"/>
      <c r="H85" s="219"/>
      <c r="I85" s="222"/>
      <c r="J85" s="233">
        <f>BK85</f>
        <v>0</v>
      </c>
      <c r="K85" s="219"/>
      <c r="L85" s="224"/>
      <c r="M85" s="225"/>
      <c r="N85" s="226"/>
      <c r="O85" s="226"/>
      <c r="P85" s="227">
        <f>SUM(P86:P119)</f>
        <v>0</v>
      </c>
      <c r="Q85" s="226"/>
      <c r="R85" s="227">
        <f>SUM(R86:R119)</f>
        <v>0</v>
      </c>
      <c r="S85" s="226"/>
      <c r="T85" s="228">
        <f>SUM(T86:T119)</f>
        <v>133.923</v>
      </c>
      <c r="AR85" s="229" t="s">
        <v>82</v>
      </c>
      <c r="AT85" s="230" t="s">
        <v>73</v>
      </c>
      <c r="AU85" s="230" t="s">
        <v>82</v>
      </c>
      <c r="AY85" s="229" t="s">
        <v>169</v>
      </c>
      <c r="BK85" s="231">
        <f>SUM(BK86:BK119)</f>
        <v>0</v>
      </c>
    </row>
    <row r="86" spans="2:65" s="1" customFormat="1" ht="38.25" customHeight="1">
      <c r="B86" s="47"/>
      <c r="C86" s="234" t="s">
        <v>82</v>
      </c>
      <c r="D86" s="234" t="s">
        <v>171</v>
      </c>
      <c r="E86" s="235" t="s">
        <v>1194</v>
      </c>
      <c r="F86" s="236" t="s">
        <v>1195</v>
      </c>
      <c r="G86" s="237" t="s">
        <v>194</v>
      </c>
      <c r="H86" s="238">
        <v>38.4</v>
      </c>
      <c r="I86" s="239"/>
      <c r="J86" s="240">
        <f>ROUND(I86*H86,2)</f>
        <v>0</v>
      </c>
      <c r="K86" s="236" t="s">
        <v>175</v>
      </c>
      <c r="L86" s="73"/>
      <c r="M86" s="241" t="s">
        <v>21</v>
      </c>
      <c r="N86" s="242" t="s">
        <v>45</v>
      </c>
      <c r="O86" s="48"/>
      <c r="P86" s="243">
        <f>O86*H86</f>
        <v>0</v>
      </c>
      <c r="Q86" s="243">
        <v>0</v>
      </c>
      <c r="R86" s="243">
        <f>Q86*H86</f>
        <v>0</v>
      </c>
      <c r="S86" s="243">
        <v>0.417</v>
      </c>
      <c r="T86" s="244">
        <f>S86*H86</f>
        <v>16.0128</v>
      </c>
      <c r="AR86" s="25" t="s">
        <v>176</v>
      </c>
      <c r="AT86" s="25" t="s">
        <v>171</v>
      </c>
      <c r="AU86" s="25" t="s">
        <v>85</v>
      </c>
      <c r="AY86" s="25" t="s">
        <v>169</v>
      </c>
      <c r="BE86" s="245">
        <f>IF(N86="základní",J86,0)</f>
        <v>0</v>
      </c>
      <c r="BF86" s="245">
        <f>IF(N86="snížená",J86,0)</f>
        <v>0</v>
      </c>
      <c r="BG86" s="245">
        <f>IF(N86="zákl. přenesená",J86,0)</f>
        <v>0</v>
      </c>
      <c r="BH86" s="245">
        <f>IF(N86="sníž. přenesená",J86,0)</f>
        <v>0</v>
      </c>
      <c r="BI86" s="245">
        <f>IF(N86="nulová",J86,0)</f>
        <v>0</v>
      </c>
      <c r="BJ86" s="25" t="s">
        <v>82</v>
      </c>
      <c r="BK86" s="245">
        <f>ROUND(I86*H86,2)</f>
        <v>0</v>
      </c>
      <c r="BL86" s="25" t="s">
        <v>176</v>
      </c>
      <c r="BM86" s="25" t="s">
        <v>1196</v>
      </c>
    </row>
    <row r="87" spans="2:51" s="12" customFormat="1" ht="13.5">
      <c r="B87" s="246"/>
      <c r="C87" s="247"/>
      <c r="D87" s="248" t="s">
        <v>185</v>
      </c>
      <c r="E87" s="249" t="s">
        <v>21</v>
      </c>
      <c r="F87" s="250" t="s">
        <v>1197</v>
      </c>
      <c r="G87" s="247"/>
      <c r="H87" s="251">
        <v>2.8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pans="2:51" s="12" customFormat="1" ht="13.5">
      <c r="B88" s="246"/>
      <c r="C88" s="247"/>
      <c r="D88" s="248" t="s">
        <v>185</v>
      </c>
      <c r="E88" s="249" t="s">
        <v>21</v>
      </c>
      <c r="F88" s="250" t="s">
        <v>1198</v>
      </c>
      <c r="G88" s="247"/>
      <c r="H88" s="251">
        <v>35.6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pans="2:51" s="13" customFormat="1" ht="13.5">
      <c r="B89" s="258"/>
      <c r="C89" s="259"/>
      <c r="D89" s="248" t="s">
        <v>185</v>
      </c>
      <c r="E89" s="260" t="s">
        <v>21</v>
      </c>
      <c r="F89" s="261" t="s">
        <v>187</v>
      </c>
      <c r="G89" s="259"/>
      <c r="H89" s="262">
        <v>38.4</v>
      </c>
      <c r="I89" s="263"/>
      <c r="J89" s="259"/>
      <c r="K89" s="259"/>
      <c r="L89" s="264"/>
      <c r="M89" s="265"/>
      <c r="N89" s="266"/>
      <c r="O89" s="266"/>
      <c r="P89" s="266"/>
      <c r="Q89" s="266"/>
      <c r="R89" s="266"/>
      <c r="S89" s="266"/>
      <c r="T89" s="267"/>
      <c r="AT89" s="268" t="s">
        <v>185</v>
      </c>
      <c r="AU89" s="268" t="s">
        <v>85</v>
      </c>
      <c r="AV89" s="13" t="s">
        <v>176</v>
      </c>
      <c r="AW89" s="13" t="s">
        <v>37</v>
      </c>
      <c r="AX89" s="13" t="s">
        <v>82</v>
      </c>
      <c r="AY89" s="268" t="s">
        <v>169</v>
      </c>
    </row>
    <row r="90" spans="2:65" s="1" customFormat="1" ht="51" customHeight="1">
      <c r="B90" s="47"/>
      <c r="C90" s="234" t="s">
        <v>85</v>
      </c>
      <c r="D90" s="234" t="s">
        <v>171</v>
      </c>
      <c r="E90" s="235" t="s">
        <v>1199</v>
      </c>
      <c r="F90" s="236" t="s">
        <v>1200</v>
      </c>
      <c r="G90" s="237" t="s">
        <v>194</v>
      </c>
      <c r="H90" s="238">
        <v>38.4</v>
      </c>
      <c r="I90" s="239"/>
      <c r="J90" s="240">
        <f>ROUND(I90*H90,2)</f>
        <v>0</v>
      </c>
      <c r="K90" s="236" t="s">
        <v>175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</v>
      </c>
      <c r="R90" s="243">
        <f>Q90*H90</f>
        <v>0</v>
      </c>
      <c r="S90" s="243">
        <v>0.29</v>
      </c>
      <c r="T90" s="244">
        <f>S90*H90</f>
        <v>11.136</v>
      </c>
      <c r="AR90" s="25" t="s">
        <v>176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176</v>
      </c>
      <c r="BM90" s="25" t="s">
        <v>1201</v>
      </c>
    </row>
    <row r="91" spans="2:51" s="12" customFormat="1" ht="13.5">
      <c r="B91" s="246"/>
      <c r="C91" s="247"/>
      <c r="D91" s="248" t="s">
        <v>185</v>
      </c>
      <c r="E91" s="249" t="s">
        <v>21</v>
      </c>
      <c r="F91" s="250" t="s">
        <v>1197</v>
      </c>
      <c r="G91" s="247"/>
      <c r="H91" s="251">
        <v>2.8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pans="2:51" s="12" customFormat="1" ht="13.5">
      <c r="B92" s="246"/>
      <c r="C92" s="247"/>
      <c r="D92" s="248" t="s">
        <v>185</v>
      </c>
      <c r="E92" s="249" t="s">
        <v>21</v>
      </c>
      <c r="F92" s="250" t="s">
        <v>1198</v>
      </c>
      <c r="G92" s="247"/>
      <c r="H92" s="251">
        <v>35.6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pans="2:51" s="13" customFormat="1" ht="13.5">
      <c r="B93" s="258"/>
      <c r="C93" s="259"/>
      <c r="D93" s="248" t="s">
        <v>185</v>
      </c>
      <c r="E93" s="260" t="s">
        <v>21</v>
      </c>
      <c r="F93" s="261" t="s">
        <v>187</v>
      </c>
      <c r="G93" s="259"/>
      <c r="H93" s="262">
        <v>38.4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185</v>
      </c>
      <c r="AU93" s="268" t="s">
        <v>85</v>
      </c>
      <c r="AV93" s="13" t="s">
        <v>176</v>
      </c>
      <c r="AW93" s="13" t="s">
        <v>37</v>
      </c>
      <c r="AX93" s="13" t="s">
        <v>82</v>
      </c>
      <c r="AY93" s="268" t="s">
        <v>169</v>
      </c>
    </row>
    <row r="94" spans="2:65" s="1" customFormat="1" ht="38.25" customHeight="1">
      <c r="B94" s="47"/>
      <c r="C94" s="234" t="s">
        <v>181</v>
      </c>
      <c r="D94" s="234" t="s">
        <v>171</v>
      </c>
      <c r="E94" s="235" t="s">
        <v>1202</v>
      </c>
      <c r="F94" s="236" t="s">
        <v>1203</v>
      </c>
      <c r="G94" s="237" t="s">
        <v>194</v>
      </c>
      <c r="H94" s="238">
        <v>219.7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0.17</v>
      </c>
      <c r="T94" s="244">
        <f>S94*H94</f>
        <v>37.349000000000004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1204</v>
      </c>
    </row>
    <row r="95" spans="2:51" s="12" customFormat="1" ht="13.5">
      <c r="B95" s="246"/>
      <c r="C95" s="247"/>
      <c r="D95" s="248" t="s">
        <v>185</v>
      </c>
      <c r="E95" s="249" t="s">
        <v>21</v>
      </c>
      <c r="F95" s="250" t="s">
        <v>1205</v>
      </c>
      <c r="G95" s="247"/>
      <c r="H95" s="251">
        <v>219.7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pans="2:51" s="13" customFormat="1" ht="13.5">
      <c r="B96" s="258"/>
      <c r="C96" s="259"/>
      <c r="D96" s="248" t="s">
        <v>185</v>
      </c>
      <c r="E96" s="260" t="s">
        <v>21</v>
      </c>
      <c r="F96" s="261" t="s">
        <v>187</v>
      </c>
      <c r="G96" s="259"/>
      <c r="H96" s="262">
        <v>219.7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185</v>
      </c>
      <c r="AU96" s="268" t="s">
        <v>85</v>
      </c>
      <c r="AV96" s="13" t="s">
        <v>176</v>
      </c>
      <c r="AW96" s="13" t="s">
        <v>37</v>
      </c>
      <c r="AX96" s="13" t="s">
        <v>82</v>
      </c>
      <c r="AY96" s="268" t="s">
        <v>169</v>
      </c>
    </row>
    <row r="97" spans="2:65" s="1" customFormat="1" ht="38.25" customHeight="1">
      <c r="B97" s="47"/>
      <c r="C97" s="234" t="s">
        <v>176</v>
      </c>
      <c r="D97" s="234" t="s">
        <v>171</v>
      </c>
      <c r="E97" s="235" t="s">
        <v>386</v>
      </c>
      <c r="F97" s="236" t="s">
        <v>387</v>
      </c>
      <c r="G97" s="237" t="s">
        <v>194</v>
      </c>
      <c r="H97" s="238">
        <v>219.7</v>
      </c>
      <c r="I97" s="239"/>
      <c r="J97" s="240">
        <f>ROUND(I97*H97,2)</f>
        <v>0</v>
      </c>
      <c r="K97" s="236" t="s">
        <v>175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0.316</v>
      </c>
      <c r="T97" s="244">
        <f>S97*H97</f>
        <v>69.4252</v>
      </c>
      <c r="AR97" s="25" t="s">
        <v>176</v>
      </c>
      <c r="AT97" s="25" t="s">
        <v>171</v>
      </c>
      <c r="AU97" s="25" t="s">
        <v>85</v>
      </c>
      <c r="AY97" s="25" t="s">
        <v>169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176</v>
      </c>
      <c r="BM97" s="25" t="s">
        <v>1206</v>
      </c>
    </row>
    <row r="98" spans="2:51" s="12" customFormat="1" ht="13.5">
      <c r="B98" s="246"/>
      <c r="C98" s="247"/>
      <c r="D98" s="248" t="s">
        <v>185</v>
      </c>
      <c r="E98" s="249" t="s">
        <v>21</v>
      </c>
      <c r="F98" s="250" t="s">
        <v>1205</v>
      </c>
      <c r="G98" s="247"/>
      <c r="H98" s="251">
        <v>219.7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pans="2:51" s="13" customFormat="1" ht="13.5">
      <c r="B99" s="258"/>
      <c r="C99" s="259"/>
      <c r="D99" s="248" t="s">
        <v>185</v>
      </c>
      <c r="E99" s="260" t="s">
        <v>21</v>
      </c>
      <c r="F99" s="261" t="s">
        <v>187</v>
      </c>
      <c r="G99" s="259"/>
      <c r="H99" s="262">
        <v>219.7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185</v>
      </c>
      <c r="AU99" s="268" t="s">
        <v>85</v>
      </c>
      <c r="AV99" s="13" t="s">
        <v>176</v>
      </c>
      <c r="AW99" s="13" t="s">
        <v>37</v>
      </c>
      <c r="AX99" s="13" t="s">
        <v>82</v>
      </c>
      <c r="AY99" s="268" t="s">
        <v>169</v>
      </c>
    </row>
    <row r="100" spans="2:65" s="1" customFormat="1" ht="38.25" customHeight="1">
      <c r="B100" s="47"/>
      <c r="C100" s="234" t="s">
        <v>191</v>
      </c>
      <c r="D100" s="234" t="s">
        <v>171</v>
      </c>
      <c r="E100" s="235" t="s">
        <v>1094</v>
      </c>
      <c r="F100" s="236" t="s">
        <v>1095</v>
      </c>
      <c r="G100" s="237" t="s">
        <v>422</v>
      </c>
      <c r="H100" s="238">
        <v>10.985</v>
      </c>
      <c r="I100" s="239"/>
      <c r="J100" s="240">
        <f>ROUND(I100*H100,2)</f>
        <v>0</v>
      </c>
      <c r="K100" s="236" t="s">
        <v>175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</v>
      </c>
      <c r="T100" s="244">
        <f>S100*H100</f>
        <v>0</v>
      </c>
      <c r="AR100" s="25" t="s">
        <v>176</v>
      </c>
      <c r="AT100" s="25" t="s">
        <v>171</v>
      </c>
      <c r="AU100" s="25" t="s">
        <v>85</v>
      </c>
      <c r="AY100" s="25" t="s">
        <v>169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176</v>
      </c>
      <c r="BM100" s="25" t="s">
        <v>1207</v>
      </c>
    </row>
    <row r="101" spans="2:51" s="12" customFormat="1" ht="13.5">
      <c r="B101" s="246"/>
      <c r="C101" s="247"/>
      <c r="D101" s="248" t="s">
        <v>185</v>
      </c>
      <c r="E101" s="249" t="s">
        <v>21</v>
      </c>
      <c r="F101" s="250" t="s">
        <v>1208</v>
      </c>
      <c r="G101" s="247"/>
      <c r="H101" s="251">
        <v>10.985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pans="2:51" s="13" customFormat="1" ht="13.5">
      <c r="B102" s="258"/>
      <c r="C102" s="259"/>
      <c r="D102" s="248" t="s">
        <v>185</v>
      </c>
      <c r="E102" s="260" t="s">
        <v>21</v>
      </c>
      <c r="F102" s="261" t="s">
        <v>187</v>
      </c>
      <c r="G102" s="259"/>
      <c r="H102" s="262">
        <v>10.985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185</v>
      </c>
      <c r="AU102" s="268" t="s">
        <v>85</v>
      </c>
      <c r="AV102" s="13" t="s">
        <v>176</v>
      </c>
      <c r="AW102" s="13" t="s">
        <v>37</v>
      </c>
      <c r="AX102" s="13" t="s">
        <v>82</v>
      </c>
      <c r="AY102" s="268" t="s">
        <v>169</v>
      </c>
    </row>
    <row r="103" spans="2:65" s="1" customFormat="1" ht="38.25" customHeight="1">
      <c r="B103" s="47"/>
      <c r="C103" s="234" t="s">
        <v>198</v>
      </c>
      <c r="D103" s="234" t="s">
        <v>171</v>
      </c>
      <c r="E103" s="235" t="s">
        <v>436</v>
      </c>
      <c r="F103" s="236" t="s">
        <v>437</v>
      </c>
      <c r="G103" s="237" t="s">
        <v>422</v>
      </c>
      <c r="H103" s="238">
        <v>3.296</v>
      </c>
      <c r="I103" s="239"/>
      <c r="J103" s="240">
        <f>ROUND(I103*H103,2)</f>
        <v>0</v>
      </c>
      <c r="K103" s="236" t="s">
        <v>175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1209</v>
      </c>
    </row>
    <row r="104" spans="2:51" s="12" customFormat="1" ht="13.5">
      <c r="B104" s="246"/>
      <c r="C104" s="247"/>
      <c r="D104" s="248" t="s">
        <v>185</v>
      </c>
      <c r="E104" s="249" t="s">
        <v>21</v>
      </c>
      <c r="F104" s="250" t="s">
        <v>1210</v>
      </c>
      <c r="G104" s="247"/>
      <c r="H104" s="251">
        <v>3.296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pans="2:51" s="13" customFormat="1" ht="13.5">
      <c r="B105" s="258"/>
      <c r="C105" s="259"/>
      <c r="D105" s="248" t="s">
        <v>185</v>
      </c>
      <c r="E105" s="260" t="s">
        <v>21</v>
      </c>
      <c r="F105" s="261" t="s">
        <v>187</v>
      </c>
      <c r="G105" s="259"/>
      <c r="H105" s="262">
        <v>3.296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185</v>
      </c>
      <c r="AU105" s="268" t="s">
        <v>85</v>
      </c>
      <c r="AV105" s="13" t="s">
        <v>176</v>
      </c>
      <c r="AW105" s="13" t="s">
        <v>37</v>
      </c>
      <c r="AX105" s="13" t="s">
        <v>82</v>
      </c>
      <c r="AY105" s="268" t="s">
        <v>169</v>
      </c>
    </row>
    <row r="106" spans="2:65" s="1" customFormat="1" ht="38.25" customHeight="1">
      <c r="B106" s="47"/>
      <c r="C106" s="234" t="s">
        <v>202</v>
      </c>
      <c r="D106" s="234" t="s">
        <v>171</v>
      </c>
      <c r="E106" s="235" t="s">
        <v>499</v>
      </c>
      <c r="F106" s="236" t="s">
        <v>500</v>
      </c>
      <c r="G106" s="237" t="s">
        <v>422</v>
      </c>
      <c r="H106" s="238">
        <v>10.985</v>
      </c>
      <c r="I106" s="239"/>
      <c r="J106" s="240">
        <f>ROUND(I106*H106,2)</f>
        <v>0</v>
      </c>
      <c r="K106" s="236" t="s">
        <v>175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</v>
      </c>
      <c r="R106" s="243">
        <f>Q106*H106</f>
        <v>0</v>
      </c>
      <c r="S106" s="243">
        <v>0</v>
      </c>
      <c r="T106" s="244">
        <f>S106*H106</f>
        <v>0</v>
      </c>
      <c r="AR106" s="25" t="s">
        <v>176</v>
      </c>
      <c r="AT106" s="25" t="s">
        <v>171</v>
      </c>
      <c r="AU106" s="25" t="s">
        <v>85</v>
      </c>
      <c r="AY106" s="25" t="s">
        <v>169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176</v>
      </c>
      <c r="BM106" s="25" t="s">
        <v>1211</v>
      </c>
    </row>
    <row r="107" spans="2:51" s="14" customFormat="1" ht="13.5">
      <c r="B107" s="269"/>
      <c r="C107" s="270"/>
      <c r="D107" s="248" t="s">
        <v>185</v>
      </c>
      <c r="E107" s="271" t="s">
        <v>21</v>
      </c>
      <c r="F107" s="272" t="s">
        <v>502</v>
      </c>
      <c r="G107" s="270"/>
      <c r="H107" s="271" t="s">
        <v>21</v>
      </c>
      <c r="I107" s="273"/>
      <c r="J107" s="270"/>
      <c r="K107" s="270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185</v>
      </c>
      <c r="AU107" s="278" t="s">
        <v>85</v>
      </c>
      <c r="AV107" s="14" t="s">
        <v>82</v>
      </c>
      <c r="AW107" s="14" t="s">
        <v>37</v>
      </c>
      <c r="AX107" s="14" t="s">
        <v>74</v>
      </c>
      <c r="AY107" s="278" t="s">
        <v>169</v>
      </c>
    </row>
    <row r="108" spans="2:51" s="12" customFormat="1" ht="13.5">
      <c r="B108" s="246"/>
      <c r="C108" s="247"/>
      <c r="D108" s="248" t="s">
        <v>185</v>
      </c>
      <c r="E108" s="249" t="s">
        <v>21</v>
      </c>
      <c r="F108" s="250" t="s">
        <v>1212</v>
      </c>
      <c r="G108" s="247"/>
      <c r="H108" s="251">
        <v>10.985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pans="2:51" s="13" customFormat="1" ht="13.5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10.985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pans="2:65" s="1" customFormat="1" ht="51" customHeight="1">
      <c r="B110" s="47"/>
      <c r="C110" s="234" t="s">
        <v>215</v>
      </c>
      <c r="D110" s="234" t="s">
        <v>171</v>
      </c>
      <c r="E110" s="235" t="s">
        <v>505</v>
      </c>
      <c r="F110" s="236" t="s">
        <v>506</v>
      </c>
      <c r="G110" s="237" t="s">
        <v>422</v>
      </c>
      <c r="H110" s="238">
        <v>21.97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1213</v>
      </c>
    </row>
    <row r="111" spans="2:51" s="12" customFormat="1" ht="13.5">
      <c r="B111" s="246"/>
      <c r="C111" s="247"/>
      <c r="D111" s="248" t="s">
        <v>185</v>
      </c>
      <c r="E111" s="249" t="s">
        <v>21</v>
      </c>
      <c r="F111" s="250" t="s">
        <v>1214</v>
      </c>
      <c r="G111" s="247"/>
      <c r="H111" s="251">
        <v>21.97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pans="2:51" s="13" customFormat="1" ht="13.5">
      <c r="B112" s="258"/>
      <c r="C112" s="259"/>
      <c r="D112" s="248" t="s">
        <v>185</v>
      </c>
      <c r="E112" s="260" t="s">
        <v>21</v>
      </c>
      <c r="F112" s="261" t="s">
        <v>187</v>
      </c>
      <c r="G112" s="259"/>
      <c r="H112" s="262">
        <v>21.97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AT112" s="268" t="s">
        <v>185</v>
      </c>
      <c r="AU112" s="268" t="s">
        <v>85</v>
      </c>
      <c r="AV112" s="13" t="s">
        <v>176</v>
      </c>
      <c r="AW112" s="13" t="s">
        <v>37</v>
      </c>
      <c r="AX112" s="13" t="s">
        <v>82</v>
      </c>
      <c r="AY112" s="268" t="s">
        <v>169</v>
      </c>
    </row>
    <row r="113" spans="2:65" s="1" customFormat="1" ht="25.5" customHeight="1">
      <c r="B113" s="47"/>
      <c r="C113" s="234" t="s">
        <v>219</v>
      </c>
      <c r="D113" s="234" t="s">
        <v>171</v>
      </c>
      <c r="E113" s="235" t="s">
        <v>516</v>
      </c>
      <c r="F113" s="236" t="s">
        <v>517</v>
      </c>
      <c r="G113" s="237" t="s">
        <v>288</v>
      </c>
      <c r="H113" s="238">
        <v>19.773</v>
      </c>
      <c r="I113" s="239"/>
      <c r="J113" s="240">
        <f>ROUND(I113*H113,2)</f>
        <v>0</v>
      </c>
      <c r="K113" s="236" t="s">
        <v>175</v>
      </c>
      <c r="L113" s="73"/>
      <c r="M113" s="241" t="s">
        <v>21</v>
      </c>
      <c r="N113" s="242" t="s">
        <v>45</v>
      </c>
      <c r="O113" s="48"/>
      <c r="P113" s="243">
        <f>O113*H113</f>
        <v>0</v>
      </c>
      <c r="Q113" s="243">
        <v>0</v>
      </c>
      <c r="R113" s="243">
        <f>Q113*H113</f>
        <v>0</v>
      </c>
      <c r="S113" s="243">
        <v>0</v>
      </c>
      <c r="T113" s="244">
        <f>S113*H113</f>
        <v>0</v>
      </c>
      <c r="AR113" s="25" t="s">
        <v>176</v>
      </c>
      <c r="AT113" s="25" t="s">
        <v>171</v>
      </c>
      <c r="AU113" s="25" t="s">
        <v>85</v>
      </c>
      <c r="AY113" s="25" t="s">
        <v>169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176</v>
      </c>
      <c r="BM113" s="25" t="s">
        <v>1215</v>
      </c>
    </row>
    <row r="114" spans="2:51" s="12" customFormat="1" ht="13.5">
      <c r="B114" s="246"/>
      <c r="C114" s="247"/>
      <c r="D114" s="248" t="s">
        <v>185</v>
      </c>
      <c r="E114" s="249" t="s">
        <v>21</v>
      </c>
      <c r="F114" s="250" t="s">
        <v>1216</v>
      </c>
      <c r="G114" s="247"/>
      <c r="H114" s="251">
        <v>19.773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pans="2:51" s="13" customFormat="1" ht="13.5">
      <c r="B115" s="258"/>
      <c r="C115" s="259"/>
      <c r="D115" s="248" t="s">
        <v>185</v>
      </c>
      <c r="E115" s="260" t="s">
        <v>21</v>
      </c>
      <c r="F115" s="261" t="s">
        <v>187</v>
      </c>
      <c r="G115" s="259"/>
      <c r="H115" s="262">
        <v>19.773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185</v>
      </c>
      <c r="AU115" s="268" t="s">
        <v>85</v>
      </c>
      <c r="AV115" s="13" t="s">
        <v>176</v>
      </c>
      <c r="AW115" s="13" t="s">
        <v>37</v>
      </c>
      <c r="AX115" s="13" t="s">
        <v>82</v>
      </c>
      <c r="AY115" s="268" t="s">
        <v>169</v>
      </c>
    </row>
    <row r="116" spans="2:65" s="1" customFormat="1" ht="25.5" customHeight="1">
      <c r="B116" s="47"/>
      <c r="C116" s="234" t="s">
        <v>223</v>
      </c>
      <c r="D116" s="234" t="s">
        <v>171</v>
      </c>
      <c r="E116" s="235" t="s">
        <v>548</v>
      </c>
      <c r="F116" s="236" t="s">
        <v>549</v>
      </c>
      <c r="G116" s="237" t="s">
        <v>194</v>
      </c>
      <c r="H116" s="238">
        <v>1795.283</v>
      </c>
      <c r="I116" s="239"/>
      <c r="J116" s="240">
        <f>ROUND(I116*H116,2)</f>
        <v>0</v>
      </c>
      <c r="K116" s="236" t="s">
        <v>175</v>
      </c>
      <c r="L116" s="73"/>
      <c r="M116" s="241" t="s">
        <v>21</v>
      </c>
      <c r="N116" s="242" t="s">
        <v>45</v>
      </c>
      <c r="O116" s="48"/>
      <c r="P116" s="243">
        <f>O116*H116</f>
        <v>0</v>
      </c>
      <c r="Q116" s="243">
        <v>0</v>
      </c>
      <c r="R116" s="243">
        <f>Q116*H116</f>
        <v>0</v>
      </c>
      <c r="S116" s="243">
        <v>0</v>
      </c>
      <c r="T116" s="244">
        <f>S116*H116</f>
        <v>0</v>
      </c>
      <c r="AR116" s="25" t="s">
        <v>176</v>
      </c>
      <c r="AT116" s="25" t="s">
        <v>171</v>
      </c>
      <c r="AU116" s="25" t="s">
        <v>85</v>
      </c>
      <c r="AY116" s="25" t="s">
        <v>169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82</v>
      </c>
      <c r="BK116" s="245">
        <f>ROUND(I116*H116,2)</f>
        <v>0</v>
      </c>
      <c r="BL116" s="25" t="s">
        <v>176</v>
      </c>
      <c r="BM116" s="25" t="s">
        <v>1217</v>
      </c>
    </row>
    <row r="117" spans="2:51" s="12" customFormat="1" ht="13.5">
      <c r="B117" s="246"/>
      <c r="C117" s="247"/>
      <c r="D117" s="248" t="s">
        <v>185</v>
      </c>
      <c r="E117" s="249" t="s">
        <v>21</v>
      </c>
      <c r="F117" s="250" t="s">
        <v>1218</v>
      </c>
      <c r="G117" s="247"/>
      <c r="H117" s="251">
        <v>1537.183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pans="2:51" s="12" customFormat="1" ht="13.5">
      <c r="B118" s="246"/>
      <c r="C118" s="247"/>
      <c r="D118" s="248" t="s">
        <v>185</v>
      </c>
      <c r="E118" s="249" t="s">
        <v>21</v>
      </c>
      <c r="F118" s="250" t="s">
        <v>1219</v>
      </c>
      <c r="G118" s="247"/>
      <c r="H118" s="251">
        <v>258.1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pans="2:51" s="13" customFormat="1" ht="13.5">
      <c r="B119" s="258"/>
      <c r="C119" s="259"/>
      <c r="D119" s="248" t="s">
        <v>185</v>
      </c>
      <c r="E119" s="260" t="s">
        <v>21</v>
      </c>
      <c r="F119" s="261" t="s">
        <v>187</v>
      </c>
      <c r="G119" s="259"/>
      <c r="H119" s="262">
        <v>1795.283</v>
      </c>
      <c r="I119" s="263"/>
      <c r="J119" s="259"/>
      <c r="K119" s="259"/>
      <c r="L119" s="264"/>
      <c r="M119" s="265"/>
      <c r="N119" s="266"/>
      <c r="O119" s="266"/>
      <c r="P119" s="266"/>
      <c r="Q119" s="266"/>
      <c r="R119" s="266"/>
      <c r="S119" s="266"/>
      <c r="T119" s="267"/>
      <c r="AT119" s="268" t="s">
        <v>185</v>
      </c>
      <c r="AU119" s="268" t="s">
        <v>85</v>
      </c>
      <c r="AV119" s="13" t="s">
        <v>176</v>
      </c>
      <c r="AW119" s="13" t="s">
        <v>37</v>
      </c>
      <c r="AX119" s="13" t="s">
        <v>82</v>
      </c>
      <c r="AY119" s="268" t="s">
        <v>169</v>
      </c>
    </row>
    <row r="120" spans="2:63" s="11" customFormat="1" ht="29.85" customHeight="1">
      <c r="B120" s="218"/>
      <c r="C120" s="219"/>
      <c r="D120" s="220" t="s">
        <v>73</v>
      </c>
      <c r="E120" s="232" t="s">
        <v>191</v>
      </c>
      <c r="F120" s="232" t="s">
        <v>610</v>
      </c>
      <c r="G120" s="219"/>
      <c r="H120" s="219"/>
      <c r="I120" s="222"/>
      <c r="J120" s="233">
        <f>BK120</f>
        <v>0</v>
      </c>
      <c r="K120" s="219"/>
      <c r="L120" s="224"/>
      <c r="M120" s="225"/>
      <c r="N120" s="226"/>
      <c r="O120" s="226"/>
      <c r="P120" s="227">
        <f>SUM(P121:P167)</f>
        <v>0</v>
      </c>
      <c r="Q120" s="226"/>
      <c r="R120" s="227">
        <f>SUM(R121:R167)</f>
        <v>651.1857953000001</v>
      </c>
      <c r="S120" s="226"/>
      <c r="T120" s="228">
        <f>SUM(T121:T167)</f>
        <v>0</v>
      </c>
      <c r="AR120" s="229" t="s">
        <v>82</v>
      </c>
      <c r="AT120" s="230" t="s">
        <v>73</v>
      </c>
      <c r="AU120" s="230" t="s">
        <v>82</v>
      </c>
      <c r="AY120" s="229" t="s">
        <v>169</v>
      </c>
      <c r="BK120" s="231">
        <f>SUM(BK121:BK167)</f>
        <v>0</v>
      </c>
    </row>
    <row r="121" spans="2:65" s="1" customFormat="1" ht="25.5" customHeight="1">
      <c r="B121" s="47"/>
      <c r="C121" s="234" t="s">
        <v>227</v>
      </c>
      <c r="D121" s="234" t="s">
        <v>171</v>
      </c>
      <c r="E121" s="235" t="s">
        <v>617</v>
      </c>
      <c r="F121" s="236" t="s">
        <v>618</v>
      </c>
      <c r="G121" s="237" t="s">
        <v>194</v>
      </c>
      <c r="H121" s="238">
        <v>1795.283</v>
      </c>
      <c r="I121" s="239"/>
      <c r="J121" s="240">
        <f>ROUND(I121*H121,2)</f>
        <v>0</v>
      </c>
      <c r="K121" s="236" t="s">
        <v>175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AR121" s="25" t="s">
        <v>176</v>
      </c>
      <c r="AT121" s="25" t="s">
        <v>171</v>
      </c>
      <c r="AU121" s="25" t="s">
        <v>85</v>
      </c>
      <c r="AY121" s="25" t="s">
        <v>169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176</v>
      </c>
      <c r="BM121" s="25" t="s">
        <v>1220</v>
      </c>
    </row>
    <row r="122" spans="2:51" s="12" customFormat="1" ht="13.5">
      <c r="B122" s="246"/>
      <c r="C122" s="247"/>
      <c r="D122" s="248" t="s">
        <v>185</v>
      </c>
      <c r="E122" s="249" t="s">
        <v>21</v>
      </c>
      <c r="F122" s="250" t="s">
        <v>1218</v>
      </c>
      <c r="G122" s="247"/>
      <c r="H122" s="251">
        <v>1537.183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pans="2:51" s="12" customFormat="1" ht="13.5">
      <c r="B123" s="246"/>
      <c r="C123" s="247"/>
      <c r="D123" s="248" t="s">
        <v>185</v>
      </c>
      <c r="E123" s="249" t="s">
        <v>21</v>
      </c>
      <c r="F123" s="250" t="s">
        <v>1219</v>
      </c>
      <c r="G123" s="247"/>
      <c r="H123" s="251">
        <v>258.1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pans="2:51" s="13" customFormat="1" ht="13.5">
      <c r="B124" s="258"/>
      <c r="C124" s="259"/>
      <c r="D124" s="248" t="s">
        <v>185</v>
      </c>
      <c r="E124" s="260" t="s">
        <v>21</v>
      </c>
      <c r="F124" s="261" t="s">
        <v>187</v>
      </c>
      <c r="G124" s="259"/>
      <c r="H124" s="262">
        <v>1795.283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185</v>
      </c>
      <c r="AU124" s="268" t="s">
        <v>85</v>
      </c>
      <c r="AV124" s="13" t="s">
        <v>176</v>
      </c>
      <c r="AW124" s="13" t="s">
        <v>37</v>
      </c>
      <c r="AX124" s="13" t="s">
        <v>82</v>
      </c>
      <c r="AY124" s="268" t="s">
        <v>169</v>
      </c>
    </row>
    <row r="125" spans="2:65" s="1" customFormat="1" ht="25.5" customHeight="1">
      <c r="B125" s="47"/>
      <c r="C125" s="234" t="s">
        <v>231</v>
      </c>
      <c r="D125" s="234" t="s">
        <v>171</v>
      </c>
      <c r="E125" s="235" t="s">
        <v>645</v>
      </c>
      <c r="F125" s="236" t="s">
        <v>646</v>
      </c>
      <c r="G125" s="237" t="s">
        <v>194</v>
      </c>
      <c r="H125" s="238">
        <v>1534.4</v>
      </c>
      <c r="I125" s="239"/>
      <c r="J125" s="240">
        <f>ROUND(I125*H125,2)</f>
        <v>0</v>
      </c>
      <c r="K125" s="236" t="s">
        <v>21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0.1593</v>
      </c>
      <c r="R125" s="243">
        <f>Q125*H125</f>
        <v>244.42992</v>
      </c>
      <c r="S125" s="243">
        <v>0</v>
      </c>
      <c r="T125" s="244">
        <f>S125*H125</f>
        <v>0</v>
      </c>
      <c r="AR125" s="25" t="s">
        <v>176</v>
      </c>
      <c r="AT125" s="25" t="s">
        <v>171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1221</v>
      </c>
    </row>
    <row r="126" spans="2:51" s="14" customFormat="1" ht="13.5">
      <c r="B126" s="269"/>
      <c r="C126" s="270"/>
      <c r="D126" s="248" t="s">
        <v>185</v>
      </c>
      <c r="E126" s="271" t="s">
        <v>21</v>
      </c>
      <c r="F126" s="272" t="s">
        <v>1222</v>
      </c>
      <c r="G126" s="270"/>
      <c r="H126" s="271" t="s">
        <v>21</v>
      </c>
      <c r="I126" s="273"/>
      <c r="J126" s="270"/>
      <c r="K126" s="270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185</v>
      </c>
      <c r="AU126" s="278" t="s">
        <v>85</v>
      </c>
      <c r="AV126" s="14" t="s">
        <v>82</v>
      </c>
      <c r="AW126" s="14" t="s">
        <v>37</v>
      </c>
      <c r="AX126" s="14" t="s">
        <v>74</v>
      </c>
      <c r="AY126" s="278" t="s">
        <v>169</v>
      </c>
    </row>
    <row r="127" spans="2:51" s="14" customFormat="1" ht="13.5">
      <c r="B127" s="269"/>
      <c r="C127" s="270"/>
      <c r="D127" s="248" t="s">
        <v>185</v>
      </c>
      <c r="E127" s="271" t="s">
        <v>21</v>
      </c>
      <c r="F127" s="272" t="s">
        <v>1223</v>
      </c>
      <c r="G127" s="270"/>
      <c r="H127" s="271" t="s">
        <v>21</v>
      </c>
      <c r="I127" s="273"/>
      <c r="J127" s="270"/>
      <c r="K127" s="270"/>
      <c r="L127" s="274"/>
      <c r="M127" s="275"/>
      <c r="N127" s="276"/>
      <c r="O127" s="276"/>
      <c r="P127" s="276"/>
      <c r="Q127" s="276"/>
      <c r="R127" s="276"/>
      <c r="S127" s="276"/>
      <c r="T127" s="277"/>
      <c r="AT127" s="278" t="s">
        <v>185</v>
      </c>
      <c r="AU127" s="278" t="s">
        <v>85</v>
      </c>
      <c r="AV127" s="14" t="s">
        <v>82</v>
      </c>
      <c r="AW127" s="14" t="s">
        <v>37</v>
      </c>
      <c r="AX127" s="14" t="s">
        <v>74</v>
      </c>
      <c r="AY127" s="278" t="s">
        <v>169</v>
      </c>
    </row>
    <row r="128" spans="2:51" s="12" customFormat="1" ht="13.5">
      <c r="B128" s="246"/>
      <c r="C128" s="247"/>
      <c r="D128" s="248" t="s">
        <v>185</v>
      </c>
      <c r="E128" s="249" t="s">
        <v>21</v>
      </c>
      <c r="F128" s="250" t="s">
        <v>1224</v>
      </c>
      <c r="G128" s="247"/>
      <c r="H128" s="251">
        <v>507.7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pans="2:51" s="14" customFormat="1" ht="13.5">
      <c r="B129" s="269"/>
      <c r="C129" s="270"/>
      <c r="D129" s="248" t="s">
        <v>185</v>
      </c>
      <c r="E129" s="271" t="s">
        <v>21</v>
      </c>
      <c r="F129" s="272" t="s">
        <v>1225</v>
      </c>
      <c r="G129" s="270"/>
      <c r="H129" s="271" t="s">
        <v>21</v>
      </c>
      <c r="I129" s="273"/>
      <c r="J129" s="270"/>
      <c r="K129" s="270"/>
      <c r="L129" s="274"/>
      <c r="M129" s="275"/>
      <c r="N129" s="276"/>
      <c r="O129" s="276"/>
      <c r="P129" s="276"/>
      <c r="Q129" s="276"/>
      <c r="R129" s="276"/>
      <c r="S129" s="276"/>
      <c r="T129" s="277"/>
      <c r="AT129" s="278" t="s">
        <v>185</v>
      </c>
      <c r="AU129" s="278" t="s">
        <v>85</v>
      </c>
      <c r="AV129" s="14" t="s">
        <v>82</v>
      </c>
      <c r="AW129" s="14" t="s">
        <v>37</v>
      </c>
      <c r="AX129" s="14" t="s">
        <v>74</v>
      </c>
      <c r="AY129" s="278" t="s">
        <v>169</v>
      </c>
    </row>
    <row r="130" spans="2:51" s="12" customFormat="1" ht="13.5">
      <c r="B130" s="246"/>
      <c r="C130" s="247"/>
      <c r="D130" s="248" t="s">
        <v>185</v>
      </c>
      <c r="E130" s="249" t="s">
        <v>21</v>
      </c>
      <c r="F130" s="250" t="s">
        <v>1226</v>
      </c>
      <c r="G130" s="247"/>
      <c r="H130" s="251">
        <v>583.5</v>
      </c>
      <c r="I130" s="252"/>
      <c r="J130" s="247"/>
      <c r="K130" s="247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185</v>
      </c>
      <c r="AU130" s="257" t="s">
        <v>85</v>
      </c>
      <c r="AV130" s="12" t="s">
        <v>85</v>
      </c>
      <c r="AW130" s="12" t="s">
        <v>37</v>
      </c>
      <c r="AX130" s="12" t="s">
        <v>74</v>
      </c>
      <c r="AY130" s="257" t="s">
        <v>169</v>
      </c>
    </row>
    <row r="131" spans="2:51" s="15" customFormat="1" ht="13.5">
      <c r="B131" s="283"/>
      <c r="C131" s="284"/>
      <c r="D131" s="248" t="s">
        <v>185</v>
      </c>
      <c r="E131" s="285" t="s">
        <v>21</v>
      </c>
      <c r="F131" s="286" t="s">
        <v>345</v>
      </c>
      <c r="G131" s="284"/>
      <c r="H131" s="287">
        <v>1091.2</v>
      </c>
      <c r="I131" s="288"/>
      <c r="J131" s="284"/>
      <c r="K131" s="284"/>
      <c r="L131" s="289"/>
      <c r="M131" s="290"/>
      <c r="N131" s="291"/>
      <c r="O131" s="291"/>
      <c r="P131" s="291"/>
      <c r="Q131" s="291"/>
      <c r="R131" s="291"/>
      <c r="S131" s="291"/>
      <c r="T131" s="292"/>
      <c r="AT131" s="293" t="s">
        <v>185</v>
      </c>
      <c r="AU131" s="293" t="s">
        <v>85</v>
      </c>
      <c r="AV131" s="15" t="s">
        <v>181</v>
      </c>
      <c r="AW131" s="15" t="s">
        <v>37</v>
      </c>
      <c r="AX131" s="15" t="s">
        <v>74</v>
      </c>
      <c r="AY131" s="293" t="s">
        <v>169</v>
      </c>
    </row>
    <row r="132" spans="2:51" s="14" customFormat="1" ht="13.5">
      <c r="B132" s="269"/>
      <c r="C132" s="270"/>
      <c r="D132" s="248" t="s">
        <v>185</v>
      </c>
      <c r="E132" s="271" t="s">
        <v>21</v>
      </c>
      <c r="F132" s="272" t="s">
        <v>1227</v>
      </c>
      <c r="G132" s="270"/>
      <c r="H132" s="271" t="s">
        <v>21</v>
      </c>
      <c r="I132" s="273"/>
      <c r="J132" s="270"/>
      <c r="K132" s="270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185</v>
      </c>
      <c r="AU132" s="278" t="s">
        <v>85</v>
      </c>
      <c r="AV132" s="14" t="s">
        <v>82</v>
      </c>
      <c r="AW132" s="14" t="s">
        <v>37</v>
      </c>
      <c r="AX132" s="14" t="s">
        <v>74</v>
      </c>
      <c r="AY132" s="278" t="s">
        <v>169</v>
      </c>
    </row>
    <row r="133" spans="2:51" s="14" customFormat="1" ht="13.5">
      <c r="B133" s="269"/>
      <c r="C133" s="270"/>
      <c r="D133" s="248" t="s">
        <v>185</v>
      </c>
      <c r="E133" s="271" t="s">
        <v>21</v>
      </c>
      <c r="F133" s="272" t="s">
        <v>1223</v>
      </c>
      <c r="G133" s="270"/>
      <c r="H133" s="271" t="s">
        <v>21</v>
      </c>
      <c r="I133" s="273"/>
      <c r="J133" s="270"/>
      <c r="K133" s="270"/>
      <c r="L133" s="274"/>
      <c r="M133" s="275"/>
      <c r="N133" s="276"/>
      <c r="O133" s="276"/>
      <c r="P133" s="276"/>
      <c r="Q133" s="276"/>
      <c r="R133" s="276"/>
      <c r="S133" s="276"/>
      <c r="T133" s="277"/>
      <c r="AT133" s="278" t="s">
        <v>185</v>
      </c>
      <c r="AU133" s="278" t="s">
        <v>85</v>
      </c>
      <c r="AV133" s="14" t="s">
        <v>82</v>
      </c>
      <c r="AW133" s="14" t="s">
        <v>37</v>
      </c>
      <c r="AX133" s="14" t="s">
        <v>74</v>
      </c>
      <c r="AY133" s="278" t="s">
        <v>169</v>
      </c>
    </row>
    <row r="134" spans="2:51" s="12" customFormat="1" ht="13.5">
      <c r="B134" s="246"/>
      <c r="C134" s="247"/>
      <c r="D134" s="248" t="s">
        <v>185</v>
      </c>
      <c r="E134" s="249" t="s">
        <v>21</v>
      </c>
      <c r="F134" s="250" t="s">
        <v>1228</v>
      </c>
      <c r="G134" s="247"/>
      <c r="H134" s="251">
        <v>206.45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pans="2:51" s="14" customFormat="1" ht="13.5">
      <c r="B135" s="269"/>
      <c r="C135" s="270"/>
      <c r="D135" s="248" t="s">
        <v>185</v>
      </c>
      <c r="E135" s="271" t="s">
        <v>21</v>
      </c>
      <c r="F135" s="272" t="s">
        <v>1225</v>
      </c>
      <c r="G135" s="270"/>
      <c r="H135" s="271" t="s">
        <v>21</v>
      </c>
      <c r="I135" s="273"/>
      <c r="J135" s="270"/>
      <c r="K135" s="270"/>
      <c r="L135" s="274"/>
      <c r="M135" s="275"/>
      <c r="N135" s="276"/>
      <c r="O135" s="276"/>
      <c r="P135" s="276"/>
      <c r="Q135" s="276"/>
      <c r="R135" s="276"/>
      <c r="S135" s="276"/>
      <c r="T135" s="277"/>
      <c r="AT135" s="278" t="s">
        <v>185</v>
      </c>
      <c r="AU135" s="278" t="s">
        <v>85</v>
      </c>
      <c r="AV135" s="14" t="s">
        <v>82</v>
      </c>
      <c r="AW135" s="14" t="s">
        <v>37</v>
      </c>
      <c r="AX135" s="14" t="s">
        <v>74</v>
      </c>
      <c r="AY135" s="278" t="s">
        <v>169</v>
      </c>
    </row>
    <row r="136" spans="2:51" s="12" customFormat="1" ht="13.5">
      <c r="B136" s="246"/>
      <c r="C136" s="247"/>
      <c r="D136" s="248" t="s">
        <v>185</v>
      </c>
      <c r="E136" s="249" t="s">
        <v>21</v>
      </c>
      <c r="F136" s="250" t="s">
        <v>1229</v>
      </c>
      <c r="G136" s="247"/>
      <c r="H136" s="251">
        <v>236.75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pans="2:51" s="15" customFormat="1" ht="13.5">
      <c r="B137" s="283"/>
      <c r="C137" s="284"/>
      <c r="D137" s="248" t="s">
        <v>185</v>
      </c>
      <c r="E137" s="285" t="s">
        <v>21</v>
      </c>
      <c r="F137" s="286" t="s">
        <v>345</v>
      </c>
      <c r="G137" s="284"/>
      <c r="H137" s="287">
        <v>443.2</v>
      </c>
      <c r="I137" s="288"/>
      <c r="J137" s="284"/>
      <c r="K137" s="284"/>
      <c r="L137" s="289"/>
      <c r="M137" s="290"/>
      <c r="N137" s="291"/>
      <c r="O137" s="291"/>
      <c r="P137" s="291"/>
      <c r="Q137" s="291"/>
      <c r="R137" s="291"/>
      <c r="S137" s="291"/>
      <c r="T137" s="292"/>
      <c r="AT137" s="293" t="s">
        <v>185</v>
      </c>
      <c r="AU137" s="293" t="s">
        <v>85</v>
      </c>
      <c r="AV137" s="15" t="s">
        <v>181</v>
      </c>
      <c r="AW137" s="15" t="s">
        <v>37</v>
      </c>
      <c r="AX137" s="15" t="s">
        <v>74</v>
      </c>
      <c r="AY137" s="293" t="s">
        <v>169</v>
      </c>
    </row>
    <row r="138" spans="2:51" s="13" customFormat="1" ht="13.5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1534.4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pans="2:65" s="1" customFormat="1" ht="25.5" customHeight="1">
      <c r="B139" s="47"/>
      <c r="C139" s="294" t="s">
        <v>235</v>
      </c>
      <c r="D139" s="294" t="s">
        <v>532</v>
      </c>
      <c r="E139" s="295" t="s">
        <v>1114</v>
      </c>
      <c r="F139" s="296" t="s">
        <v>1115</v>
      </c>
      <c r="G139" s="297" t="s">
        <v>194</v>
      </c>
      <c r="H139" s="298">
        <v>1565.088</v>
      </c>
      <c r="I139" s="299"/>
      <c r="J139" s="300">
        <f>ROUND(I139*H139,2)</f>
        <v>0</v>
      </c>
      <c r="K139" s="296" t="s">
        <v>21</v>
      </c>
      <c r="L139" s="301"/>
      <c r="M139" s="302" t="s">
        <v>21</v>
      </c>
      <c r="N139" s="303" t="s">
        <v>45</v>
      </c>
      <c r="O139" s="48"/>
      <c r="P139" s="243">
        <f>O139*H139</f>
        <v>0</v>
      </c>
      <c r="Q139" s="243">
        <v>0.22</v>
      </c>
      <c r="R139" s="243">
        <f>Q139*H139</f>
        <v>344.31936</v>
      </c>
      <c r="S139" s="243">
        <v>0</v>
      </c>
      <c r="T139" s="244">
        <f>S139*H139</f>
        <v>0</v>
      </c>
      <c r="AR139" s="25" t="s">
        <v>215</v>
      </c>
      <c r="AT139" s="25" t="s">
        <v>532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1230</v>
      </c>
    </row>
    <row r="140" spans="2:51" s="12" customFormat="1" ht="13.5">
      <c r="B140" s="246"/>
      <c r="C140" s="247"/>
      <c r="D140" s="248" t="s">
        <v>185</v>
      </c>
      <c r="E140" s="249" t="s">
        <v>21</v>
      </c>
      <c r="F140" s="250" t="s">
        <v>1231</v>
      </c>
      <c r="G140" s="247"/>
      <c r="H140" s="251">
        <v>1565.088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pans="2:51" s="13" customFormat="1" ht="13.5">
      <c r="B141" s="258"/>
      <c r="C141" s="259"/>
      <c r="D141" s="248" t="s">
        <v>185</v>
      </c>
      <c r="E141" s="260" t="s">
        <v>21</v>
      </c>
      <c r="F141" s="261" t="s">
        <v>187</v>
      </c>
      <c r="G141" s="259"/>
      <c r="H141" s="262">
        <v>1565.088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185</v>
      </c>
      <c r="AU141" s="268" t="s">
        <v>85</v>
      </c>
      <c r="AV141" s="13" t="s">
        <v>176</v>
      </c>
      <c r="AW141" s="13" t="s">
        <v>37</v>
      </c>
      <c r="AX141" s="13" t="s">
        <v>82</v>
      </c>
      <c r="AY141" s="268" t="s">
        <v>169</v>
      </c>
    </row>
    <row r="142" spans="2:65" s="1" customFormat="1" ht="25.5" customHeight="1">
      <c r="B142" s="47"/>
      <c r="C142" s="234" t="s">
        <v>239</v>
      </c>
      <c r="D142" s="234" t="s">
        <v>171</v>
      </c>
      <c r="E142" s="235" t="s">
        <v>1232</v>
      </c>
      <c r="F142" s="236" t="s">
        <v>1233</v>
      </c>
      <c r="G142" s="237" t="s">
        <v>194</v>
      </c>
      <c r="H142" s="238">
        <v>258.1</v>
      </c>
      <c r="I142" s="239"/>
      <c r="J142" s="240">
        <f>ROUND(I142*H142,2)</f>
        <v>0</v>
      </c>
      <c r="K142" s="236" t="s">
        <v>21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0.101</v>
      </c>
      <c r="R142" s="243">
        <f>Q142*H142</f>
        <v>26.068100000000005</v>
      </c>
      <c r="S142" s="243">
        <v>0</v>
      </c>
      <c r="T142" s="244">
        <f>S142*H142</f>
        <v>0</v>
      </c>
      <c r="AR142" s="25" t="s">
        <v>176</v>
      </c>
      <c r="AT142" s="25" t="s">
        <v>171</v>
      </c>
      <c r="AU142" s="25" t="s">
        <v>85</v>
      </c>
      <c r="AY142" s="25" t="s">
        <v>169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176</v>
      </c>
      <c r="BM142" s="25" t="s">
        <v>1234</v>
      </c>
    </row>
    <row r="143" spans="2:51" s="14" customFormat="1" ht="13.5">
      <c r="B143" s="269"/>
      <c r="C143" s="270"/>
      <c r="D143" s="248" t="s">
        <v>185</v>
      </c>
      <c r="E143" s="271" t="s">
        <v>21</v>
      </c>
      <c r="F143" s="272" t="s">
        <v>1029</v>
      </c>
      <c r="G143" s="270"/>
      <c r="H143" s="271" t="s">
        <v>21</v>
      </c>
      <c r="I143" s="273"/>
      <c r="J143" s="270"/>
      <c r="K143" s="270"/>
      <c r="L143" s="274"/>
      <c r="M143" s="275"/>
      <c r="N143" s="276"/>
      <c r="O143" s="276"/>
      <c r="P143" s="276"/>
      <c r="Q143" s="276"/>
      <c r="R143" s="276"/>
      <c r="S143" s="276"/>
      <c r="T143" s="277"/>
      <c r="AT143" s="278" t="s">
        <v>185</v>
      </c>
      <c r="AU143" s="278" t="s">
        <v>85</v>
      </c>
      <c r="AV143" s="14" t="s">
        <v>82</v>
      </c>
      <c r="AW143" s="14" t="s">
        <v>37</v>
      </c>
      <c r="AX143" s="14" t="s">
        <v>74</v>
      </c>
      <c r="AY143" s="278" t="s">
        <v>169</v>
      </c>
    </row>
    <row r="144" spans="2:51" s="12" customFormat="1" ht="13.5">
      <c r="B144" s="246"/>
      <c r="C144" s="247"/>
      <c r="D144" s="248" t="s">
        <v>185</v>
      </c>
      <c r="E144" s="249" t="s">
        <v>21</v>
      </c>
      <c r="F144" s="250" t="s">
        <v>1205</v>
      </c>
      <c r="G144" s="247"/>
      <c r="H144" s="251">
        <v>219.7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185</v>
      </c>
      <c r="AU144" s="257" t="s">
        <v>85</v>
      </c>
      <c r="AV144" s="12" t="s">
        <v>85</v>
      </c>
      <c r="AW144" s="12" t="s">
        <v>37</v>
      </c>
      <c r="AX144" s="12" t="s">
        <v>74</v>
      </c>
      <c r="AY144" s="257" t="s">
        <v>169</v>
      </c>
    </row>
    <row r="145" spans="2:51" s="14" customFormat="1" ht="13.5">
      <c r="B145" s="269"/>
      <c r="C145" s="270"/>
      <c r="D145" s="248" t="s">
        <v>185</v>
      </c>
      <c r="E145" s="271" t="s">
        <v>21</v>
      </c>
      <c r="F145" s="272" t="s">
        <v>1235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pans="2:51" s="12" customFormat="1" ht="13.5">
      <c r="B146" s="246"/>
      <c r="C146" s="247"/>
      <c r="D146" s="248" t="s">
        <v>185</v>
      </c>
      <c r="E146" s="249" t="s">
        <v>21</v>
      </c>
      <c r="F146" s="250" t="s">
        <v>1197</v>
      </c>
      <c r="G146" s="247"/>
      <c r="H146" s="251">
        <v>2.8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pans="2:51" s="12" customFormat="1" ht="13.5">
      <c r="B147" s="246"/>
      <c r="C147" s="247"/>
      <c r="D147" s="248" t="s">
        <v>185</v>
      </c>
      <c r="E147" s="249" t="s">
        <v>21</v>
      </c>
      <c r="F147" s="250" t="s">
        <v>1198</v>
      </c>
      <c r="G147" s="247"/>
      <c r="H147" s="251">
        <v>35.6</v>
      </c>
      <c r="I147" s="252"/>
      <c r="J147" s="247"/>
      <c r="K147" s="247"/>
      <c r="L147" s="253"/>
      <c r="M147" s="254"/>
      <c r="N147" s="255"/>
      <c r="O147" s="255"/>
      <c r="P147" s="255"/>
      <c r="Q147" s="255"/>
      <c r="R147" s="255"/>
      <c r="S147" s="255"/>
      <c r="T147" s="256"/>
      <c r="AT147" s="257" t="s">
        <v>185</v>
      </c>
      <c r="AU147" s="257" t="s">
        <v>85</v>
      </c>
      <c r="AV147" s="12" t="s">
        <v>85</v>
      </c>
      <c r="AW147" s="12" t="s">
        <v>37</v>
      </c>
      <c r="AX147" s="12" t="s">
        <v>74</v>
      </c>
      <c r="AY147" s="257" t="s">
        <v>169</v>
      </c>
    </row>
    <row r="148" spans="2:51" s="13" customFormat="1" ht="13.5">
      <c r="B148" s="258"/>
      <c r="C148" s="259"/>
      <c r="D148" s="248" t="s">
        <v>185</v>
      </c>
      <c r="E148" s="260" t="s">
        <v>21</v>
      </c>
      <c r="F148" s="261" t="s">
        <v>187</v>
      </c>
      <c r="G148" s="259"/>
      <c r="H148" s="262">
        <v>258.1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AT148" s="268" t="s">
        <v>185</v>
      </c>
      <c r="AU148" s="268" t="s">
        <v>85</v>
      </c>
      <c r="AV148" s="13" t="s">
        <v>176</v>
      </c>
      <c r="AW148" s="13" t="s">
        <v>37</v>
      </c>
      <c r="AX148" s="13" t="s">
        <v>82</v>
      </c>
      <c r="AY148" s="268" t="s">
        <v>169</v>
      </c>
    </row>
    <row r="149" spans="2:65" s="1" customFormat="1" ht="25.5" customHeight="1">
      <c r="B149" s="47"/>
      <c r="C149" s="294" t="s">
        <v>10</v>
      </c>
      <c r="D149" s="294" t="s">
        <v>532</v>
      </c>
      <c r="E149" s="295" t="s">
        <v>1236</v>
      </c>
      <c r="F149" s="296" t="s">
        <v>1237</v>
      </c>
      <c r="G149" s="297" t="s">
        <v>194</v>
      </c>
      <c r="H149" s="298">
        <v>263.262</v>
      </c>
      <c r="I149" s="299"/>
      <c r="J149" s="300">
        <f>ROUND(I149*H149,2)</f>
        <v>0</v>
      </c>
      <c r="K149" s="296" t="s">
        <v>21</v>
      </c>
      <c r="L149" s="301"/>
      <c r="M149" s="302" t="s">
        <v>21</v>
      </c>
      <c r="N149" s="303" t="s">
        <v>45</v>
      </c>
      <c r="O149" s="48"/>
      <c r="P149" s="243">
        <f>O149*H149</f>
        <v>0</v>
      </c>
      <c r="Q149" s="243">
        <v>0.135</v>
      </c>
      <c r="R149" s="243">
        <f>Q149*H149</f>
        <v>35.54037</v>
      </c>
      <c r="S149" s="243">
        <v>0</v>
      </c>
      <c r="T149" s="244">
        <f>S149*H149</f>
        <v>0</v>
      </c>
      <c r="AR149" s="25" t="s">
        <v>215</v>
      </c>
      <c r="AT149" s="25" t="s">
        <v>532</v>
      </c>
      <c r="AU149" s="25" t="s">
        <v>85</v>
      </c>
      <c r="AY149" s="25" t="s">
        <v>169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25" t="s">
        <v>82</v>
      </c>
      <c r="BK149" s="245">
        <f>ROUND(I149*H149,2)</f>
        <v>0</v>
      </c>
      <c r="BL149" s="25" t="s">
        <v>176</v>
      </c>
      <c r="BM149" s="25" t="s">
        <v>1238</v>
      </c>
    </row>
    <row r="150" spans="2:51" s="12" customFormat="1" ht="13.5">
      <c r="B150" s="246"/>
      <c r="C150" s="247"/>
      <c r="D150" s="248" t="s">
        <v>185</v>
      </c>
      <c r="E150" s="249" t="s">
        <v>21</v>
      </c>
      <c r="F150" s="250" t="s">
        <v>1239</v>
      </c>
      <c r="G150" s="247"/>
      <c r="H150" s="251">
        <v>263.262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pans="2:51" s="13" customFormat="1" ht="13.5">
      <c r="B151" s="258"/>
      <c r="C151" s="259"/>
      <c r="D151" s="248" t="s">
        <v>185</v>
      </c>
      <c r="E151" s="260" t="s">
        <v>21</v>
      </c>
      <c r="F151" s="261" t="s">
        <v>187</v>
      </c>
      <c r="G151" s="259"/>
      <c r="H151" s="262">
        <v>263.262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185</v>
      </c>
      <c r="AU151" s="268" t="s">
        <v>85</v>
      </c>
      <c r="AV151" s="13" t="s">
        <v>176</v>
      </c>
      <c r="AW151" s="13" t="s">
        <v>37</v>
      </c>
      <c r="AX151" s="13" t="s">
        <v>82</v>
      </c>
      <c r="AY151" s="268" t="s">
        <v>169</v>
      </c>
    </row>
    <row r="152" spans="2:65" s="1" customFormat="1" ht="51" customHeight="1">
      <c r="B152" s="47"/>
      <c r="C152" s="234" t="s">
        <v>246</v>
      </c>
      <c r="D152" s="234" t="s">
        <v>171</v>
      </c>
      <c r="E152" s="235" t="s">
        <v>666</v>
      </c>
      <c r="F152" s="236" t="s">
        <v>667</v>
      </c>
      <c r="G152" s="237" t="s">
        <v>194</v>
      </c>
      <c r="H152" s="238">
        <v>2.783</v>
      </c>
      <c r="I152" s="239"/>
      <c r="J152" s="240">
        <f>ROUND(I152*H152,2)</f>
        <v>0</v>
      </c>
      <c r="K152" s="236" t="s">
        <v>175</v>
      </c>
      <c r="L152" s="73"/>
      <c r="M152" s="241" t="s">
        <v>21</v>
      </c>
      <c r="N152" s="242" t="s">
        <v>45</v>
      </c>
      <c r="O152" s="48"/>
      <c r="P152" s="243">
        <f>O152*H152</f>
        <v>0</v>
      </c>
      <c r="Q152" s="243">
        <v>0.1461</v>
      </c>
      <c r="R152" s="243">
        <f>Q152*H152</f>
        <v>0.4065963</v>
      </c>
      <c r="S152" s="243">
        <v>0</v>
      </c>
      <c r="T152" s="244">
        <f>S152*H152</f>
        <v>0</v>
      </c>
      <c r="AR152" s="25" t="s">
        <v>176</v>
      </c>
      <c r="AT152" s="25" t="s">
        <v>171</v>
      </c>
      <c r="AU152" s="25" t="s">
        <v>85</v>
      </c>
      <c r="AY152" s="25" t="s">
        <v>169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82</v>
      </c>
      <c r="BK152" s="245">
        <f>ROUND(I152*H152,2)</f>
        <v>0</v>
      </c>
      <c r="BL152" s="25" t="s">
        <v>176</v>
      </c>
      <c r="BM152" s="25" t="s">
        <v>1240</v>
      </c>
    </row>
    <row r="153" spans="2:51" s="14" customFormat="1" ht="13.5">
      <c r="B153" s="269"/>
      <c r="C153" s="270"/>
      <c r="D153" s="248" t="s">
        <v>185</v>
      </c>
      <c r="E153" s="271" t="s">
        <v>21</v>
      </c>
      <c r="F153" s="272" t="s">
        <v>669</v>
      </c>
      <c r="G153" s="270"/>
      <c r="H153" s="271" t="s">
        <v>21</v>
      </c>
      <c r="I153" s="273"/>
      <c r="J153" s="270"/>
      <c r="K153" s="270"/>
      <c r="L153" s="274"/>
      <c r="M153" s="275"/>
      <c r="N153" s="276"/>
      <c r="O153" s="276"/>
      <c r="P153" s="276"/>
      <c r="Q153" s="276"/>
      <c r="R153" s="276"/>
      <c r="S153" s="276"/>
      <c r="T153" s="277"/>
      <c r="AT153" s="278" t="s">
        <v>185</v>
      </c>
      <c r="AU153" s="278" t="s">
        <v>85</v>
      </c>
      <c r="AV153" s="14" t="s">
        <v>82</v>
      </c>
      <c r="AW153" s="14" t="s">
        <v>37</v>
      </c>
      <c r="AX153" s="14" t="s">
        <v>74</v>
      </c>
      <c r="AY153" s="278" t="s">
        <v>169</v>
      </c>
    </row>
    <row r="154" spans="2:51" s="12" customFormat="1" ht="13.5">
      <c r="B154" s="246"/>
      <c r="C154" s="247"/>
      <c r="D154" s="248" t="s">
        <v>185</v>
      </c>
      <c r="E154" s="249" t="s">
        <v>21</v>
      </c>
      <c r="F154" s="250" t="s">
        <v>1241</v>
      </c>
      <c r="G154" s="247"/>
      <c r="H154" s="251">
        <v>1.12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pans="2:51" s="12" customFormat="1" ht="13.5">
      <c r="B155" s="246"/>
      <c r="C155" s="247"/>
      <c r="D155" s="248" t="s">
        <v>185</v>
      </c>
      <c r="E155" s="249" t="s">
        <v>21</v>
      </c>
      <c r="F155" s="250" t="s">
        <v>1242</v>
      </c>
      <c r="G155" s="247"/>
      <c r="H155" s="251">
        <v>1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pans="2:51" s="15" customFormat="1" ht="13.5">
      <c r="B156" s="283"/>
      <c r="C156" s="284"/>
      <c r="D156" s="248" t="s">
        <v>185</v>
      </c>
      <c r="E156" s="285" t="s">
        <v>21</v>
      </c>
      <c r="F156" s="286" t="s">
        <v>345</v>
      </c>
      <c r="G156" s="284"/>
      <c r="H156" s="287">
        <v>2.12</v>
      </c>
      <c r="I156" s="288"/>
      <c r="J156" s="284"/>
      <c r="K156" s="284"/>
      <c r="L156" s="289"/>
      <c r="M156" s="290"/>
      <c r="N156" s="291"/>
      <c r="O156" s="291"/>
      <c r="P156" s="291"/>
      <c r="Q156" s="291"/>
      <c r="R156" s="291"/>
      <c r="S156" s="291"/>
      <c r="T156" s="292"/>
      <c r="AT156" s="293" t="s">
        <v>185</v>
      </c>
      <c r="AU156" s="293" t="s">
        <v>85</v>
      </c>
      <c r="AV156" s="15" t="s">
        <v>181</v>
      </c>
      <c r="AW156" s="15" t="s">
        <v>37</v>
      </c>
      <c r="AX156" s="15" t="s">
        <v>74</v>
      </c>
      <c r="AY156" s="293" t="s">
        <v>169</v>
      </c>
    </row>
    <row r="157" spans="2:51" s="14" customFormat="1" ht="13.5">
      <c r="B157" s="269"/>
      <c r="C157" s="270"/>
      <c r="D157" s="248" t="s">
        <v>185</v>
      </c>
      <c r="E157" s="271" t="s">
        <v>21</v>
      </c>
      <c r="F157" s="272" t="s">
        <v>678</v>
      </c>
      <c r="G157" s="270"/>
      <c r="H157" s="271" t="s">
        <v>21</v>
      </c>
      <c r="I157" s="273"/>
      <c r="J157" s="270"/>
      <c r="K157" s="270"/>
      <c r="L157" s="274"/>
      <c r="M157" s="275"/>
      <c r="N157" s="276"/>
      <c r="O157" s="276"/>
      <c r="P157" s="276"/>
      <c r="Q157" s="276"/>
      <c r="R157" s="276"/>
      <c r="S157" s="276"/>
      <c r="T157" s="277"/>
      <c r="AT157" s="278" t="s">
        <v>185</v>
      </c>
      <c r="AU157" s="278" t="s">
        <v>85</v>
      </c>
      <c r="AV157" s="14" t="s">
        <v>82</v>
      </c>
      <c r="AW157" s="14" t="s">
        <v>37</v>
      </c>
      <c r="AX157" s="14" t="s">
        <v>74</v>
      </c>
      <c r="AY157" s="278" t="s">
        <v>169</v>
      </c>
    </row>
    <row r="158" spans="2:51" s="12" customFormat="1" ht="13.5">
      <c r="B158" s="246"/>
      <c r="C158" s="247"/>
      <c r="D158" s="248" t="s">
        <v>185</v>
      </c>
      <c r="E158" s="249" t="s">
        <v>21</v>
      </c>
      <c r="F158" s="250" t="s">
        <v>1243</v>
      </c>
      <c r="G158" s="247"/>
      <c r="H158" s="251">
        <v>0.35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pans="2:51" s="12" customFormat="1" ht="13.5">
      <c r="B159" s="246"/>
      <c r="C159" s="247"/>
      <c r="D159" s="248" t="s">
        <v>185</v>
      </c>
      <c r="E159" s="249" t="s">
        <v>21</v>
      </c>
      <c r="F159" s="250" t="s">
        <v>1244</v>
      </c>
      <c r="G159" s="247"/>
      <c r="H159" s="251">
        <v>0.313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pans="2:51" s="15" customFormat="1" ht="13.5">
      <c r="B160" s="283"/>
      <c r="C160" s="284"/>
      <c r="D160" s="248" t="s">
        <v>185</v>
      </c>
      <c r="E160" s="285" t="s">
        <v>21</v>
      </c>
      <c r="F160" s="286" t="s">
        <v>345</v>
      </c>
      <c r="G160" s="284"/>
      <c r="H160" s="287">
        <v>0.663</v>
      </c>
      <c r="I160" s="288"/>
      <c r="J160" s="284"/>
      <c r="K160" s="284"/>
      <c r="L160" s="289"/>
      <c r="M160" s="290"/>
      <c r="N160" s="291"/>
      <c r="O160" s="291"/>
      <c r="P160" s="291"/>
      <c r="Q160" s="291"/>
      <c r="R160" s="291"/>
      <c r="S160" s="291"/>
      <c r="T160" s="292"/>
      <c r="AT160" s="293" t="s">
        <v>185</v>
      </c>
      <c r="AU160" s="293" t="s">
        <v>85</v>
      </c>
      <c r="AV160" s="15" t="s">
        <v>181</v>
      </c>
      <c r="AW160" s="15" t="s">
        <v>37</v>
      </c>
      <c r="AX160" s="15" t="s">
        <v>74</v>
      </c>
      <c r="AY160" s="293" t="s">
        <v>169</v>
      </c>
    </row>
    <row r="161" spans="2:51" s="13" customFormat="1" ht="13.5">
      <c r="B161" s="258"/>
      <c r="C161" s="259"/>
      <c r="D161" s="248" t="s">
        <v>185</v>
      </c>
      <c r="E161" s="260" t="s">
        <v>21</v>
      </c>
      <c r="F161" s="261" t="s">
        <v>187</v>
      </c>
      <c r="G161" s="259"/>
      <c r="H161" s="262">
        <v>2.783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185</v>
      </c>
      <c r="AU161" s="268" t="s">
        <v>85</v>
      </c>
      <c r="AV161" s="13" t="s">
        <v>176</v>
      </c>
      <c r="AW161" s="13" t="s">
        <v>37</v>
      </c>
      <c r="AX161" s="13" t="s">
        <v>82</v>
      </c>
      <c r="AY161" s="268" t="s">
        <v>169</v>
      </c>
    </row>
    <row r="162" spans="2:65" s="1" customFormat="1" ht="25.5" customHeight="1">
      <c r="B162" s="47"/>
      <c r="C162" s="294" t="s">
        <v>250</v>
      </c>
      <c r="D162" s="294" t="s">
        <v>532</v>
      </c>
      <c r="E162" s="295" t="s">
        <v>684</v>
      </c>
      <c r="F162" s="296" t="s">
        <v>685</v>
      </c>
      <c r="G162" s="297" t="s">
        <v>194</v>
      </c>
      <c r="H162" s="298">
        <v>2.184</v>
      </c>
      <c r="I162" s="299"/>
      <c r="J162" s="300">
        <f>ROUND(I162*H162,2)</f>
        <v>0</v>
      </c>
      <c r="K162" s="296" t="s">
        <v>21</v>
      </c>
      <c r="L162" s="301"/>
      <c r="M162" s="302" t="s">
        <v>21</v>
      </c>
      <c r="N162" s="303" t="s">
        <v>45</v>
      </c>
      <c r="O162" s="48"/>
      <c r="P162" s="243">
        <f>O162*H162</f>
        <v>0</v>
      </c>
      <c r="Q162" s="243">
        <v>0.147</v>
      </c>
      <c r="R162" s="243">
        <f>Q162*H162</f>
        <v>0.321048</v>
      </c>
      <c r="S162" s="243">
        <v>0</v>
      </c>
      <c r="T162" s="244">
        <f>S162*H162</f>
        <v>0</v>
      </c>
      <c r="AR162" s="25" t="s">
        <v>215</v>
      </c>
      <c r="AT162" s="25" t="s">
        <v>532</v>
      </c>
      <c r="AU162" s="25" t="s">
        <v>85</v>
      </c>
      <c r="AY162" s="25" t="s">
        <v>169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176</v>
      </c>
      <c r="BM162" s="25" t="s">
        <v>1245</v>
      </c>
    </row>
    <row r="163" spans="2:51" s="12" customFormat="1" ht="13.5">
      <c r="B163" s="246"/>
      <c r="C163" s="247"/>
      <c r="D163" s="248" t="s">
        <v>185</v>
      </c>
      <c r="E163" s="249" t="s">
        <v>21</v>
      </c>
      <c r="F163" s="250" t="s">
        <v>1246</v>
      </c>
      <c r="G163" s="247"/>
      <c r="H163" s="251">
        <v>2.184</v>
      </c>
      <c r="I163" s="252"/>
      <c r="J163" s="247"/>
      <c r="K163" s="247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185</v>
      </c>
      <c r="AU163" s="257" t="s">
        <v>85</v>
      </c>
      <c r="AV163" s="12" t="s">
        <v>85</v>
      </c>
      <c r="AW163" s="12" t="s">
        <v>37</v>
      </c>
      <c r="AX163" s="12" t="s">
        <v>74</v>
      </c>
      <c r="AY163" s="257" t="s">
        <v>169</v>
      </c>
    </row>
    <row r="164" spans="2:51" s="13" customFormat="1" ht="13.5">
      <c r="B164" s="258"/>
      <c r="C164" s="259"/>
      <c r="D164" s="248" t="s">
        <v>185</v>
      </c>
      <c r="E164" s="260" t="s">
        <v>21</v>
      </c>
      <c r="F164" s="261" t="s">
        <v>187</v>
      </c>
      <c r="G164" s="259"/>
      <c r="H164" s="262">
        <v>2.184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185</v>
      </c>
      <c r="AU164" s="268" t="s">
        <v>85</v>
      </c>
      <c r="AV164" s="13" t="s">
        <v>176</v>
      </c>
      <c r="AW164" s="13" t="s">
        <v>37</v>
      </c>
      <c r="AX164" s="13" t="s">
        <v>82</v>
      </c>
      <c r="AY164" s="268" t="s">
        <v>169</v>
      </c>
    </row>
    <row r="165" spans="2:65" s="1" customFormat="1" ht="25.5" customHeight="1">
      <c r="B165" s="47"/>
      <c r="C165" s="294" t="s">
        <v>254</v>
      </c>
      <c r="D165" s="294" t="s">
        <v>532</v>
      </c>
      <c r="E165" s="295" t="s">
        <v>689</v>
      </c>
      <c r="F165" s="296" t="s">
        <v>690</v>
      </c>
      <c r="G165" s="297" t="s">
        <v>194</v>
      </c>
      <c r="H165" s="298">
        <v>0.683</v>
      </c>
      <c r="I165" s="299"/>
      <c r="J165" s="300">
        <f>ROUND(I165*H165,2)</f>
        <v>0</v>
      </c>
      <c r="K165" s="296" t="s">
        <v>21</v>
      </c>
      <c r="L165" s="301"/>
      <c r="M165" s="302" t="s">
        <v>21</v>
      </c>
      <c r="N165" s="303" t="s">
        <v>45</v>
      </c>
      <c r="O165" s="48"/>
      <c r="P165" s="243">
        <f>O165*H165</f>
        <v>0</v>
      </c>
      <c r="Q165" s="243">
        <v>0.147</v>
      </c>
      <c r="R165" s="243">
        <f>Q165*H165</f>
        <v>0.100401</v>
      </c>
      <c r="S165" s="243">
        <v>0</v>
      </c>
      <c r="T165" s="244">
        <f>S165*H165</f>
        <v>0</v>
      </c>
      <c r="AR165" s="25" t="s">
        <v>215</v>
      </c>
      <c r="AT165" s="25" t="s">
        <v>532</v>
      </c>
      <c r="AU165" s="25" t="s">
        <v>85</v>
      </c>
      <c r="AY165" s="25" t="s">
        <v>169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82</v>
      </c>
      <c r="BK165" s="245">
        <f>ROUND(I165*H165,2)</f>
        <v>0</v>
      </c>
      <c r="BL165" s="25" t="s">
        <v>176</v>
      </c>
      <c r="BM165" s="25" t="s">
        <v>1247</v>
      </c>
    </row>
    <row r="166" spans="2:51" s="12" customFormat="1" ht="13.5">
      <c r="B166" s="246"/>
      <c r="C166" s="247"/>
      <c r="D166" s="248" t="s">
        <v>185</v>
      </c>
      <c r="E166" s="249" t="s">
        <v>21</v>
      </c>
      <c r="F166" s="250" t="s">
        <v>1248</v>
      </c>
      <c r="G166" s="247"/>
      <c r="H166" s="251">
        <v>0.683</v>
      </c>
      <c r="I166" s="252"/>
      <c r="J166" s="247"/>
      <c r="K166" s="247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185</v>
      </c>
      <c r="AU166" s="257" t="s">
        <v>85</v>
      </c>
      <c r="AV166" s="12" t="s">
        <v>85</v>
      </c>
      <c r="AW166" s="12" t="s">
        <v>37</v>
      </c>
      <c r="AX166" s="12" t="s">
        <v>74</v>
      </c>
      <c r="AY166" s="257" t="s">
        <v>169</v>
      </c>
    </row>
    <row r="167" spans="2:51" s="13" customFormat="1" ht="13.5">
      <c r="B167" s="258"/>
      <c r="C167" s="259"/>
      <c r="D167" s="248" t="s">
        <v>185</v>
      </c>
      <c r="E167" s="260" t="s">
        <v>21</v>
      </c>
      <c r="F167" s="261" t="s">
        <v>187</v>
      </c>
      <c r="G167" s="259"/>
      <c r="H167" s="262">
        <v>0.683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AT167" s="268" t="s">
        <v>185</v>
      </c>
      <c r="AU167" s="268" t="s">
        <v>85</v>
      </c>
      <c r="AV167" s="13" t="s">
        <v>176</v>
      </c>
      <c r="AW167" s="13" t="s">
        <v>37</v>
      </c>
      <c r="AX167" s="13" t="s">
        <v>82</v>
      </c>
      <c r="AY167" s="268" t="s">
        <v>169</v>
      </c>
    </row>
    <row r="168" spans="2:63" s="11" customFormat="1" ht="29.85" customHeight="1">
      <c r="B168" s="218"/>
      <c r="C168" s="219"/>
      <c r="D168" s="220" t="s">
        <v>73</v>
      </c>
      <c r="E168" s="232" t="s">
        <v>215</v>
      </c>
      <c r="F168" s="232" t="s">
        <v>693</v>
      </c>
      <c r="G168" s="219"/>
      <c r="H168" s="219"/>
      <c r="I168" s="222"/>
      <c r="J168" s="233">
        <f>BK168</f>
        <v>0</v>
      </c>
      <c r="K168" s="219"/>
      <c r="L168" s="224"/>
      <c r="M168" s="225"/>
      <c r="N168" s="226"/>
      <c r="O168" s="226"/>
      <c r="P168" s="227">
        <f>SUM(P169:P184)</f>
        <v>0</v>
      </c>
      <c r="Q168" s="226"/>
      <c r="R168" s="227">
        <f>SUM(R169:R184)</f>
        <v>17.18336</v>
      </c>
      <c r="S168" s="226"/>
      <c r="T168" s="228">
        <f>SUM(T169:T184)</f>
        <v>0</v>
      </c>
      <c r="AR168" s="229" t="s">
        <v>82</v>
      </c>
      <c r="AT168" s="230" t="s">
        <v>73</v>
      </c>
      <c r="AU168" s="230" t="s">
        <v>82</v>
      </c>
      <c r="AY168" s="229" t="s">
        <v>169</v>
      </c>
      <c r="BK168" s="231">
        <f>SUM(BK169:BK184)</f>
        <v>0</v>
      </c>
    </row>
    <row r="169" spans="2:65" s="1" customFormat="1" ht="16.5" customHeight="1">
      <c r="B169" s="47"/>
      <c r="C169" s="234" t="s">
        <v>258</v>
      </c>
      <c r="D169" s="234" t="s">
        <v>171</v>
      </c>
      <c r="E169" s="235" t="s">
        <v>1249</v>
      </c>
      <c r="F169" s="236" t="s">
        <v>1250</v>
      </c>
      <c r="G169" s="237" t="s">
        <v>174</v>
      </c>
      <c r="H169" s="238">
        <v>1</v>
      </c>
      <c r="I169" s="239"/>
      <c r="J169" s="240">
        <f>ROUND(I169*H169,2)</f>
        <v>0</v>
      </c>
      <c r="K169" s="236" t="s">
        <v>175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0.42368</v>
      </c>
      <c r="R169" s="243">
        <f>Q169*H169</f>
        <v>0.42368</v>
      </c>
      <c r="S169" s="243">
        <v>0</v>
      </c>
      <c r="T169" s="244">
        <f>S169*H169</f>
        <v>0</v>
      </c>
      <c r="AR169" s="25" t="s">
        <v>176</v>
      </c>
      <c r="AT169" s="25" t="s">
        <v>171</v>
      </c>
      <c r="AU169" s="25" t="s">
        <v>85</v>
      </c>
      <c r="AY169" s="25" t="s">
        <v>169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176</v>
      </c>
      <c r="BM169" s="25" t="s">
        <v>1251</v>
      </c>
    </row>
    <row r="170" spans="2:51" s="14" customFormat="1" ht="13.5">
      <c r="B170" s="269"/>
      <c r="C170" s="270"/>
      <c r="D170" s="248" t="s">
        <v>185</v>
      </c>
      <c r="E170" s="271" t="s">
        <v>21</v>
      </c>
      <c r="F170" s="272" t="s">
        <v>1222</v>
      </c>
      <c r="G170" s="270"/>
      <c r="H170" s="271" t="s">
        <v>21</v>
      </c>
      <c r="I170" s="273"/>
      <c r="J170" s="270"/>
      <c r="K170" s="270"/>
      <c r="L170" s="274"/>
      <c r="M170" s="275"/>
      <c r="N170" s="276"/>
      <c r="O170" s="276"/>
      <c r="P170" s="276"/>
      <c r="Q170" s="276"/>
      <c r="R170" s="276"/>
      <c r="S170" s="276"/>
      <c r="T170" s="277"/>
      <c r="AT170" s="278" t="s">
        <v>185</v>
      </c>
      <c r="AU170" s="278" t="s">
        <v>85</v>
      </c>
      <c r="AV170" s="14" t="s">
        <v>82</v>
      </c>
      <c r="AW170" s="14" t="s">
        <v>37</v>
      </c>
      <c r="AX170" s="14" t="s">
        <v>74</v>
      </c>
      <c r="AY170" s="278" t="s">
        <v>169</v>
      </c>
    </row>
    <row r="171" spans="2:51" s="12" customFormat="1" ht="13.5">
      <c r="B171" s="246"/>
      <c r="C171" s="247"/>
      <c r="D171" s="248" t="s">
        <v>185</v>
      </c>
      <c r="E171" s="249" t="s">
        <v>21</v>
      </c>
      <c r="F171" s="250" t="s">
        <v>82</v>
      </c>
      <c r="G171" s="247"/>
      <c r="H171" s="251">
        <v>1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pans="2:51" s="13" customFormat="1" ht="13.5">
      <c r="B172" s="258"/>
      <c r="C172" s="259"/>
      <c r="D172" s="248" t="s">
        <v>185</v>
      </c>
      <c r="E172" s="260" t="s">
        <v>21</v>
      </c>
      <c r="F172" s="261" t="s">
        <v>187</v>
      </c>
      <c r="G172" s="259"/>
      <c r="H172" s="262">
        <v>1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185</v>
      </c>
      <c r="AU172" s="268" t="s">
        <v>85</v>
      </c>
      <c r="AV172" s="13" t="s">
        <v>176</v>
      </c>
      <c r="AW172" s="13" t="s">
        <v>37</v>
      </c>
      <c r="AX172" s="13" t="s">
        <v>82</v>
      </c>
      <c r="AY172" s="268" t="s">
        <v>169</v>
      </c>
    </row>
    <row r="173" spans="2:65" s="1" customFormat="1" ht="16.5" customHeight="1">
      <c r="B173" s="47"/>
      <c r="C173" s="234" t="s">
        <v>263</v>
      </c>
      <c r="D173" s="234" t="s">
        <v>171</v>
      </c>
      <c r="E173" s="235" t="s">
        <v>856</v>
      </c>
      <c r="F173" s="236" t="s">
        <v>857</v>
      </c>
      <c r="G173" s="237" t="s">
        <v>174</v>
      </c>
      <c r="H173" s="238">
        <v>28</v>
      </c>
      <c r="I173" s="239"/>
      <c r="J173" s="240">
        <f>ROUND(I173*H173,2)</f>
        <v>0</v>
      </c>
      <c r="K173" s="236" t="s">
        <v>175</v>
      </c>
      <c r="L173" s="73"/>
      <c r="M173" s="241" t="s">
        <v>21</v>
      </c>
      <c r="N173" s="242" t="s">
        <v>45</v>
      </c>
      <c r="O173" s="48"/>
      <c r="P173" s="243">
        <f>O173*H173</f>
        <v>0</v>
      </c>
      <c r="Q173" s="243">
        <v>0.4208</v>
      </c>
      <c r="R173" s="243">
        <f>Q173*H173</f>
        <v>11.7824</v>
      </c>
      <c r="S173" s="243">
        <v>0</v>
      </c>
      <c r="T173" s="244">
        <f>S173*H173</f>
        <v>0</v>
      </c>
      <c r="AR173" s="25" t="s">
        <v>176</v>
      </c>
      <c r="AT173" s="25" t="s">
        <v>171</v>
      </c>
      <c r="AU173" s="25" t="s">
        <v>85</v>
      </c>
      <c r="AY173" s="25" t="s">
        <v>169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25" t="s">
        <v>82</v>
      </c>
      <c r="BK173" s="245">
        <f>ROUND(I173*H173,2)</f>
        <v>0</v>
      </c>
      <c r="BL173" s="25" t="s">
        <v>176</v>
      </c>
      <c r="BM173" s="25" t="s">
        <v>1252</v>
      </c>
    </row>
    <row r="174" spans="2:51" s="14" customFormat="1" ht="13.5">
      <c r="B174" s="269"/>
      <c r="C174" s="270"/>
      <c r="D174" s="248" t="s">
        <v>185</v>
      </c>
      <c r="E174" s="271" t="s">
        <v>21</v>
      </c>
      <c r="F174" s="272" t="s">
        <v>1222</v>
      </c>
      <c r="G174" s="270"/>
      <c r="H174" s="271" t="s">
        <v>21</v>
      </c>
      <c r="I174" s="273"/>
      <c r="J174" s="270"/>
      <c r="K174" s="270"/>
      <c r="L174" s="274"/>
      <c r="M174" s="275"/>
      <c r="N174" s="276"/>
      <c r="O174" s="276"/>
      <c r="P174" s="276"/>
      <c r="Q174" s="276"/>
      <c r="R174" s="276"/>
      <c r="S174" s="276"/>
      <c r="T174" s="277"/>
      <c r="AT174" s="278" t="s">
        <v>185</v>
      </c>
      <c r="AU174" s="278" t="s">
        <v>85</v>
      </c>
      <c r="AV174" s="14" t="s">
        <v>82</v>
      </c>
      <c r="AW174" s="14" t="s">
        <v>37</v>
      </c>
      <c r="AX174" s="14" t="s">
        <v>74</v>
      </c>
      <c r="AY174" s="278" t="s">
        <v>169</v>
      </c>
    </row>
    <row r="175" spans="2:51" s="12" customFormat="1" ht="13.5">
      <c r="B175" s="246"/>
      <c r="C175" s="247"/>
      <c r="D175" s="248" t="s">
        <v>185</v>
      </c>
      <c r="E175" s="249" t="s">
        <v>21</v>
      </c>
      <c r="F175" s="250" t="s">
        <v>1253</v>
      </c>
      <c r="G175" s="247"/>
      <c r="H175" s="251">
        <v>22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pans="2:51" s="14" customFormat="1" ht="13.5">
      <c r="B176" s="269"/>
      <c r="C176" s="270"/>
      <c r="D176" s="248" t="s">
        <v>185</v>
      </c>
      <c r="E176" s="271" t="s">
        <v>21</v>
      </c>
      <c r="F176" s="272" t="s">
        <v>1227</v>
      </c>
      <c r="G176" s="270"/>
      <c r="H176" s="271" t="s">
        <v>21</v>
      </c>
      <c r="I176" s="273"/>
      <c r="J176" s="270"/>
      <c r="K176" s="270"/>
      <c r="L176" s="274"/>
      <c r="M176" s="275"/>
      <c r="N176" s="276"/>
      <c r="O176" s="276"/>
      <c r="P176" s="276"/>
      <c r="Q176" s="276"/>
      <c r="R176" s="276"/>
      <c r="S176" s="276"/>
      <c r="T176" s="277"/>
      <c r="AT176" s="278" t="s">
        <v>185</v>
      </c>
      <c r="AU176" s="278" t="s">
        <v>85</v>
      </c>
      <c r="AV176" s="14" t="s">
        <v>82</v>
      </c>
      <c r="AW176" s="14" t="s">
        <v>37</v>
      </c>
      <c r="AX176" s="14" t="s">
        <v>74</v>
      </c>
      <c r="AY176" s="278" t="s">
        <v>169</v>
      </c>
    </row>
    <row r="177" spans="2:51" s="12" customFormat="1" ht="13.5">
      <c r="B177" s="246"/>
      <c r="C177" s="247"/>
      <c r="D177" s="248" t="s">
        <v>185</v>
      </c>
      <c r="E177" s="249" t="s">
        <v>21</v>
      </c>
      <c r="F177" s="250" t="s">
        <v>198</v>
      </c>
      <c r="G177" s="247"/>
      <c r="H177" s="251">
        <v>6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pans="2:51" s="13" customFormat="1" ht="13.5">
      <c r="B178" s="258"/>
      <c r="C178" s="259"/>
      <c r="D178" s="248" t="s">
        <v>185</v>
      </c>
      <c r="E178" s="260" t="s">
        <v>21</v>
      </c>
      <c r="F178" s="261" t="s">
        <v>187</v>
      </c>
      <c r="G178" s="259"/>
      <c r="H178" s="262">
        <v>28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185</v>
      </c>
      <c r="AU178" s="268" t="s">
        <v>85</v>
      </c>
      <c r="AV178" s="13" t="s">
        <v>176</v>
      </c>
      <c r="AW178" s="13" t="s">
        <v>37</v>
      </c>
      <c r="AX178" s="13" t="s">
        <v>82</v>
      </c>
      <c r="AY178" s="268" t="s">
        <v>169</v>
      </c>
    </row>
    <row r="179" spans="2:65" s="1" customFormat="1" ht="25.5" customHeight="1">
      <c r="B179" s="47"/>
      <c r="C179" s="234" t="s">
        <v>9</v>
      </c>
      <c r="D179" s="234" t="s">
        <v>171</v>
      </c>
      <c r="E179" s="235" t="s">
        <v>874</v>
      </c>
      <c r="F179" s="236" t="s">
        <v>875</v>
      </c>
      <c r="G179" s="237" t="s">
        <v>174</v>
      </c>
      <c r="H179" s="238">
        <v>16</v>
      </c>
      <c r="I179" s="239"/>
      <c r="J179" s="240">
        <f>ROUND(I179*H179,2)</f>
        <v>0</v>
      </c>
      <c r="K179" s="236" t="s">
        <v>175</v>
      </c>
      <c r="L179" s="73"/>
      <c r="M179" s="241" t="s">
        <v>21</v>
      </c>
      <c r="N179" s="242" t="s">
        <v>45</v>
      </c>
      <c r="O179" s="48"/>
      <c r="P179" s="243">
        <f>O179*H179</f>
        <v>0</v>
      </c>
      <c r="Q179" s="243">
        <v>0.31108</v>
      </c>
      <c r="R179" s="243">
        <f>Q179*H179</f>
        <v>4.97728</v>
      </c>
      <c r="S179" s="243">
        <v>0</v>
      </c>
      <c r="T179" s="244">
        <f>S179*H179</f>
        <v>0</v>
      </c>
      <c r="AR179" s="25" t="s">
        <v>176</v>
      </c>
      <c r="AT179" s="25" t="s">
        <v>171</v>
      </c>
      <c r="AU179" s="25" t="s">
        <v>85</v>
      </c>
      <c r="AY179" s="25" t="s">
        <v>169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25" t="s">
        <v>82</v>
      </c>
      <c r="BK179" s="245">
        <f>ROUND(I179*H179,2)</f>
        <v>0</v>
      </c>
      <c r="BL179" s="25" t="s">
        <v>176</v>
      </c>
      <c r="BM179" s="25" t="s">
        <v>1254</v>
      </c>
    </row>
    <row r="180" spans="2:51" s="14" customFormat="1" ht="13.5">
      <c r="B180" s="269"/>
      <c r="C180" s="270"/>
      <c r="D180" s="248" t="s">
        <v>185</v>
      </c>
      <c r="E180" s="271" t="s">
        <v>21</v>
      </c>
      <c r="F180" s="272" t="s">
        <v>1222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pans="2:51" s="12" customFormat="1" ht="13.5">
      <c r="B181" s="246"/>
      <c r="C181" s="247"/>
      <c r="D181" s="248" t="s">
        <v>185</v>
      </c>
      <c r="E181" s="249" t="s">
        <v>21</v>
      </c>
      <c r="F181" s="250" t="s">
        <v>1255</v>
      </c>
      <c r="G181" s="247"/>
      <c r="H181" s="251">
        <v>12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pans="2:51" s="14" customFormat="1" ht="13.5">
      <c r="B182" s="269"/>
      <c r="C182" s="270"/>
      <c r="D182" s="248" t="s">
        <v>185</v>
      </c>
      <c r="E182" s="271" t="s">
        <v>21</v>
      </c>
      <c r="F182" s="272" t="s">
        <v>1227</v>
      </c>
      <c r="G182" s="270"/>
      <c r="H182" s="271" t="s">
        <v>21</v>
      </c>
      <c r="I182" s="273"/>
      <c r="J182" s="270"/>
      <c r="K182" s="270"/>
      <c r="L182" s="274"/>
      <c r="M182" s="275"/>
      <c r="N182" s="276"/>
      <c r="O182" s="276"/>
      <c r="P182" s="276"/>
      <c r="Q182" s="276"/>
      <c r="R182" s="276"/>
      <c r="S182" s="276"/>
      <c r="T182" s="277"/>
      <c r="AT182" s="278" t="s">
        <v>185</v>
      </c>
      <c r="AU182" s="278" t="s">
        <v>85</v>
      </c>
      <c r="AV182" s="14" t="s">
        <v>82</v>
      </c>
      <c r="AW182" s="14" t="s">
        <v>37</v>
      </c>
      <c r="AX182" s="14" t="s">
        <v>74</v>
      </c>
      <c r="AY182" s="278" t="s">
        <v>169</v>
      </c>
    </row>
    <row r="183" spans="2:51" s="12" customFormat="1" ht="13.5">
      <c r="B183" s="246"/>
      <c r="C183" s="247"/>
      <c r="D183" s="248" t="s">
        <v>185</v>
      </c>
      <c r="E183" s="249" t="s">
        <v>21</v>
      </c>
      <c r="F183" s="250" t="s">
        <v>1256</v>
      </c>
      <c r="G183" s="247"/>
      <c r="H183" s="251">
        <v>4</v>
      </c>
      <c r="I183" s="252"/>
      <c r="J183" s="247"/>
      <c r="K183" s="247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185</v>
      </c>
      <c r="AU183" s="257" t="s">
        <v>85</v>
      </c>
      <c r="AV183" s="12" t="s">
        <v>85</v>
      </c>
      <c r="AW183" s="12" t="s">
        <v>37</v>
      </c>
      <c r="AX183" s="12" t="s">
        <v>74</v>
      </c>
      <c r="AY183" s="257" t="s">
        <v>169</v>
      </c>
    </row>
    <row r="184" spans="2:51" s="13" customFormat="1" ht="13.5">
      <c r="B184" s="258"/>
      <c r="C184" s="259"/>
      <c r="D184" s="248" t="s">
        <v>185</v>
      </c>
      <c r="E184" s="260" t="s">
        <v>21</v>
      </c>
      <c r="F184" s="261" t="s">
        <v>187</v>
      </c>
      <c r="G184" s="259"/>
      <c r="H184" s="262">
        <v>16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AT184" s="268" t="s">
        <v>185</v>
      </c>
      <c r="AU184" s="268" t="s">
        <v>85</v>
      </c>
      <c r="AV184" s="13" t="s">
        <v>176</v>
      </c>
      <c r="AW184" s="13" t="s">
        <v>37</v>
      </c>
      <c r="AX184" s="13" t="s">
        <v>82</v>
      </c>
      <c r="AY184" s="268" t="s">
        <v>169</v>
      </c>
    </row>
    <row r="185" spans="2:63" s="11" customFormat="1" ht="29.85" customHeight="1">
      <c r="B185" s="218"/>
      <c r="C185" s="219"/>
      <c r="D185" s="220" t="s">
        <v>73</v>
      </c>
      <c r="E185" s="232" t="s">
        <v>219</v>
      </c>
      <c r="F185" s="232" t="s">
        <v>878</v>
      </c>
      <c r="G185" s="219"/>
      <c r="H185" s="219"/>
      <c r="I185" s="222"/>
      <c r="J185" s="233">
        <f>BK185</f>
        <v>0</v>
      </c>
      <c r="K185" s="219"/>
      <c r="L185" s="224"/>
      <c r="M185" s="225"/>
      <c r="N185" s="226"/>
      <c r="O185" s="226"/>
      <c r="P185" s="227">
        <f>SUM(P186:P210)</f>
        <v>0</v>
      </c>
      <c r="Q185" s="226"/>
      <c r="R185" s="227">
        <f>SUM(R186:R210)</f>
        <v>18.019762512999996</v>
      </c>
      <c r="S185" s="226"/>
      <c r="T185" s="228">
        <f>SUM(T186:T210)</f>
        <v>0</v>
      </c>
      <c r="AR185" s="229" t="s">
        <v>82</v>
      </c>
      <c r="AT185" s="230" t="s">
        <v>73</v>
      </c>
      <c r="AU185" s="230" t="s">
        <v>82</v>
      </c>
      <c r="AY185" s="229" t="s">
        <v>169</v>
      </c>
      <c r="BK185" s="231">
        <f>SUM(BK186:BK210)</f>
        <v>0</v>
      </c>
    </row>
    <row r="186" spans="2:65" s="1" customFormat="1" ht="25.5" customHeight="1">
      <c r="B186" s="47"/>
      <c r="C186" s="234" t="s">
        <v>270</v>
      </c>
      <c r="D186" s="234" t="s">
        <v>171</v>
      </c>
      <c r="E186" s="235" t="s">
        <v>894</v>
      </c>
      <c r="F186" s="236" t="s">
        <v>895</v>
      </c>
      <c r="G186" s="237" t="s">
        <v>205</v>
      </c>
      <c r="H186" s="238">
        <v>44.25</v>
      </c>
      <c r="I186" s="239"/>
      <c r="J186" s="240">
        <f>ROUND(I186*H186,2)</f>
        <v>0</v>
      </c>
      <c r="K186" s="236" t="s">
        <v>21</v>
      </c>
      <c r="L186" s="73"/>
      <c r="M186" s="241" t="s">
        <v>21</v>
      </c>
      <c r="N186" s="242" t="s">
        <v>45</v>
      </c>
      <c r="O186" s="48"/>
      <c r="P186" s="243">
        <f>O186*H186</f>
        <v>0</v>
      </c>
      <c r="Q186" s="243">
        <v>0.097186</v>
      </c>
      <c r="R186" s="243">
        <f>Q186*H186</f>
        <v>4.3004805</v>
      </c>
      <c r="S186" s="243">
        <v>0</v>
      </c>
      <c r="T186" s="244">
        <f>S186*H186</f>
        <v>0</v>
      </c>
      <c r="AR186" s="25" t="s">
        <v>176</v>
      </c>
      <c r="AT186" s="25" t="s">
        <v>171</v>
      </c>
      <c r="AU186" s="25" t="s">
        <v>85</v>
      </c>
      <c r="AY186" s="25" t="s">
        <v>169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25" t="s">
        <v>82</v>
      </c>
      <c r="BK186" s="245">
        <f>ROUND(I186*H186,2)</f>
        <v>0</v>
      </c>
      <c r="BL186" s="25" t="s">
        <v>176</v>
      </c>
      <c r="BM186" s="25" t="s">
        <v>1257</v>
      </c>
    </row>
    <row r="187" spans="2:51" s="14" customFormat="1" ht="13.5">
      <c r="B187" s="269"/>
      <c r="C187" s="270"/>
      <c r="D187" s="248" t="s">
        <v>185</v>
      </c>
      <c r="E187" s="271" t="s">
        <v>21</v>
      </c>
      <c r="F187" s="272" t="s">
        <v>1222</v>
      </c>
      <c r="G187" s="270"/>
      <c r="H187" s="271" t="s">
        <v>21</v>
      </c>
      <c r="I187" s="273"/>
      <c r="J187" s="270"/>
      <c r="K187" s="270"/>
      <c r="L187" s="274"/>
      <c r="M187" s="275"/>
      <c r="N187" s="276"/>
      <c r="O187" s="276"/>
      <c r="P187" s="276"/>
      <c r="Q187" s="276"/>
      <c r="R187" s="276"/>
      <c r="S187" s="276"/>
      <c r="T187" s="277"/>
      <c r="AT187" s="278" t="s">
        <v>185</v>
      </c>
      <c r="AU187" s="278" t="s">
        <v>85</v>
      </c>
      <c r="AV187" s="14" t="s">
        <v>82</v>
      </c>
      <c r="AW187" s="14" t="s">
        <v>37</v>
      </c>
      <c r="AX187" s="14" t="s">
        <v>74</v>
      </c>
      <c r="AY187" s="278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1258</v>
      </c>
      <c r="G188" s="247"/>
      <c r="H188" s="251">
        <v>29.3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4" customFormat="1" ht="13.5">
      <c r="B189" s="269"/>
      <c r="C189" s="270"/>
      <c r="D189" s="248" t="s">
        <v>185</v>
      </c>
      <c r="E189" s="271" t="s">
        <v>21</v>
      </c>
      <c r="F189" s="272" t="s">
        <v>1227</v>
      </c>
      <c r="G189" s="270"/>
      <c r="H189" s="271" t="s">
        <v>21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AT189" s="278" t="s">
        <v>185</v>
      </c>
      <c r="AU189" s="278" t="s">
        <v>85</v>
      </c>
      <c r="AV189" s="14" t="s">
        <v>82</v>
      </c>
      <c r="AW189" s="14" t="s">
        <v>37</v>
      </c>
      <c r="AX189" s="14" t="s">
        <v>74</v>
      </c>
      <c r="AY189" s="278" t="s">
        <v>169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1259</v>
      </c>
      <c r="G190" s="247"/>
      <c r="H190" s="251">
        <v>14.95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3" customFormat="1" ht="13.5">
      <c r="B191" s="258"/>
      <c r="C191" s="259"/>
      <c r="D191" s="248" t="s">
        <v>185</v>
      </c>
      <c r="E191" s="260" t="s">
        <v>21</v>
      </c>
      <c r="F191" s="261" t="s">
        <v>187</v>
      </c>
      <c r="G191" s="259"/>
      <c r="H191" s="262">
        <v>44.25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185</v>
      </c>
      <c r="AU191" s="268" t="s">
        <v>85</v>
      </c>
      <c r="AV191" s="13" t="s">
        <v>176</v>
      </c>
      <c r="AW191" s="13" t="s">
        <v>37</v>
      </c>
      <c r="AX191" s="13" t="s">
        <v>82</v>
      </c>
      <c r="AY191" s="268" t="s">
        <v>169</v>
      </c>
    </row>
    <row r="192" spans="2:65" s="1" customFormat="1" ht="25.5" customHeight="1">
      <c r="B192" s="47"/>
      <c r="C192" s="294" t="s">
        <v>274</v>
      </c>
      <c r="D192" s="294" t="s">
        <v>532</v>
      </c>
      <c r="E192" s="295" t="s">
        <v>889</v>
      </c>
      <c r="F192" s="296" t="s">
        <v>890</v>
      </c>
      <c r="G192" s="297" t="s">
        <v>194</v>
      </c>
      <c r="H192" s="298">
        <v>4.514</v>
      </c>
      <c r="I192" s="299"/>
      <c r="J192" s="300">
        <f>ROUND(I192*H192,2)</f>
        <v>0</v>
      </c>
      <c r="K192" s="296" t="s">
        <v>21</v>
      </c>
      <c r="L192" s="301"/>
      <c r="M192" s="302" t="s">
        <v>21</v>
      </c>
      <c r="N192" s="303" t="s">
        <v>45</v>
      </c>
      <c r="O192" s="48"/>
      <c r="P192" s="243">
        <f>O192*H192</f>
        <v>0</v>
      </c>
      <c r="Q192" s="243">
        <v>0.22</v>
      </c>
      <c r="R192" s="243">
        <f>Q192*H192</f>
        <v>0.9930800000000001</v>
      </c>
      <c r="S192" s="243">
        <v>0</v>
      </c>
      <c r="T192" s="244">
        <f>S192*H192</f>
        <v>0</v>
      </c>
      <c r="AR192" s="25" t="s">
        <v>215</v>
      </c>
      <c r="AT192" s="25" t="s">
        <v>532</v>
      </c>
      <c r="AU192" s="25" t="s">
        <v>85</v>
      </c>
      <c r="AY192" s="25" t="s">
        <v>169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176</v>
      </c>
      <c r="BM192" s="25" t="s">
        <v>1260</v>
      </c>
    </row>
    <row r="193" spans="2:51" s="12" customFormat="1" ht="13.5">
      <c r="B193" s="246"/>
      <c r="C193" s="247"/>
      <c r="D193" s="248" t="s">
        <v>185</v>
      </c>
      <c r="E193" s="249" t="s">
        <v>21</v>
      </c>
      <c r="F193" s="250" t="s">
        <v>1261</v>
      </c>
      <c r="G193" s="247"/>
      <c r="H193" s="251">
        <v>4.514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pans="2:51" s="13" customFormat="1" ht="13.5">
      <c r="B194" s="258"/>
      <c r="C194" s="259"/>
      <c r="D194" s="248" t="s">
        <v>185</v>
      </c>
      <c r="E194" s="260" t="s">
        <v>21</v>
      </c>
      <c r="F194" s="261" t="s">
        <v>187</v>
      </c>
      <c r="G194" s="259"/>
      <c r="H194" s="262">
        <v>4.514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185</v>
      </c>
      <c r="AU194" s="268" t="s">
        <v>85</v>
      </c>
      <c r="AV194" s="13" t="s">
        <v>176</v>
      </c>
      <c r="AW194" s="13" t="s">
        <v>37</v>
      </c>
      <c r="AX194" s="13" t="s">
        <v>82</v>
      </c>
      <c r="AY194" s="268" t="s">
        <v>169</v>
      </c>
    </row>
    <row r="195" spans="2:65" s="1" customFormat="1" ht="25.5" customHeight="1">
      <c r="B195" s="47"/>
      <c r="C195" s="234" t="s">
        <v>279</v>
      </c>
      <c r="D195" s="234" t="s">
        <v>171</v>
      </c>
      <c r="E195" s="235" t="s">
        <v>937</v>
      </c>
      <c r="F195" s="236" t="s">
        <v>938</v>
      </c>
      <c r="G195" s="237" t="s">
        <v>205</v>
      </c>
      <c r="H195" s="238">
        <v>18.4</v>
      </c>
      <c r="I195" s="239"/>
      <c r="J195" s="240">
        <f>ROUND(I195*H195,2)</f>
        <v>0</v>
      </c>
      <c r="K195" s="236" t="s">
        <v>21</v>
      </c>
      <c r="L195" s="73"/>
      <c r="M195" s="241" t="s">
        <v>21</v>
      </c>
      <c r="N195" s="242" t="s">
        <v>45</v>
      </c>
      <c r="O195" s="48"/>
      <c r="P195" s="243">
        <f>O195*H195</f>
        <v>0</v>
      </c>
      <c r="Q195" s="243">
        <v>0.1513436</v>
      </c>
      <c r="R195" s="243">
        <f>Q195*H195</f>
        <v>2.78472224</v>
      </c>
      <c r="S195" s="243">
        <v>0</v>
      </c>
      <c r="T195" s="244">
        <f>S195*H195</f>
        <v>0</v>
      </c>
      <c r="AR195" s="25" t="s">
        <v>176</v>
      </c>
      <c r="AT195" s="25" t="s">
        <v>171</v>
      </c>
      <c r="AU195" s="25" t="s">
        <v>85</v>
      </c>
      <c r="AY195" s="25" t="s">
        <v>169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5" t="s">
        <v>82</v>
      </c>
      <c r="BK195" s="245">
        <f>ROUND(I195*H195,2)</f>
        <v>0</v>
      </c>
      <c r="BL195" s="25" t="s">
        <v>176</v>
      </c>
      <c r="BM195" s="25" t="s">
        <v>1262</v>
      </c>
    </row>
    <row r="196" spans="2:51" s="12" customFormat="1" ht="13.5">
      <c r="B196" s="246"/>
      <c r="C196" s="247"/>
      <c r="D196" s="248" t="s">
        <v>185</v>
      </c>
      <c r="E196" s="249" t="s">
        <v>21</v>
      </c>
      <c r="F196" s="250" t="s">
        <v>1263</v>
      </c>
      <c r="G196" s="247"/>
      <c r="H196" s="251">
        <v>18.4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pans="2:51" s="13" customFormat="1" ht="13.5">
      <c r="B197" s="258"/>
      <c r="C197" s="259"/>
      <c r="D197" s="248" t="s">
        <v>185</v>
      </c>
      <c r="E197" s="260" t="s">
        <v>21</v>
      </c>
      <c r="F197" s="261" t="s">
        <v>187</v>
      </c>
      <c r="G197" s="259"/>
      <c r="H197" s="262">
        <v>18.4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AT197" s="268" t="s">
        <v>185</v>
      </c>
      <c r="AU197" s="268" t="s">
        <v>85</v>
      </c>
      <c r="AV197" s="13" t="s">
        <v>176</v>
      </c>
      <c r="AW197" s="13" t="s">
        <v>37</v>
      </c>
      <c r="AX197" s="13" t="s">
        <v>82</v>
      </c>
      <c r="AY197" s="268" t="s">
        <v>169</v>
      </c>
    </row>
    <row r="198" spans="2:65" s="1" customFormat="1" ht="16.5" customHeight="1">
      <c r="B198" s="47"/>
      <c r="C198" s="294" t="s">
        <v>285</v>
      </c>
      <c r="D198" s="294" t="s">
        <v>532</v>
      </c>
      <c r="E198" s="295" t="s">
        <v>1264</v>
      </c>
      <c r="F198" s="296" t="s">
        <v>1265</v>
      </c>
      <c r="G198" s="297" t="s">
        <v>205</v>
      </c>
      <c r="H198" s="298">
        <v>18.4</v>
      </c>
      <c r="I198" s="299"/>
      <c r="J198" s="300">
        <f>ROUND(I198*H198,2)</f>
        <v>0</v>
      </c>
      <c r="K198" s="296" t="s">
        <v>21</v>
      </c>
      <c r="L198" s="301"/>
      <c r="M198" s="302" t="s">
        <v>21</v>
      </c>
      <c r="N198" s="303" t="s">
        <v>45</v>
      </c>
      <c r="O198" s="48"/>
      <c r="P198" s="243">
        <f>O198*H198</f>
        <v>0</v>
      </c>
      <c r="Q198" s="243">
        <v>0.15</v>
      </c>
      <c r="R198" s="243">
        <f>Q198*H198</f>
        <v>2.76</v>
      </c>
      <c r="S198" s="243">
        <v>0</v>
      </c>
      <c r="T198" s="244">
        <f>S198*H198</f>
        <v>0</v>
      </c>
      <c r="AR198" s="25" t="s">
        <v>215</v>
      </c>
      <c r="AT198" s="25" t="s">
        <v>532</v>
      </c>
      <c r="AU198" s="25" t="s">
        <v>85</v>
      </c>
      <c r="AY198" s="25" t="s">
        <v>169</v>
      </c>
      <c r="BE198" s="245">
        <f>IF(N198="základní",J198,0)</f>
        <v>0</v>
      </c>
      <c r="BF198" s="245">
        <f>IF(N198="snížená",J198,0)</f>
        <v>0</v>
      </c>
      <c r="BG198" s="245">
        <f>IF(N198="zákl. přenesená",J198,0)</f>
        <v>0</v>
      </c>
      <c r="BH198" s="245">
        <f>IF(N198="sníž. přenesená",J198,0)</f>
        <v>0</v>
      </c>
      <c r="BI198" s="245">
        <f>IF(N198="nulová",J198,0)</f>
        <v>0</v>
      </c>
      <c r="BJ198" s="25" t="s">
        <v>82</v>
      </c>
      <c r="BK198" s="245">
        <f>ROUND(I198*H198,2)</f>
        <v>0</v>
      </c>
      <c r="BL198" s="25" t="s">
        <v>176</v>
      </c>
      <c r="BM198" s="25" t="s">
        <v>1266</v>
      </c>
    </row>
    <row r="199" spans="2:65" s="1" customFormat="1" ht="25.5" customHeight="1">
      <c r="B199" s="47"/>
      <c r="C199" s="234" t="s">
        <v>291</v>
      </c>
      <c r="D199" s="234" t="s">
        <v>171</v>
      </c>
      <c r="E199" s="235" t="s">
        <v>994</v>
      </c>
      <c r="F199" s="236" t="s">
        <v>995</v>
      </c>
      <c r="G199" s="237" t="s">
        <v>422</v>
      </c>
      <c r="H199" s="238">
        <v>1.656</v>
      </c>
      <c r="I199" s="239"/>
      <c r="J199" s="240">
        <f>ROUND(I199*H199,2)</f>
        <v>0</v>
      </c>
      <c r="K199" s="236" t="s">
        <v>21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2.45329</v>
      </c>
      <c r="R199" s="243">
        <f>Q199*H199</f>
        <v>4.06264824</v>
      </c>
      <c r="S199" s="243">
        <v>0</v>
      </c>
      <c r="T199" s="244">
        <f>S199*H199</f>
        <v>0</v>
      </c>
      <c r="AR199" s="25" t="s">
        <v>176</v>
      </c>
      <c r="AT199" s="25" t="s">
        <v>171</v>
      </c>
      <c r="AU199" s="25" t="s">
        <v>85</v>
      </c>
      <c r="AY199" s="25" t="s">
        <v>169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176</v>
      </c>
      <c r="BM199" s="25" t="s">
        <v>1267</v>
      </c>
    </row>
    <row r="200" spans="2:51" s="12" customFormat="1" ht="13.5">
      <c r="B200" s="246"/>
      <c r="C200" s="247"/>
      <c r="D200" s="248" t="s">
        <v>185</v>
      </c>
      <c r="E200" s="249" t="s">
        <v>21</v>
      </c>
      <c r="F200" s="250" t="s">
        <v>1268</v>
      </c>
      <c r="G200" s="247"/>
      <c r="H200" s="251">
        <v>1.656</v>
      </c>
      <c r="I200" s="252"/>
      <c r="J200" s="247"/>
      <c r="K200" s="247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185</v>
      </c>
      <c r="AU200" s="257" t="s">
        <v>85</v>
      </c>
      <c r="AV200" s="12" t="s">
        <v>85</v>
      </c>
      <c r="AW200" s="12" t="s">
        <v>37</v>
      </c>
      <c r="AX200" s="12" t="s">
        <v>74</v>
      </c>
      <c r="AY200" s="257" t="s">
        <v>169</v>
      </c>
    </row>
    <row r="201" spans="2:51" s="13" customFormat="1" ht="13.5">
      <c r="B201" s="258"/>
      <c r="C201" s="259"/>
      <c r="D201" s="248" t="s">
        <v>185</v>
      </c>
      <c r="E201" s="260" t="s">
        <v>21</v>
      </c>
      <c r="F201" s="261" t="s">
        <v>187</v>
      </c>
      <c r="G201" s="259"/>
      <c r="H201" s="262">
        <v>1.656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185</v>
      </c>
      <c r="AU201" s="268" t="s">
        <v>85</v>
      </c>
      <c r="AV201" s="13" t="s">
        <v>176</v>
      </c>
      <c r="AW201" s="13" t="s">
        <v>37</v>
      </c>
      <c r="AX201" s="13" t="s">
        <v>82</v>
      </c>
      <c r="AY201" s="268" t="s">
        <v>169</v>
      </c>
    </row>
    <row r="202" spans="2:65" s="1" customFormat="1" ht="16.5" customHeight="1">
      <c r="B202" s="47"/>
      <c r="C202" s="234" t="s">
        <v>296</v>
      </c>
      <c r="D202" s="234" t="s">
        <v>171</v>
      </c>
      <c r="E202" s="235" t="s">
        <v>1001</v>
      </c>
      <c r="F202" s="236" t="s">
        <v>1002</v>
      </c>
      <c r="G202" s="237" t="s">
        <v>205</v>
      </c>
      <c r="H202" s="238">
        <v>7.9</v>
      </c>
      <c r="I202" s="239"/>
      <c r="J202" s="240">
        <f>ROUND(I202*H202,2)</f>
        <v>0</v>
      </c>
      <c r="K202" s="236" t="s">
        <v>21</v>
      </c>
      <c r="L202" s="73"/>
      <c r="M202" s="241" t="s">
        <v>21</v>
      </c>
      <c r="N202" s="242" t="s">
        <v>45</v>
      </c>
      <c r="O202" s="48"/>
      <c r="P202" s="243">
        <f>O202*H202</f>
        <v>0</v>
      </c>
      <c r="Q202" s="243">
        <v>0.0002756</v>
      </c>
      <c r="R202" s="243">
        <f>Q202*H202</f>
        <v>0.00217724</v>
      </c>
      <c r="S202" s="243">
        <v>0</v>
      </c>
      <c r="T202" s="244">
        <f>S202*H202</f>
        <v>0</v>
      </c>
      <c r="AR202" s="25" t="s">
        <v>176</v>
      </c>
      <c r="AT202" s="25" t="s">
        <v>171</v>
      </c>
      <c r="AU202" s="25" t="s">
        <v>85</v>
      </c>
      <c r="AY202" s="25" t="s">
        <v>169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25" t="s">
        <v>82</v>
      </c>
      <c r="BK202" s="245">
        <f>ROUND(I202*H202,2)</f>
        <v>0</v>
      </c>
      <c r="BL202" s="25" t="s">
        <v>176</v>
      </c>
      <c r="BM202" s="25" t="s">
        <v>1269</v>
      </c>
    </row>
    <row r="203" spans="2:65" s="1" customFormat="1" ht="16.5" customHeight="1">
      <c r="B203" s="47"/>
      <c r="C203" s="234" t="s">
        <v>301</v>
      </c>
      <c r="D203" s="234" t="s">
        <v>171</v>
      </c>
      <c r="E203" s="235" t="s">
        <v>1013</v>
      </c>
      <c r="F203" s="236" t="s">
        <v>1014</v>
      </c>
      <c r="G203" s="237" t="s">
        <v>194</v>
      </c>
      <c r="H203" s="238">
        <v>1537.183</v>
      </c>
      <c r="I203" s="239"/>
      <c r="J203" s="240">
        <f>ROUND(I203*H203,2)</f>
        <v>0</v>
      </c>
      <c r="K203" s="236" t="s">
        <v>21</v>
      </c>
      <c r="L203" s="73"/>
      <c r="M203" s="241" t="s">
        <v>21</v>
      </c>
      <c r="N203" s="242" t="s">
        <v>45</v>
      </c>
      <c r="O203" s="48"/>
      <c r="P203" s="243">
        <f>O203*H203</f>
        <v>0</v>
      </c>
      <c r="Q203" s="243">
        <v>0.0010925</v>
      </c>
      <c r="R203" s="243">
        <f>Q203*H203</f>
        <v>1.6793724275</v>
      </c>
      <c r="S203" s="243">
        <v>0</v>
      </c>
      <c r="T203" s="244">
        <f>S203*H203</f>
        <v>0</v>
      </c>
      <c r="AR203" s="25" t="s">
        <v>176</v>
      </c>
      <c r="AT203" s="25" t="s">
        <v>171</v>
      </c>
      <c r="AU203" s="25" t="s">
        <v>85</v>
      </c>
      <c r="AY203" s="25" t="s">
        <v>169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25" t="s">
        <v>82</v>
      </c>
      <c r="BK203" s="245">
        <f>ROUND(I203*H203,2)</f>
        <v>0</v>
      </c>
      <c r="BL203" s="25" t="s">
        <v>176</v>
      </c>
      <c r="BM203" s="25" t="s">
        <v>1270</v>
      </c>
    </row>
    <row r="204" spans="2:51" s="12" customFormat="1" ht="13.5">
      <c r="B204" s="246"/>
      <c r="C204" s="247"/>
      <c r="D204" s="248" t="s">
        <v>185</v>
      </c>
      <c r="E204" s="249" t="s">
        <v>21</v>
      </c>
      <c r="F204" s="250" t="s">
        <v>1218</v>
      </c>
      <c r="G204" s="247"/>
      <c r="H204" s="251">
        <v>1537.183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pans="2:51" s="13" customFormat="1" ht="13.5">
      <c r="B205" s="258"/>
      <c r="C205" s="259"/>
      <c r="D205" s="248" t="s">
        <v>185</v>
      </c>
      <c r="E205" s="260" t="s">
        <v>21</v>
      </c>
      <c r="F205" s="261" t="s">
        <v>187</v>
      </c>
      <c r="G205" s="259"/>
      <c r="H205" s="262">
        <v>1537.183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AT205" s="268" t="s">
        <v>185</v>
      </c>
      <c r="AU205" s="268" t="s">
        <v>85</v>
      </c>
      <c r="AV205" s="13" t="s">
        <v>176</v>
      </c>
      <c r="AW205" s="13" t="s">
        <v>37</v>
      </c>
      <c r="AX205" s="13" t="s">
        <v>82</v>
      </c>
      <c r="AY205" s="268" t="s">
        <v>169</v>
      </c>
    </row>
    <row r="206" spans="2:65" s="1" customFormat="1" ht="25.5" customHeight="1">
      <c r="B206" s="47"/>
      <c r="C206" s="234" t="s">
        <v>306</v>
      </c>
      <c r="D206" s="234" t="s">
        <v>171</v>
      </c>
      <c r="E206" s="235" t="s">
        <v>1017</v>
      </c>
      <c r="F206" s="236" t="s">
        <v>1018</v>
      </c>
      <c r="G206" s="237" t="s">
        <v>194</v>
      </c>
      <c r="H206" s="238">
        <v>3074.366</v>
      </c>
      <c r="I206" s="239"/>
      <c r="J206" s="240">
        <f>ROUND(I206*H206,2)</f>
        <v>0</v>
      </c>
      <c r="K206" s="236" t="s">
        <v>175</v>
      </c>
      <c r="L206" s="73"/>
      <c r="M206" s="241" t="s">
        <v>21</v>
      </c>
      <c r="N206" s="242" t="s">
        <v>45</v>
      </c>
      <c r="O206" s="48"/>
      <c r="P206" s="243">
        <f>O206*H206</f>
        <v>0</v>
      </c>
      <c r="Q206" s="243">
        <v>0.0004675</v>
      </c>
      <c r="R206" s="243">
        <f>Q206*H206</f>
        <v>1.437266105</v>
      </c>
      <c r="S206" s="243">
        <v>0</v>
      </c>
      <c r="T206" s="244">
        <f>S206*H206</f>
        <v>0</v>
      </c>
      <c r="AR206" s="25" t="s">
        <v>176</v>
      </c>
      <c r="AT206" s="25" t="s">
        <v>171</v>
      </c>
      <c r="AU206" s="25" t="s">
        <v>85</v>
      </c>
      <c r="AY206" s="25" t="s">
        <v>169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25" t="s">
        <v>82</v>
      </c>
      <c r="BK206" s="245">
        <f>ROUND(I206*H206,2)</f>
        <v>0</v>
      </c>
      <c r="BL206" s="25" t="s">
        <v>176</v>
      </c>
      <c r="BM206" s="25" t="s">
        <v>1271</v>
      </c>
    </row>
    <row r="207" spans="2:51" s="12" customFormat="1" ht="13.5">
      <c r="B207" s="246"/>
      <c r="C207" s="247"/>
      <c r="D207" s="248" t="s">
        <v>185</v>
      </c>
      <c r="E207" s="249" t="s">
        <v>21</v>
      </c>
      <c r="F207" s="250" t="s">
        <v>1272</v>
      </c>
      <c r="G207" s="247"/>
      <c r="H207" s="251">
        <v>3074.366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pans="2:51" s="13" customFormat="1" ht="13.5">
      <c r="B208" s="258"/>
      <c r="C208" s="259"/>
      <c r="D208" s="248" t="s">
        <v>185</v>
      </c>
      <c r="E208" s="260" t="s">
        <v>21</v>
      </c>
      <c r="F208" s="261" t="s">
        <v>187</v>
      </c>
      <c r="G208" s="259"/>
      <c r="H208" s="262">
        <v>3074.366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185</v>
      </c>
      <c r="AU208" s="268" t="s">
        <v>85</v>
      </c>
      <c r="AV208" s="13" t="s">
        <v>176</v>
      </c>
      <c r="AW208" s="13" t="s">
        <v>37</v>
      </c>
      <c r="AX208" s="13" t="s">
        <v>82</v>
      </c>
      <c r="AY208" s="268" t="s">
        <v>169</v>
      </c>
    </row>
    <row r="209" spans="2:65" s="1" customFormat="1" ht="25.5" customHeight="1">
      <c r="B209" s="47"/>
      <c r="C209" s="234" t="s">
        <v>310</v>
      </c>
      <c r="D209" s="234" t="s">
        <v>171</v>
      </c>
      <c r="E209" s="235" t="s">
        <v>1022</v>
      </c>
      <c r="F209" s="236" t="s">
        <v>1023</v>
      </c>
      <c r="G209" s="237" t="s">
        <v>205</v>
      </c>
      <c r="H209" s="238">
        <v>7.9</v>
      </c>
      <c r="I209" s="239"/>
      <c r="J209" s="240">
        <f>ROUND(I209*H209,2)</f>
        <v>0</v>
      </c>
      <c r="K209" s="236" t="s">
        <v>175</v>
      </c>
      <c r="L209" s="73"/>
      <c r="M209" s="241" t="s">
        <v>21</v>
      </c>
      <c r="N209" s="242" t="s">
        <v>45</v>
      </c>
      <c r="O209" s="4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AR209" s="25" t="s">
        <v>176</v>
      </c>
      <c r="AT209" s="25" t="s">
        <v>171</v>
      </c>
      <c r="AU209" s="25" t="s">
        <v>85</v>
      </c>
      <c r="AY209" s="25" t="s">
        <v>169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25" t="s">
        <v>82</v>
      </c>
      <c r="BK209" s="245">
        <f>ROUND(I209*H209,2)</f>
        <v>0</v>
      </c>
      <c r="BL209" s="25" t="s">
        <v>176</v>
      </c>
      <c r="BM209" s="25" t="s">
        <v>1273</v>
      </c>
    </row>
    <row r="210" spans="2:65" s="1" customFormat="1" ht="25.5" customHeight="1">
      <c r="B210" s="47"/>
      <c r="C210" s="234" t="s">
        <v>315</v>
      </c>
      <c r="D210" s="234" t="s">
        <v>171</v>
      </c>
      <c r="E210" s="235" t="s">
        <v>1026</v>
      </c>
      <c r="F210" s="236" t="s">
        <v>1027</v>
      </c>
      <c r="G210" s="237" t="s">
        <v>205</v>
      </c>
      <c r="H210" s="238">
        <v>7.9</v>
      </c>
      <c r="I210" s="239"/>
      <c r="J210" s="240">
        <f>ROUND(I210*H210,2)</f>
        <v>0</v>
      </c>
      <c r="K210" s="236" t="s">
        <v>175</v>
      </c>
      <c r="L210" s="73"/>
      <c r="M210" s="241" t="s">
        <v>21</v>
      </c>
      <c r="N210" s="242" t="s">
        <v>45</v>
      </c>
      <c r="O210" s="48"/>
      <c r="P210" s="243">
        <f>O210*H210</f>
        <v>0</v>
      </c>
      <c r="Q210" s="243">
        <v>1.995E-06</v>
      </c>
      <c r="R210" s="243">
        <f>Q210*H210</f>
        <v>1.57605E-05</v>
      </c>
      <c r="S210" s="243">
        <v>0</v>
      </c>
      <c r="T210" s="244">
        <f>S210*H210</f>
        <v>0</v>
      </c>
      <c r="AR210" s="25" t="s">
        <v>176</v>
      </c>
      <c r="AT210" s="25" t="s">
        <v>171</v>
      </c>
      <c r="AU210" s="25" t="s">
        <v>85</v>
      </c>
      <c r="AY210" s="25" t="s">
        <v>169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25" t="s">
        <v>82</v>
      </c>
      <c r="BK210" s="245">
        <f>ROUND(I210*H210,2)</f>
        <v>0</v>
      </c>
      <c r="BL210" s="25" t="s">
        <v>176</v>
      </c>
      <c r="BM210" s="25" t="s">
        <v>1274</v>
      </c>
    </row>
    <row r="211" spans="2:63" s="11" customFormat="1" ht="29.85" customHeight="1">
      <c r="B211" s="218"/>
      <c r="C211" s="219"/>
      <c r="D211" s="220" t="s">
        <v>73</v>
      </c>
      <c r="E211" s="232" t="s">
        <v>283</v>
      </c>
      <c r="F211" s="232" t="s">
        <v>284</v>
      </c>
      <c r="G211" s="219"/>
      <c r="H211" s="219"/>
      <c r="I211" s="222"/>
      <c r="J211" s="233">
        <f>BK211</f>
        <v>0</v>
      </c>
      <c r="K211" s="219"/>
      <c r="L211" s="224"/>
      <c r="M211" s="225"/>
      <c r="N211" s="226"/>
      <c r="O211" s="226"/>
      <c r="P211" s="227">
        <f>SUM(P212:P235)</f>
        <v>0</v>
      </c>
      <c r="Q211" s="226"/>
      <c r="R211" s="227">
        <f>SUM(R212:R235)</f>
        <v>0</v>
      </c>
      <c r="S211" s="226"/>
      <c r="T211" s="228">
        <f>SUM(T212:T235)</f>
        <v>0</v>
      </c>
      <c r="AR211" s="229" t="s">
        <v>82</v>
      </c>
      <c r="AT211" s="230" t="s">
        <v>73</v>
      </c>
      <c r="AU211" s="230" t="s">
        <v>82</v>
      </c>
      <c r="AY211" s="229" t="s">
        <v>169</v>
      </c>
      <c r="BK211" s="231">
        <f>SUM(BK212:BK235)</f>
        <v>0</v>
      </c>
    </row>
    <row r="212" spans="2:65" s="1" customFormat="1" ht="25.5" customHeight="1">
      <c r="B212" s="47"/>
      <c r="C212" s="234" t="s">
        <v>321</v>
      </c>
      <c r="D212" s="234" t="s">
        <v>171</v>
      </c>
      <c r="E212" s="235" t="s">
        <v>286</v>
      </c>
      <c r="F212" s="236" t="s">
        <v>287</v>
      </c>
      <c r="G212" s="237" t="s">
        <v>288</v>
      </c>
      <c r="H212" s="238">
        <v>125.475</v>
      </c>
      <c r="I212" s="239"/>
      <c r="J212" s="240">
        <f>ROUND(I212*H212,2)</f>
        <v>0</v>
      </c>
      <c r="K212" s="236" t="s">
        <v>175</v>
      </c>
      <c r="L212" s="73"/>
      <c r="M212" s="241" t="s">
        <v>21</v>
      </c>
      <c r="N212" s="242" t="s">
        <v>45</v>
      </c>
      <c r="O212" s="4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AR212" s="25" t="s">
        <v>176</v>
      </c>
      <c r="AT212" s="25" t="s">
        <v>171</v>
      </c>
      <c r="AU212" s="25" t="s">
        <v>85</v>
      </c>
      <c r="AY212" s="25" t="s">
        <v>169</v>
      </c>
      <c r="BE212" s="245">
        <f>IF(N212="základní",J212,0)</f>
        <v>0</v>
      </c>
      <c r="BF212" s="245">
        <f>IF(N212="snížená",J212,0)</f>
        <v>0</v>
      </c>
      <c r="BG212" s="245">
        <f>IF(N212="zákl. přenesená",J212,0)</f>
        <v>0</v>
      </c>
      <c r="BH212" s="245">
        <f>IF(N212="sníž. přenesená",J212,0)</f>
        <v>0</v>
      </c>
      <c r="BI212" s="245">
        <f>IF(N212="nulová",J212,0)</f>
        <v>0</v>
      </c>
      <c r="BJ212" s="25" t="s">
        <v>82</v>
      </c>
      <c r="BK212" s="245">
        <f>ROUND(I212*H212,2)</f>
        <v>0</v>
      </c>
      <c r="BL212" s="25" t="s">
        <v>176</v>
      </c>
      <c r="BM212" s="25" t="s">
        <v>1275</v>
      </c>
    </row>
    <row r="213" spans="2:51" s="14" customFormat="1" ht="13.5">
      <c r="B213" s="269"/>
      <c r="C213" s="270"/>
      <c r="D213" s="248" t="s">
        <v>185</v>
      </c>
      <c r="E213" s="271" t="s">
        <v>21</v>
      </c>
      <c r="F213" s="272" t="s">
        <v>502</v>
      </c>
      <c r="G213" s="270"/>
      <c r="H213" s="271" t="s">
        <v>21</v>
      </c>
      <c r="I213" s="273"/>
      <c r="J213" s="270"/>
      <c r="K213" s="270"/>
      <c r="L213" s="274"/>
      <c r="M213" s="275"/>
      <c r="N213" s="276"/>
      <c r="O213" s="276"/>
      <c r="P213" s="276"/>
      <c r="Q213" s="276"/>
      <c r="R213" s="276"/>
      <c r="S213" s="276"/>
      <c r="T213" s="277"/>
      <c r="AT213" s="278" t="s">
        <v>185</v>
      </c>
      <c r="AU213" s="278" t="s">
        <v>85</v>
      </c>
      <c r="AV213" s="14" t="s">
        <v>82</v>
      </c>
      <c r="AW213" s="14" t="s">
        <v>37</v>
      </c>
      <c r="AX213" s="14" t="s">
        <v>74</v>
      </c>
      <c r="AY213" s="278" t="s">
        <v>169</v>
      </c>
    </row>
    <row r="214" spans="2:51" s="12" customFormat="1" ht="13.5">
      <c r="B214" s="246"/>
      <c r="C214" s="247"/>
      <c r="D214" s="248" t="s">
        <v>185</v>
      </c>
      <c r="E214" s="249" t="s">
        <v>21</v>
      </c>
      <c r="F214" s="250" t="s">
        <v>1276</v>
      </c>
      <c r="G214" s="247"/>
      <c r="H214" s="251">
        <v>117.91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pans="2:51" s="14" customFormat="1" ht="13.5">
      <c r="B215" s="269"/>
      <c r="C215" s="270"/>
      <c r="D215" s="248" t="s">
        <v>185</v>
      </c>
      <c r="E215" s="271" t="s">
        <v>21</v>
      </c>
      <c r="F215" s="272" t="s">
        <v>1277</v>
      </c>
      <c r="G215" s="270"/>
      <c r="H215" s="271" t="s">
        <v>21</v>
      </c>
      <c r="I215" s="273"/>
      <c r="J215" s="270"/>
      <c r="K215" s="270"/>
      <c r="L215" s="274"/>
      <c r="M215" s="275"/>
      <c r="N215" s="276"/>
      <c r="O215" s="276"/>
      <c r="P215" s="276"/>
      <c r="Q215" s="276"/>
      <c r="R215" s="276"/>
      <c r="S215" s="276"/>
      <c r="T215" s="277"/>
      <c r="AT215" s="278" t="s">
        <v>185</v>
      </c>
      <c r="AU215" s="278" t="s">
        <v>85</v>
      </c>
      <c r="AV215" s="14" t="s">
        <v>82</v>
      </c>
      <c r="AW215" s="14" t="s">
        <v>37</v>
      </c>
      <c r="AX215" s="14" t="s">
        <v>74</v>
      </c>
      <c r="AY215" s="278" t="s">
        <v>169</v>
      </c>
    </row>
    <row r="216" spans="2:51" s="12" customFormat="1" ht="13.5">
      <c r="B216" s="246"/>
      <c r="C216" s="247"/>
      <c r="D216" s="248" t="s">
        <v>185</v>
      </c>
      <c r="E216" s="249" t="s">
        <v>21</v>
      </c>
      <c r="F216" s="250" t="s">
        <v>1278</v>
      </c>
      <c r="G216" s="247"/>
      <c r="H216" s="251">
        <v>7.565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pans="2:51" s="13" customFormat="1" ht="13.5">
      <c r="B217" s="258"/>
      <c r="C217" s="259"/>
      <c r="D217" s="248" t="s">
        <v>185</v>
      </c>
      <c r="E217" s="260" t="s">
        <v>21</v>
      </c>
      <c r="F217" s="261" t="s">
        <v>187</v>
      </c>
      <c r="G217" s="259"/>
      <c r="H217" s="262">
        <v>125.475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AT217" s="268" t="s">
        <v>185</v>
      </c>
      <c r="AU217" s="268" t="s">
        <v>85</v>
      </c>
      <c r="AV217" s="13" t="s">
        <v>176</v>
      </c>
      <c r="AW217" s="13" t="s">
        <v>37</v>
      </c>
      <c r="AX217" s="13" t="s">
        <v>82</v>
      </c>
      <c r="AY217" s="268" t="s">
        <v>169</v>
      </c>
    </row>
    <row r="218" spans="2:65" s="1" customFormat="1" ht="25.5" customHeight="1">
      <c r="B218" s="47"/>
      <c r="C218" s="234" t="s">
        <v>520</v>
      </c>
      <c r="D218" s="234" t="s">
        <v>171</v>
      </c>
      <c r="E218" s="235" t="s">
        <v>292</v>
      </c>
      <c r="F218" s="236" t="s">
        <v>293</v>
      </c>
      <c r="G218" s="237" t="s">
        <v>288</v>
      </c>
      <c r="H218" s="238">
        <v>1380.225</v>
      </c>
      <c r="I218" s="239"/>
      <c r="J218" s="240">
        <f>ROUND(I218*H218,2)</f>
        <v>0</v>
      </c>
      <c r="K218" s="236" t="s">
        <v>175</v>
      </c>
      <c r="L218" s="73"/>
      <c r="M218" s="241" t="s">
        <v>21</v>
      </c>
      <c r="N218" s="242" t="s">
        <v>45</v>
      </c>
      <c r="O218" s="4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AR218" s="25" t="s">
        <v>176</v>
      </c>
      <c r="AT218" s="25" t="s">
        <v>171</v>
      </c>
      <c r="AU218" s="25" t="s">
        <v>85</v>
      </c>
      <c r="AY218" s="25" t="s">
        <v>169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25" t="s">
        <v>82</v>
      </c>
      <c r="BK218" s="245">
        <f>ROUND(I218*H218,2)</f>
        <v>0</v>
      </c>
      <c r="BL218" s="25" t="s">
        <v>176</v>
      </c>
      <c r="BM218" s="25" t="s">
        <v>1279</v>
      </c>
    </row>
    <row r="219" spans="2:51" s="12" customFormat="1" ht="13.5">
      <c r="B219" s="246"/>
      <c r="C219" s="247"/>
      <c r="D219" s="248" t="s">
        <v>185</v>
      </c>
      <c r="E219" s="249" t="s">
        <v>21</v>
      </c>
      <c r="F219" s="250" t="s">
        <v>1280</v>
      </c>
      <c r="G219" s="247"/>
      <c r="H219" s="251">
        <v>1380.225</v>
      </c>
      <c r="I219" s="252"/>
      <c r="J219" s="247"/>
      <c r="K219" s="247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185</v>
      </c>
      <c r="AU219" s="257" t="s">
        <v>85</v>
      </c>
      <c r="AV219" s="12" t="s">
        <v>85</v>
      </c>
      <c r="AW219" s="12" t="s">
        <v>37</v>
      </c>
      <c r="AX219" s="12" t="s">
        <v>74</v>
      </c>
      <c r="AY219" s="257" t="s">
        <v>169</v>
      </c>
    </row>
    <row r="220" spans="2:51" s="13" customFormat="1" ht="13.5">
      <c r="B220" s="258"/>
      <c r="C220" s="259"/>
      <c r="D220" s="248" t="s">
        <v>185</v>
      </c>
      <c r="E220" s="260" t="s">
        <v>21</v>
      </c>
      <c r="F220" s="261" t="s">
        <v>187</v>
      </c>
      <c r="G220" s="259"/>
      <c r="H220" s="262">
        <v>1380.225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AT220" s="268" t="s">
        <v>185</v>
      </c>
      <c r="AU220" s="268" t="s">
        <v>85</v>
      </c>
      <c r="AV220" s="13" t="s">
        <v>176</v>
      </c>
      <c r="AW220" s="13" t="s">
        <v>37</v>
      </c>
      <c r="AX220" s="13" t="s">
        <v>82</v>
      </c>
      <c r="AY220" s="268" t="s">
        <v>169</v>
      </c>
    </row>
    <row r="221" spans="2:65" s="1" customFormat="1" ht="25.5" customHeight="1">
      <c r="B221" s="47"/>
      <c r="C221" s="234" t="s">
        <v>531</v>
      </c>
      <c r="D221" s="234" t="s">
        <v>171</v>
      </c>
      <c r="E221" s="235" t="s">
        <v>297</v>
      </c>
      <c r="F221" s="236" t="s">
        <v>298</v>
      </c>
      <c r="G221" s="237" t="s">
        <v>288</v>
      </c>
      <c r="H221" s="238">
        <v>8.448</v>
      </c>
      <c r="I221" s="239"/>
      <c r="J221" s="240">
        <f>ROUND(I221*H221,2)</f>
        <v>0</v>
      </c>
      <c r="K221" s="236" t="s">
        <v>175</v>
      </c>
      <c r="L221" s="73"/>
      <c r="M221" s="241" t="s">
        <v>21</v>
      </c>
      <c r="N221" s="242" t="s">
        <v>45</v>
      </c>
      <c r="O221" s="48"/>
      <c r="P221" s="243">
        <f>O221*H221</f>
        <v>0</v>
      </c>
      <c r="Q221" s="243">
        <v>0</v>
      </c>
      <c r="R221" s="243">
        <f>Q221*H221</f>
        <v>0</v>
      </c>
      <c r="S221" s="243">
        <v>0</v>
      </c>
      <c r="T221" s="244">
        <f>S221*H221</f>
        <v>0</v>
      </c>
      <c r="AR221" s="25" t="s">
        <v>176</v>
      </c>
      <c r="AT221" s="25" t="s">
        <v>171</v>
      </c>
      <c r="AU221" s="25" t="s">
        <v>85</v>
      </c>
      <c r="AY221" s="25" t="s">
        <v>169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25" t="s">
        <v>82</v>
      </c>
      <c r="BK221" s="245">
        <f>ROUND(I221*H221,2)</f>
        <v>0</v>
      </c>
      <c r="BL221" s="25" t="s">
        <v>176</v>
      </c>
      <c r="BM221" s="25" t="s">
        <v>1281</v>
      </c>
    </row>
    <row r="222" spans="2:51" s="14" customFormat="1" ht="13.5">
      <c r="B222" s="269"/>
      <c r="C222" s="270"/>
      <c r="D222" s="248" t="s">
        <v>185</v>
      </c>
      <c r="E222" s="271" t="s">
        <v>21</v>
      </c>
      <c r="F222" s="272" t="s">
        <v>1282</v>
      </c>
      <c r="G222" s="270"/>
      <c r="H222" s="271" t="s">
        <v>21</v>
      </c>
      <c r="I222" s="273"/>
      <c r="J222" s="270"/>
      <c r="K222" s="270"/>
      <c r="L222" s="274"/>
      <c r="M222" s="275"/>
      <c r="N222" s="276"/>
      <c r="O222" s="276"/>
      <c r="P222" s="276"/>
      <c r="Q222" s="276"/>
      <c r="R222" s="276"/>
      <c r="S222" s="276"/>
      <c r="T222" s="277"/>
      <c r="AT222" s="278" t="s">
        <v>185</v>
      </c>
      <c r="AU222" s="278" t="s">
        <v>85</v>
      </c>
      <c r="AV222" s="14" t="s">
        <v>82</v>
      </c>
      <c r="AW222" s="14" t="s">
        <v>37</v>
      </c>
      <c r="AX222" s="14" t="s">
        <v>74</v>
      </c>
      <c r="AY222" s="278" t="s">
        <v>169</v>
      </c>
    </row>
    <row r="223" spans="2:51" s="12" customFormat="1" ht="13.5">
      <c r="B223" s="246"/>
      <c r="C223" s="247"/>
      <c r="D223" s="248" t="s">
        <v>185</v>
      </c>
      <c r="E223" s="249" t="s">
        <v>21</v>
      </c>
      <c r="F223" s="250" t="s">
        <v>1283</v>
      </c>
      <c r="G223" s="247"/>
      <c r="H223" s="251">
        <v>8.448</v>
      </c>
      <c r="I223" s="252"/>
      <c r="J223" s="247"/>
      <c r="K223" s="247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185</v>
      </c>
      <c r="AU223" s="257" t="s">
        <v>85</v>
      </c>
      <c r="AV223" s="12" t="s">
        <v>85</v>
      </c>
      <c r="AW223" s="12" t="s">
        <v>37</v>
      </c>
      <c r="AX223" s="12" t="s">
        <v>74</v>
      </c>
      <c r="AY223" s="257" t="s">
        <v>169</v>
      </c>
    </row>
    <row r="224" spans="2:51" s="13" customFormat="1" ht="13.5">
      <c r="B224" s="258"/>
      <c r="C224" s="259"/>
      <c r="D224" s="248" t="s">
        <v>185</v>
      </c>
      <c r="E224" s="260" t="s">
        <v>21</v>
      </c>
      <c r="F224" s="261" t="s">
        <v>187</v>
      </c>
      <c r="G224" s="259"/>
      <c r="H224" s="262">
        <v>8.448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AT224" s="268" t="s">
        <v>185</v>
      </c>
      <c r="AU224" s="268" t="s">
        <v>85</v>
      </c>
      <c r="AV224" s="13" t="s">
        <v>176</v>
      </c>
      <c r="AW224" s="13" t="s">
        <v>37</v>
      </c>
      <c r="AX224" s="13" t="s">
        <v>82</v>
      </c>
      <c r="AY224" s="268" t="s">
        <v>169</v>
      </c>
    </row>
    <row r="225" spans="2:65" s="1" customFormat="1" ht="38.25" customHeight="1">
      <c r="B225" s="47"/>
      <c r="C225" s="234" t="s">
        <v>537</v>
      </c>
      <c r="D225" s="234" t="s">
        <v>171</v>
      </c>
      <c r="E225" s="235" t="s">
        <v>302</v>
      </c>
      <c r="F225" s="236" t="s">
        <v>303</v>
      </c>
      <c r="G225" s="237" t="s">
        <v>288</v>
      </c>
      <c r="H225" s="238">
        <v>42.24</v>
      </c>
      <c r="I225" s="239"/>
      <c r="J225" s="240">
        <f>ROUND(I225*H225,2)</f>
        <v>0</v>
      </c>
      <c r="K225" s="236" t="s">
        <v>175</v>
      </c>
      <c r="L225" s="73"/>
      <c r="M225" s="241" t="s">
        <v>21</v>
      </c>
      <c r="N225" s="242" t="s">
        <v>45</v>
      </c>
      <c r="O225" s="48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AR225" s="25" t="s">
        <v>176</v>
      </c>
      <c r="AT225" s="25" t="s">
        <v>171</v>
      </c>
      <c r="AU225" s="25" t="s">
        <v>85</v>
      </c>
      <c r="AY225" s="25" t="s">
        <v>169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25" t="s">
        <v>82</v>
      </c>
      <c r="BK225" s="245">
        <f>ROUND(I225*H225,2)</f>
        <v>0</v>
      </c>
      <c r="BL225" s="25" t="s">
        <v>176</v>
      </c>
      <c r="BM225" s="25" t="s">
        <v>1284</v>
      </c>
    </row>
    <row r="226" spans="2:51" s="14" customFormat="1" ht="13.5">
      <c r="B226" s="269"/>
      <c r="C226" s="270"/>
      <c r="D226" s="248" t="s">
        <v>185</v>
      </c>
      <c r="E226" s="271" t="s">
        <v>21</v>
      </c>
      <c r="F226" s="272" t="s">
        <v>1282</v>
      </c>
      <c r="G226" s="270"/>
      <c r="H226" s="271" t="s">
        <v>21</v>
      </c>
      <c r="I226" s="273"/>
      <c r="J226" s="270"/>
      <c r="K226" s="270"/>
      <c r="L226" s="274"/>
      <c r="M226" s="275"/>
      <c r="N226" s="276"/>
      <c r="O226" s="276"/>
      <c r="P226" s="276"/>
      <c r="Q226" s="276"/>
      <c r="R226" s="276"/>
      <c r="S226" s="276"/>
      <c r="T226" s="277"/>
      <c r="AT226" s="278" t="s">
        <v>185</v>
      </c>
      <c r="AU226" s="278" t="s">
        <v>85</v>
      </c>
      <c r="AV226" s="14" t="s">
        <v>82</v>
      </c>
      <c r="AW226" s="14" t="s">
        <v>37</v>
      </c>
      <c r="AX226" s="14" t="s">
        <v>74</v>
      </c>
      <c r="AY226" s="278" t="s">
        <v>169</v>
      </c>
    </row>
    <row r="227" spans="2:51" s="12" customFormat="1" ht="13.5">
      <c r="B227" s="246"/>
      <c r="C227" s="247"/>
      <c r="D227" s="248" t="s">
        <v>185</v>
      </c>
      <c r="E227" s="249" t="s">
        <v>21</v>
      </c>
      <c r="F227" s="250" t="s">
        <v>1285</v>
      </c>
      <c r="G227" s="247"/>
      <c r="H227" s="251">
        <v>42.24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pans="2:51" s="13" customFormat="1" ht="13.5">
      <c r="B228" s="258"/>
      <c r="C228" s="259"/>
      <c r="D228" s="248" t="s">
        <v>185</v>
      </c>
      <c r="E228" s="260" t="s">
        <v>21</v>
      </c>
      <c r="F228" s="261" t="s">
        <v>187</v>
      </c>
      <c r="G228" s="259"/>
      <c r="H228" s="262">
        <v>42.24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185</v>
      </c>
      <c r="AU228" s="268" t="s">
        <v>85</v>
      </c>
      <c r="AV228" s="13" t="s">
        <v>176</v>
      </c>
      <c r="AW228" s="13" t="s">
        <v>37</v>
      </c>
      <c r="AX228" s="13" t="s">
        <v>82</v>
      </c>
      <c r="AY228" s="268" t="s">
        <v>169</v>
      </c>
    </row>
    <row r="229" spans="2:65" s="1" customFormat="1" ht="25.5" customHeight="1">
      <c r="B229" s="47"/>
      <c r="C229" s="234" t="s">
        <v>544</v>
      </c>
      <c r="D229" s="234" t="s">
        <v>171</v>
      </c>
      <c r="E229" s="235" t="s">
        <v>1085</v>
      </c>
      <c r="F229" s="236" t="s">
        <v>1086</v>
      </c>
      <c r="G229" s="237" t="s">
        <v>288</v>
      </c>
      <c r="H229" s="238">
        <v>69.425</v>
      </c>
      <c r="I229" s="239"/>
      <c r="J229" s="240">
        <f>ROUND(I229*H229,2)</f>
        <v>0</v>
      </c>
      <c r="K229" s="236" t="s">
        <v>175</v>
      </c>
      <c r="L229" s="73"/>
      <c r="M229" s="241" t="s">
        <v>21</v>
      </c>
      <c r="N229" s="242" t="s">
        <v>45</v>
      </c>
      <c r="O229" s="4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AR229" s="25" t="s">
        <v>176</v>
      </c>
      <c r="AT229" s="25" t="s">
        <v>171</v>
      </c>
      <c r="AU229" s="25" t="s">
        <v>85</v>
      </c>
      <c r="AY229" s="25" t="s">
        <v>169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25" t="s">
        <v>82</v>
      </c>
      <c r="BK229" s="245">
        <f>ROUND(I229*H229,2)</f>
        <v>0</v>
      </c>
      <c r="BL229" s="25" t="s">
        <v>176</v>
      </c>
      <c r="BM229" s="25" t="s">
        <v>1286</v>
      </c>
    </row>
    <row r="230" spans="2:51" s="12" customFormat="1" ht="13.5">
      <c r="B230" s="246"/>
      <c r="C230" s="247"/>
      <c r="D230" s="248" t="s">
        <v>185</v>
      </c>
      <c r="E230" s="249" t="s">
        <v>21</v>
      </c>
      <c r="F230" s="250" t="s">
        <v>1287</v>
      </c>
      <c r="G230" s="247"/>
      <c r="H230" s="251">
        <v>69.425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pans="2:51" s="13" customFormat="1" ht="13.5">
      <c r="B231" s="258"/>
      <c r="C231" s="259"/>
      <c r="D231" s="248" t="s">
        <v>185</v>
      </c>
      <c r="E231" s="260" t="s">
        <v>21</v>
      </c>
      <c r="F231" s="261" t="s">
        <v>187</v>
      </c>
      <c r="G231" s="259"/>
      <c r="H231" s="262">
        <v>69.425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AT231" s="268" t="s">
        <v>185</v>
      </c>
      <c r="AU231" s="268" t="s">
        <v>85</v>
      </c>
      <c r="AV231" s="13" t="s">
        <v>176</v>
      </c>
      <c r="AW231" s="13" t="s">
        <v>37</v>
      </c>
      <c r="AX231" s="13" t="s">
        <v>82</v>
      </c>
      <c r="AY231" s="268" t="s">
        <v>169</v>
      </c>
    </row>
    <row r="232" spans="2:65" s="1" customFormat="1" ht="25.5" customHeight="1">
      <c r="B232" s="47"/>
      <c r="C232" s="234" t="s">
        <v>547</v>
      </c>
      <c r="D232" s="234" t="s">
        <v>171</v>
      </c>
      <c r="E232" s="235" t="s">
        <v>1089</v>
      </c>
      <c r="F232" s="236" t="s">
        <v>517</v>
      </c>
      <c r="G232" s="237" t="s">
        <v>288</v>
      </c>
      <c r="H232" s="238">
        <v>56.05</v>
      </c>
      <c r="I232" s="239"/>
      <c r="J232" s="240">
        <f>ROUND(I232*H232,2)</f>
        <v>0</v>
      </c>
      <c r="K232" s="236" t="s">
        <v>175</v>
      </c>
      <c r="L232" s="73"/>
      <c r="M232" s="241" t="s">
        <v>21</v>
      </c>
      <c r="N232" s="242" t="s">
        <v>45</v>
      </c>
      <c r="O232" s="4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AR232" s="25" t="s">
        <v>176</v>
      </c>
      <c r="AT232" s="25" t="s">
        <v>171</v>
      </c>
      <c r="AU232" s="25" t="s">
        <v>85</v>
      </c>
      <c r="AY232" s="25" t="s">
        <v>169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25" t="s">
        <v>82</v>
      </c>
      <c r="BK232" s="245">
        <f>ROUND(I232*H232,2)</f>
        <v>0</v>
      </c>
      <c r="BL232" s="25" t="s">
        <v>176</v>
      </c>
      <c r="BM232" s="25" t="s">
        <v>1288</v>
      </c>
    </row>
    <row r="233" spans="2:51" s="12" customFormat="1" ht="13.5">
      <c r="B233" s="246"/>
      <c r="C233" s="247"/>
      <c r="D233" s="248" t="s">
        <v>185</v>
      </c>
      <c r="E233" s="249" t="s">
        <v>21</v>
      </c>
      <c r="F233" s="250" t="s">
        <v>1289</v>
      </c>
      <c r="G233" s="247"/>
      <c r="H233" s="251">
        <v>48.485</v>
      </c>
      <c r="I233" s="252"/>
      <c r="J233" s="247"/>
      <c r="K233" s="247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185</v>
      </c>
      <c r="AU233" s="257" t="s">
        <v>85</v>
      </c>
      <c r="AV233" s="12" t="s">
        <v>85</v>
      </c>
      <c r="AW233" s="12" t="s">
        <v>37</v>
      </c>
      <c r="AX233" s="12" t="s">
        <v>74</v>
      </c>
      <c r="AY233" s="257" t="s">
        <v>169</v>
      </c>
    </row>
    <row r="234" spans="2:51" s="12" customFormat="1" ht="13.5">
      <c r="B234" s="246"/>
      <c r="C234" s="247"/>
      <c r="D234" s="248" t="s">
        <v>185</v>
      </c>
      <c r="E234" s="249" t="s">
        <v>21</v>
      </c>
      <c r="F234" s="250" t="s">
        <v>1278</v>
      </c>
      <c r="G234" s="247"/>
      <c r="H234" s="251">
        <v>7.565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pans="2:51" s="13" customFormat="1" ht="13.5">
      <c r="B235" s="258"/>
      <c r="C235" s="259"/>
      <c r="D235" s="248" t="s">
        <v>185</v>
      </c>
      <c r="E235" s="260" t="s">
        <v>21</v>
      </c>
      <c r="F235" s="261" t="s">
        <v>187</v>
      </c>
      <c r="G235" s="259"/>
      <c r="H235" s="262">
        <v>56.05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AT235" s="268" t="s">
        <v>185</v>
      </c>
      <c r="AU235" s="268" t="s">
        <v>85</v>
      </c>
      <c r="AV235" s="13" t="s">
        <v>176</v>
      </c>
      <c r="AW235" s="13" t="s">
        <v>37</v>
      </c>
      <c r="AX235" s="13" t="s">
        <v>82</v>
      </c>
      <c r="AY235" s="268" t="s">
        <v>169</v>
      </c>
    </row>
    <row r="236" spans="2:63" s="11" customFormat="1" ht="29.85" customHeight="1">
      <c r="B236" s="218"/>
      <c r="C236" s="219"/>
      <c r="D236" s="220" t="s">
        <v>73</v>
      </c>
      <c r="E236" s="232" t="s">
        <v>319</v>
      </c>
      <c r="F236" s="232" t="s">
        <v>320</v>
      </c>
      <c r="G236" s="219"/>
      <c r="H236" s="219"/>
      <c r="I236" s="222"/>
      <c r="J236" s="233">
        <f>BK236</f>
        <v>0</v>
      </c>
      <c r="K236" s="219"/>
      <c r="L236" s="224"/>
      <c r="M236" s="225"/>
      <c r="N236" s="226"/>
      <c r="O236" s="226"/>
      <c r="P236" s="227">
        <f>P237</f>
        <v>0</v>
      </c>
      <c r="Q236" s="226"/>
      <c r="R236" s="227">
        <f>R237</f>
        <v>0</v>
      </c>
      <c r="S236" s="226"/>
      <c r="T236" s="228">
        <f>T237</f>
        <v>0</v>
      </c>
      <c r="AR236" s="229" t="s">
        <v>82</v>
      </c>
      <c r="AT236" s="230" t="s">
        <v>73</v>
      </c>
      <c r="AU236" s="230" t="s">
        <v>82</v>
      </c>
      <c r="AY236" s="229" t="s">
        <v>169</v>
      </c>
      <c r="BK236" s="231">
        <f>BK237</f>
        <v>0</v>
      </c>
    </row>
    <row r="237" spans="2:65" s="1" customFormat="1" ht="25.5" customHeight="1">
      <c r="B237" s="47"/>
      <c r="C237" s="234" t="s">
        <v>553</v>
      </c>
      <c r="D237" s="234" t="s">
        <v>171</v>
      </c>
      <c r="E237" s="235" t="s">
        <v>322</v>
      </c>
      <c r="F237" s="236" t="s">
        <v>323</v>
      </c>
      <c r="G237" s="237" t="s">
        <v>288</v>
      </c>
      <c r="H237" s="238">
        <v>686.389</v>
      </c>
      <c r="I237" s="239"/>
      <c r="J237" s="240">
        <f>ROUND(I237*H237,2)</f>
        <v>0</v>
      </c>
      <c r="K237" s="236" t="s">
        <v>175</v>
      </c>
      <c r="L237" s="73"/>
      <c r="M237" s="241" t="s">
        <v>21</v>
      </c>
      <c r="N237" s="279" t="s">
        <v>45</v>
      </c>
      <c r="O237" s="280"/>
      <c r="P237" s="281">
        <f>O237*H237</f>
        <v>0</v>
      </c>
      <c r="Q237" s="281">
        <v>0</v>
      </c>
      <c r="R237" s="281">
        <f>Q237*H237</f>
        <v>0</v>
      </c>
      <c r="S237" s="281">
        <v>0</v>
      </c>
      <c r="T237" s="282">
        <f>S237*H237</f>
        <v>0</v>
      </c>
      <c r="AR237" s="25" t="s">
        <v>176</v>
      </c>
      <c r="AT237" s="25" t="s">
        <v>171</v>
      </c>
      <c r="AU237" s="25" t="s">
        <v>85</v>
      </c>
      <c r="AY237" s="25" t="s">
        <v>169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25" t="s">
        <v>82</v>
      </c>
      <c r="BK237" s="245">
        <f>ROUND(I237*H237,2)</f>
        <v>0</v>
      </c>
      <c r="BL237" s="25" t="s">
        <v>176</v>
      </c>
      <c r="BM237" s="25" t="s">
        <v>1290</v>
      </c>
    </row>
    <row r="238" spans="2:12" s="1" customFormat="1" ht="6.95" customHeight="1">
      <c r="B238" s="68"/>
      <c r="C238" s="69"/>
      <c r="D238" s="69"/>
      <c r="E238" s="69"/>
      <c r="F238" s="69"/>
      <c r="G238" s="69"/>
      <c r="H238" s="69"/>
      <c r="I238" s="179"/>
      <c r="J238" s="69"/>
      <c r="K238" s="69"/>
      <c r="L238" s="73"/>
    </row>
  </sheetData>
  <sheetProtection password="CC35" sheet="1" objects="1" scenarios="1" formatColumns="0" formatRows="0" autoFilter="0"/>
  <autoFilter ref="C82:K237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141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1291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1292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1293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11. 6. 2018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pans="2:11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21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40</v>
      </c>
      <c r="E29" s="48"/>
      <c r="F29" s="48"/>
      <c r="G29" s="48"/>
      <c r="H29" s="48"/>
      <c r="I29" s="157"/>
      <c r="J29" s="168">
        <f>ROUND(J91,2)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42</v>
      </c>
      <c r="G31" s="48"/>
      <c r="H31" s="48"/>
      <c r="I31" s="169" t="s">
        <v>41</v>
      </c>
      <c r="J31" s="53" t="s">
        <v>43</v>
      </c>
      <c r="K31" s="52"/>
    </row>
    <row r="32" spans="2:11" s="1" customFormat="1" ht="14.4" customHeight="1">
      <c r="B32" s="47"/>
      <c r="C32" s="48"/>
      <c r="D32" s="56" t="s">
        <v>44</v>
      </c>
      <c r="E32" s="56" t="s">
        <v>45</v>
      </c>
      <c r="F32" s="170">
        <f>ROUND(SUM(BE91:BE442),2)</f>
        <v>0</v>
      </c>
      <c r="G32" s="48"/>
      <c r="H32" s="48"/>
      <c r="I32" s="171">
        <v>0.21</v>
      </c>
      <c r="J32" s="170">
        <f>ROUND(ROUND((SUM(BE91:BE442)),2)*I32,2)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46</v>
      </c>
      <c r="F33" s="170">
        <f>ROUND(SUM(BF91:BF442),2)</f>
        <v>0</v>
      </c>
      <c r="G33" s="48"/>
      <c r="H33" s="48"/>
      <c r="I33" s="171">
        <v>0.15</v>
      </c>
      <c r="J33" s="170">
        <f>ROUND(ROUND((SUM(BF91:BF442)),2)*I33,2)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70">
        <f>ROUND(SUM(BG91:BG442),2)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48</v>
      </c>
      <c r="F35" s="170">
        <f>ROUND(SUM(BH91:BH442),2)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0">
        <f>ROUND(SUM(BI91:BI442),2)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50</v>
      </c>
      <c r="E38" s="99"/>
      <c r="F38" s="99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143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Rekonstrukce ulic Moravská, Hynaisova a náměstí Svobody, Karlovy Vary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141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1291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1292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CITY069-051 - SO 104.1 - Oprava schodišť - schodiště Libušina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Karlovy Vary</v>
      </c>
      <c r="G53" s="48"/>
      <c r="H53" s="48"/>
      <c r="I53" s="159" t="s">
        <v>25</v>
      </c>
      <c r="J53" s="160" t="str">
        <f>IF(J14="","",J14)</f>
        <v>11. 6. 2018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Statutární město Karlovy Vary,Moskevská 21, K.Vary</v>
      </c>
      <c r="G55" s="48"/>
      <c r="H55" s="48"/>
      <c r="I55" s="159" t="s">
        <v>34</v>
      </c>
      <c r="J55" s="45" t="str">
        <f>E23</f>
        <v xml:space="preserve">AF-CITYPLAN sro.,Magistrů 1275/13,140 00 Praha 4 </v>
      </c>
      <c r="K55" s="52"/>
    </row>
    <row r="56" spans="2:11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144</v>
      </c>
      <c r="D58" s="172"/>
      <c r="E58" s="172"/>
      <c r="F58" s="172"/>
      <c r="G58" s="172"/>
      <c r="H58" s="172"/>
      <c r="I58" s="186"/>
      <c r="J58" s="187" t="s">
        <v>145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146</v>
      </c>
      <c r="D60" s="48"/>
      <c r="E60" s="48"/>
      <c r="F60" s="48"/>
      <c r="G60" s="48"/>
      <c r="H60" s="48"/>
      <c r="I60" s="157"/>
      <c r="J60" s="168">
        <f>J91</f>
        <v>0</v>
      </c>
      <c r="K60" s="52"/>
      <c r="AU60" s="25" t="s">
        <v>147</v>
      </c>
    </row>
    <row r="61" spans="2:11" s="8" customFormat="1" ht="24.95" customHeight="1">
      <c r="B61" s="190"/>
      <c r="C61" s="191"/>
      <c r="D61" s="192" t="s">
        <v>148</v>
      </c>
      <c r="E61" s="193"/>
      <c r="F61" s="193"/>
      <c r="G61" s="193"/>
      <c r="H61" s="193"/>
      <c r="I61" s="194"/>
      <c r="J61" s="195">
        <f>J92</f>
        <v>0</v>
      </c>
      <c r="K61" s="196"/>
    </row>
    <row r="62" spans="2:11" s="9" customFormat="1" ht="19.9" customHeight="1">
      <c r="B62" s="197"/>
      <c r="C62" s="198"/>
      <c r="D62" s="199" t="s">
        <v>149</v>
      </c>
      <c r="E62" s="200"/>
      <c r="F62" s="200"/>
      <c r="G62" s="200"/>
      <c r="H62" s="200"/>
      <c r="I62" s="201"/>
      <c r="J62" s="202">
        <f>J93</f>
        <v>0</v>
      </c>
      <c r="K62" s="203"/>
    </row>
    <row r="63" spans="2:11" s="9" customFormat="1" ht="19.9" customHeight="1">
      <c r="B63" s="197"/>
      <c r="C63" s="198"/>
      <c r="D63" s="199" t="s">
        <v>326</v>
      </c>
      <c r="E63" s="200"/>
      <c r="F63" s="200"/>
      <c r="G63" s="200"/>
      <c r="H63" s="200"/>
      <c r="I63" s="201"/>
      <c r="J63" s="202">
        <f>J173</f>
        <v>0</v>
      </c>
      <c r="K63" s="203"/>
    </row>
    <row r="64" spans="2:11" s="9" customFormat="1" ht="19.9" customHeight="1">
      <c r="B64" s="197"/>
      <c r="C64" s="198"/>
      <c r="D64" s="199" t="s">
        <v>327</v>
      </c>
      <c r="E64" s="200"/>
      <c r="F64" s="200"/>
      <c r="G64" s="200"/>
      <c r="H64" s="200"/>
      <c r="I64" s="201"/>
      <c r="J64" s="202">
        <f>J184</f>
        <v>0</v>
      </c>
      <c r="K64" s="203"/>
    </row>
    <row r="65" spans="2:11" s="9" customFormat="1" ht="19.9" customHeight="1">
      <c r="B65" s="197"/>
      <c r="C65" s="198"/>
      <c r="D65" s="199" t="s">
        <v>328</v>
      </c>
      <c r="E65" s="200"/>
      <c r="F65" s="200"/>
      <c r="G65" s="200"/>
      <c r="H65" s="200"/>
      <c r="I65" s="201"/>
      <c r="J65" s="202">
        <f>J274</f>
        <v>0</v>
      </c>
      <c r="K65" s="203"/>
    </row>
    <row r="66" spans="2:11" s="9" customFormat="1" ht="19.9" customHeight="1">
      <c r="B66" s="197"/>
      <c r="C66" s="198"/>
      <c r="D66" s="199" t="s">
        <v>329</v>
      </c>
      <c r="E66" s="200"/>
      <c r="F66" s="200"/>
      <c r="G66" s="200"/>
      <c r="H66" s="200"/>
      <c r="I66" s="201"/>
      <c r="J66" s="202">
        <f>J300</f>
        <v>0</v>
      </c>
      <c r="K66" s="203"/>
    </row>
    <row r="67" spans="2:11" s="9" customFormat="1" ht="19.9" customHeight="1">
      <c r="B67" s="197"/>
      <c r="C67" s="198"/>
      <c r="D67" s="199" t="s">
        <v>330</v>
      </c>
      <c r="E67" s="200"/>
      <c r="F67" s="200"/>
      <c r="G67" s="200"/>
      <c r="H67" s="200"/>
      <c r="I67" s="201"/>
      <c r="J67" s="202">
        <f>J307</f>
        <v>0</v>
      </c>
      <c r="K67" s="203"/>
    </row>
    <row r="68" spans="2:11" s="9" customFormat="1" ht="19.9" customHeight="1">
      <c r="B68" s="197"/>
      <c r="C68" s="198"/>
      <c r="D68" s="199" t="s">
        <v>151</v>
      </c>
      <c r="E68" s="200"/>
      <c r="F68" s="200"/>
      <c r="G68" s="200"/>
      <c r="H68" s="200"/>
      <c r="I68" s="201"/>
      <c r="J68" s="202">
        <f>J382</f>
        <v>0</v>
      </c>
      <c r="K68" s="203"/>
    </row>
    <row r="69" spans="2:11" s="9" customFormat="1" ht="19.9" customHeight="1">
      <c r="B69" s="197"/>
      <c r="C69" s="198"/>
      <c r="D69" s="199" t="s">
        <v>152</v>
      </c>
      <c r="E69" s="200"/>
      <c r="F69" s="200"/>
      <c r="G69" s="200"/>
      <c r="H69" s="200"/>
      <c r="I69" s="201"/>
      <c r="J69" s="202">
        <f>J441</f>
        <v>0</v>
      </c>
      <c r="K69" s="203"/>
    </row>
    <row r="70" spans="2:11" s="1" customFormat="1" ht="21.8" customHeight="1">
      <c r="B70" s="47"/>
      <c r="C70" s="48"/>
      <c r="D70" s="48"/>
      <c r="E70" s="48"/>
      <c r="F70" s="48"/>
      <c r="G70" s="48"/>
      <c r="H70" s="48"/>
      <c r="I70" s="157"/>
      <c r="J70" s="48"/>
      <c r="K70" s="52"/>
    </row>
    <row r="71" spans="2:11" s="1" customFormat="1" ht="6.95" customHeight="1">
      <c r="B71" s="68"/>
      <c r="C71" s="69"/>
      <c r="D71" s="69"/>
      <c r="E71" s="69"/>
      <c r="F71" s="69"/>
      <c r="G71" s="69"/>
      <c r="H71" s="69"/>
      <c r="I71" s="179"/>
      <c r="J71" s="69"/>
      <c r="K71" s="70"/>
    </row>
    <row r="75" spans="2:12" s="1" customFormat="1" ht="6.95" customHeight="1">
      <c r="B75" s="71"/>
      <c r="C75" s="72"/>
      <c r="D75" s="72"/>
      <c r="E75" s="72"/>
      <c r="F75" s="72"/>
      <c r="G75" s="72"/>
      <c r="H75" s="72"/>
      <c r="I75" s="182"/>
      <c r="J75" s="72"/>
      <c r="K75" s="72"/>
      <c r="L75" s="73"/>
    </row>
    <row r="76" spans="2:12" s="1" customFormat="1" ht="36.95" customHeight="1">
      <c r="B76" s="47"/>
      <c r="C76" s="74" t="s">
        <v>153</v>
      </c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16.5" customHeight="1">
      <c r="B79" s="47"/>
      <c r="C79" s="75"/>
      <c r="D79" s="75"/>
      <c r="E79" s="205" t="str">
        <f>E7</f>
        <v>Rekonstrukce ulic Moravská, Hynaisova a náměstí Svobody, Karlovy Vary</v>
      </c>
      <c r="F79" s="77"/>
      <c r="G79" s="77"/>
      <c r="H79" s="77"/>
      <c r="I79" s="204"/>
      <c r="J79" s="75"/>
      <c r="K79" s="75"/>
      <c r="L79" s="73"/>
    </row>
    <row r="80" spans="2:12" ht="13.5">
      <c r="B80" s="29"/>
      <c r="C80" s="77" t="s">
        <v>141</v>
      </c>
      <c r="D80" s="304"/>
      <c r="E80" s="304"/>
      <c r="F80" s="304"/>
      <c r="G80" s="304"/>
      <c r="H80" s="304"/>
      <c r="I80" s="149"/>
      <c r="J80" s="304"/>
      <c r="K80" s="304"/>
      <c r="L80" s="305"/>
    </row>
    <row r="81" spans="2:12" s="1" customFormat="1" ht="16.5" customHeight="1">
      <c r="B81" s="47"/>
      <c r="C81" s="75"/>
      <c r="D81" s="75"/>
      <c r="E81" s="205" t="s">
        <v>1291</v>
      </c>
      <c r="F81" s="75"/>
      <c r="G81" s="75"/>
      <c r="H81" s="75"/>
      <c r="I81" s="204"/>
      <c r="J81" s="75"/>
      <c r="K81" s="75"/>
      <c r="L81" s="73"/>
    </row>
    <row r="82" spans="2:12" s="1" customFormat="1" ht="14.4" customHeight="1">
      <c r="B82" s="47"/>
      <c r="C82" s="77" t="s">
        <v>1292</v>
      </c>
      <c r="D82" s="75"/>
      <c r="E82" s="75"/>
      <c r="F82" s="75"/>
      <c r="G82" s="75"/>
      <c r="H82" s="75"/>
      <c r="I82" s="204"/>
      <c r="J82" s="75"/>
      <c r="K82" s="75"/>
      <c r="L82" s="73"/>
    </row>
    <row r="83" spans="2:12" s="1" customFormat="1" ht="17.25" customHeight="1">
      <c r="B83" s="47"/>
      <c r="C83" s="75"/>
      <c r="D83" s="75"/>
      <c r="E83" s="83" t="str">
        <f>E11</f>
        <v>CITY069-051 - SO 104.1 - Oprava schodišť - schodiště Libušina</v>
      </c>
      <c r="F83" s="75"/>
      <c r="G83" s="75"/>
      <c r="H83" s="75"/>
      <c r="I83" s="204"/>
      <c r="J83" s="75"/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pans="2:12" s="1" customFormat="1" ht="18" customHeight="1">
      <c r="B85" s="47"/>
      <c r="C85" s="77" t="s">
        <v>23</v>
      </c>
      <c r="D85" s="75"/>
      <c r="E85" s="75"/>
      <c r="F85" s="206" t="str">
        <f>F14</f>
        <v>Karlovy Vary</v>
      </c>
      <c r="G85" s="75"/>
      <c r="H85" s="75"/>
      <c r="I85" s="207" t="s">
        <v>25</v>
      </c>
      <c r="J85" s="86" t="str">
        <f>IF(J14="","",J14)</f>
        <v>11. 6. 2018</v>
      </c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pans="2:12" s="1" customFormat="1" ht="13.5">
      <c r="B87" s="47"/>
      <c r="C87" s="77" t="s">
        <v>27</v>
      </c>
      <c r="D87" s="75"/>
      <c r="E87" s="75"/>
      <c r="F87" s="206" t="str">
        <f>E17</f>
        <v>Statutární město Karlovy Vary,Moskevská 21, K.Vary</v>
      </c>
      <c r="G87" s="75"/>
      <c r="H87" s="75"/>
      <c r="I87" s="207" t="s">
        <v>34</v>
      </c>
      <c r="J87" s="206" t="str">
        <f>E23</f>
        <v xml:space="preserve">AF-CITYPLAN sro.,Magistrů 1275/13,140 00 Praha 4 </v>
      </c>
      <c r="K87" s="75"/>
      <c r="L87" s="73"/>
    </row>
    <row r="88" spans="2:12" s="1" customFormat="1" ht="14.4" customHeight="1">
      <c r="B88" s="47"/>
      <c r="C88" s="77" t="s">
        <v>32</v>
      </c>
      <c r="D88" s="75"/>
      <c r="E88" s="75"/>
      <c r="F88" s="206" t="str">
        <f>IF(E20="","",E20)</f>
        <v/>
      </c>
      <c r="G88" s="75"/>
      <c r="H88" s="75"/>
      <c r="I88" s="204"/>
      <c r="J88" s="75"/>
      <c r="K88" s="75"/>
      <c r="L88" s="73"/>
    </row>
    <row r="89" spans="2:12" s="1" customFormat="1" ht="10.3" customHeight="1">
      <c r="B89" s="47"/>
      <c r="C89" s="75"/>
      <c r="D89" s="75"/>
      <c r="E89" s="75"/>
      <c r="F89" s="75"/>
      <c r="G89" s="75"/>
      <c r="H89" s="75"/>
      <c r="I89" s="204"/>
      <c r="J89" s="75"/>
      <c r="K89" s="75"/>
      <c r="L89" s="73"/>
    </row>
    <row r="90" spans="2:20" s="10" customFormat="1" ht="29.25" customHeight="1">
      <c r="B90" s="208"/>
      <c r="C90" s="209" t="s">
        <v>154</v>
      </c>
      <c r="D90" s="210" t="s">
        <v>59</v>
      </c>
      <c r="E90" s="210" t="s">
        <v>55</v>
      </c>
      <c r="F90" s="210" t="s">
        <v>155</v>
      </c>
      <c r="G90" s="210" t="s">
        <v>156</v>
      </c>
      <c r="H90" s="210" t="s">
        <v>157</v>
      </c>
      <c r="I90" s="211" t="s">
        <v>158</v>
      </c>
      <c r="J90" s="210" t="s">
        <v>145</v>
      </c>
      <c r="K90" s="212" t="s">
        <v>159</v>
      </c>
      <c r="L90" s="213"/>
      <c r="M90" s="103" t="s">
        <v>160</v>
      </c>
      <c r="N90" s="104" t="s">
        <v>44</v>
      </c>
      <c r="O90" s="104" t="s">
        <v>161</v>
      </c>
      <c r="P90" s="104" t="s">
        <v>162</v>
      </c>
      <c r="Q90" s="104" t="s">
        <v>163</v>
      </c>
      <c r="R90" s="104" t="s">
        <v>164</v>
      </c>
      <c r="S90" s="104" t="s">
        <v>165</v>
      </c>
      <c r="T90" s="105" t="s">
        <v>166</v>
      </c>
    </row>
    <row r="91" spans="2:63" s="1" customFormat="1" ht="29.25" customHeight="1">
      <c r="B91" s="47"/>
      <c r="C91" s="109" t="s">
        <v>146</v>
      </c>
      <c r="D91" s="75"/>
      <c r="E91" s="75"/>
      <c r="F91" s="75"/>
      <c r="G91" s="75"/>
      <c r="H91" s="75"/>
      <c r="I91" s="204"/>
      <c r="J91" s="214">
        <f>BK91</f>
        <v>0</v>
      </c>
      <c r="K91" s="75"/>
      <c r="L91" s="73"/>
      <c r="M91" s="106"/>
      <c r="N91" s="107"/>
      <c r="O91" s="107"/>
      <c r="P91" s="215">
        <f>P92</f>
        <v>0</v>
      </c>
      <c r="Q91" s="107"/>
      <c r="R91" s="215">
        <f>R92</f>
        <v>190.9873558345062</v>
      </c>
      <c r="S91" s="107"/>
      <c r="T91" s="216">
        <f>T92</f>
        <v>158.83464999999998</v>
      </c>
      <c r="AT91" s="25" t="s">
        <v>73</v>
      </c>
      <c r="AU91" s="25" t="s">
        <v>147</v>
      </c>
      <c r="BK91" s="217">
        <f>BK92</f>
        <v>0</v>
      </c>
    </row>
    <row r="92" spans="2:63" s="11" customFormat="1" ht="37.4" customHeight="1">
      <c r="B92" s="218"/>
      <c r="C92" s="219"/>
      <c r="D92" s="220" t="s">
        <v>73</v>
      </c>
      <c r="E92" s="221" t="s">
        <v>167</v>
      </c>
      <c r="F92" s="221" t="s">
        <v>168</v>
      </c>
      <c r="G92" s="219"/>
      <c r="H92" s="219"/>
      <c r="I92" s="222"/>
      <c r="J92" s="223">
        <f>BK92</f>
        <v>0</v>
      </c>
      <c r="K92" s="219"/>
      <c r="L92" s="224"/>
      <c r="M92" s="225"/>
      <c r="N92" s="226"/>
      <c r="O92" s="226"/>
      <c r="P92" s="227">
        <f>P93+P173+P184+P274+P300+P307+P382+P441</f>
        <v>0</v>
      </c>
      <c r="Q92" s="226"/>
      <c r="R92" s="227">
        <f>R93+R173+R184+R274+R300+R307+R382+R441</f>
        <v>190.9873558345062</v>
      </c>
      <c r="S92" s="226"/>
      <c r="T92" s="228">
        <f>T93+T173+T184+T274+T300+T307+T382+T441</f>
        <v>158.83464999999998</v>
      </c>
      <c r="AR92" s="229" t="s">
        <v>82</v>
      </c>
      <c r="AT92" s="230" t="s">
        <v>73</v>
      </c>
      <c r="AU92" s="230" t="s">
        <v>74</v>
      </c>
      <c r="AY92" s="229" t="s">
        <v>169</v>
      </c>
      <c r="BK92" s="231">
        <f>BK93+BK173+BK184+BK274+BK300+BK307+BK382+BK441</f>
        <v>0</v>
      </c>
    </row>
    <row r="93" spans="2:63" s="11" customFormat="1" ht="19.9" customHeight="1">
      <c r="B93" s="218"/>
      <c r="C93" s="219"/>
      <c r="D93" s="220" t="s">
        <v>73</v>
      </c>
      <c r="E93" s="232" t="s">
        <v>82</v>
      </c>
      <c r="F93" s="232" t="s">
        <v>170</v>
      </c>
      <c r="G93" s="219"/>
      <c r="H93" s="219"/>
      <c r="I93" s="222"/>
      <c r="J93" s="233">
        <f>BK93</f>
        <v>0</v>
      </c>
      <c r="K93" s="219"/>
      <c r="L93" s="224"/>
      <c r="M93" s="225"/>
      <c r="N93" s="226"/>
      <c r="O93" s="226"/>
      <c r="P93" s="227">
        <f>SUM(P94:P172)</f>
        <v>0</v>
      </c>
      <c r="Q93" s="226"/>
      <c r="R93" s="227">
        <f>SUM(R94:R172)</f>
        <v>0</v>
      </c>
      <c r="S93" s="226"/>
      <c r="T93" s="228">
        <f>SUM(T94:T172)</f>
        <v>140.53385</v>
      </c>
      <c r="AR93" s="229" t="s">
        <v>82</v>
      </c>
      <c r="AT93" s="230" t="s">
        <v>73</v>
      </c>
      <c r="AU93" s="230" t="s">
        <v>82</v>
      </c>
      <c r="AY93" s="229" t="s">
        <v>169</v>
      </c>
      <c r="BK93" s="231">
        <f>SUM(BK94:BK172)</f>
        <v>0</v>
      </c>
    </row>
    <row r="94" spans="2:65" s="1" customFormat="1" ht="38.25" customHeight="1">
      <c r="B94" s="47"/>
      <c r="C94" s="234" t="s">
        <v>82</v>
      </c>
      <c r="D94" s="234" t="s">
        <v>171</v>
      </c>
      <c r="E94" s="235" t="s">
        <v>331</v>
      </c>
      <c r="F94" s="236" t="s">
        <v>332</v>
      </c>
      <c r="G94" s="237" t="s">
        <v>194</v>
      </c>
      <c r="H94" s="238">
        <v>79.5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0.26</v>
      </c>
      <c r="T94" s="244">
        <f>S94*H94</f>
        <v>20.67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1294</v>
      </c>
    </row>
    <row r="95" spans="2:51" s="14" customFormat="1" ht="13.5">
      <c r="B95" s="269"/>
      <c r="C95" s="270"/>
      <c r="D95" s="248" t="s">
        <v>185</v>
      </c>
      <c r="E95" s="271" t="s">
        <v>21</v>
      </c>
      <c r="F95" s="272" t="s">
        <v>1295</v>
      </c>
      <c r="G95" s="270"/>
      <c r="H95" s="271" t="s">
        <v>21</v>
      </c>
      <c r="I95" s="273"/>
      <c r="J95" s="270"/>
      <c r="K95" s="270"/>
      <c r="L95" s="274"/>
      <c r="M95" s="275"/>
      <c r="N95" s="276"/>
      <c r="O95" s="276"/>
      <c r="P95" s="276"/>
      <c r="Q95" s="276"/>
      <c r="R95" s="276"/>
      <c r="S95" s="276"/>
      <c r="T95" s="277"/>
      <c r="AT95" s="278" t="s">
        <v>185</v>
      </c>
      <c r="AU95" s="278" t="s">
        <v>85</v>
      </c>
      <c r="AV95" s="14" t="s">
        <v>82</v>
      </c>
      <c r="AW95" s="14" t="s">
        <v>37</v>
      </c>
      <c r="AX95" s="14" t="s">
        <v>74</v>
      </c>
      <c r="AY95" s="278" t="s">
        <v>169</v>
      </c>
    </row>
    <row r="96" spans="2:51" s="12" customFormat="1" ht="13.5">
      <c r="B96" s="246"/>
      <c r="C96" s="247"/>
      <c r="D96" s="248" t="s">
        <v>185</v>
      </c>
      <c r="E96" s="249" t="s">
        <v>21</v>
      </c>
      <c r="F96" s="250" t="s">
        <v>1296</v>
      </c>
      <c r="G96" s="247"/>
      <c r="H96" s="251">
        <v>79.5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pans="2:51" s="13" customFormat="1" ht="13.5">
      <c r="B97" s="258"/>
      <c r="C97" s="259"/>
      <c r="D97" s="248" t="s">
        <v>185</v>
      </c>
      <c r="E97" s="260" t="s">
        <v>21</v>
      </c>
      <c r="F97" s="261" t="s">
        <v>187</v>
      </c>
      <c r="G97" s="259"/>
      <c r="H97" s="262">
        <v>79.5</v>
      </c>
      <c r="I97" s="263"/>
      <c r="J97" s="259"/>
      <c r="K97" s="259"/>
      <c r="L97" s="264"/>
      <c r="M97" s="265"/>
      <c r="N97" s="266"/>
      <c r="O97" s="266"/>
      <c r="P97" s="266"/>
      <c r="Q97" s="266"/>
      <c r="R97" s="266"/>
      <c r="S97" s="266"/>
      <c r="T97" s="267"/>
      <c r="AT97" s="268" t="s">
        <v>185</v>
      </c>
      <c r="AU97" s="268" t="s">
        <v>85</v>
      </c>
      <c r="AV97" s="13" t="s">
        <v>176</v>
      </c>
      <c r="AW97" s="13" t="s">
        <v>37</v>
      </c>
      <c r="AX97" s="13" t="s">
        <v>82</v>
      </c>
      <c r="AY97" s="268" t="s">
        <v>169</v>
      </c>
    </row>
    <row r="98" spans="2:65" s="1" customFormat="1" ht="51" customHeight="1">
      <c r="B98" s="47"/>
      <c r="C98" s="234" t="s">
        <v>85</v>
      </c>
      <c r="D98" s="234" t="s">
        <v>171</v>
      </c>
      <c r="E98" s="235" t="s">
        <v>1297</v>
      </c>
      <c r="F98" s="236" t="s">
        <v>1298</v>
      </c>
      <c r="G98" s="237" t="s">
        <v>194</v>
      </c>
      <c r="H98" s="238">
        <v>104.1</v>
      </c>
      <c r="I98" s="239"/>
      <c r="J98" s="240">
        <f>ROUND(I98*H98,2)</f>
        <v>0</v>
      </c>
      <c r="K98" s="236" t="s">
        <v>175</v>
      </c>
      <c r="L98" s="73"/>
      <c r="M98" s="241" t="s">
        <v>21</v>
      </c>
      <c r="N98" s="242" t="s">
        <v>45</v>
      </c>
      <c r="O98" s="48"/>
      <c r="P98" s="243">
        <f>O98*H98</f>
        <v>0</v>
      </c>
      <c r="Q98" s="243">
        <v>0</v>
      </c>
      <c r="R98" s="243">
        <f>Q98*H98</f>
        <v>0</v>
      </c>
      <c r="S98" s="243">
        <v>0.417</v>
      </c>
      <c r="T98" s="244">
        <f>S98*H98</f>
        <v>43.409699999999994</v>
      </c>
      <c r="AR98" s="25" t="s">
        <v>176</v>
      </c>
      <c r="AT98" s="25" t="s">
        <v>171</v>
      </c>
      <c r="AU98" s="25" t="s">
        <v>85</v>
      </c>
      <c r="AY98" s="25" t="s">
        <v>169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176</v>
      </c>
      <c r="BM98" s="25" t="s">
        <v>1299</v>
      </c>
    </row>
    <row r="99" spans="2:51" s="14" customFormat="1" ht="13.5">
      <c r="B99" s="269"/>
      <c r="C99" s="270"/>
      <c r="D99" s="248" t="s">
        <v>185</v>
      </c>
      <c r="E99" s="271" t="s">
        <v>21</v>
      </c>
      <c r="F99" s="272" t="s">
        <v>1295</v>
      </c>
      <c r="G99" s="270"/>
      <c r="H99" s="271" t="s">
        <v>21</v>
      </c>
      <c r="I99" s="273"/>
      <c r="J99" s="270"/>
      <c r="K99" s="270"/>
      <c r="L99" s="274"/>
      <c r="M99" s="275"/>
      <c r="N99" s="276"/>
      <c r="O99" s="276"/>
      <c r="P99" s="276"/>
      <c r="Q99" s="276"/>
      <c r="R99" s="276"/>
      <c r="S99" s="276"/>
      <c r="T99" s="277"/>
      <c r="AT99" s="278" t="s">
        <v>185</v>
      </c>
      <c r="AU99" s="278" t="s">
        <v>85</v>
      </c>
      <c r="AV99" s="14" t="s">
        <v>82</v>
      </c>
      <c r="AW99" s="14" t="s">
        <v>37</v>
      </c>
      <c r="AX99" s="14" t="s">
        <v>74</v>
      </c>
      <c r="AY99" s="278" t="s">
        <v>169</v>
      </c>
    </row>
    <row r="100" spans="2:51" s="12" customFormat="1" ht="13.5">
      <c r="B100" s="246"/>
      <c r="C100" s="247"/>
      <c r="D100" s="248" t="s">
        <v>185</v>
      </c>
      <c r="E100" s="249" t="s">
        <v>21</v>
      </c>
      <c r="F100" s="250" t="s">
        <v>1300</v>
      </c>
      <c r="G100" s="247"/>
      <c r="H100" s="251">
        <v>104.1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pans="2:51" s="13" customFormat="1" ht="13.5">
      <c r="B101" s="258"/>
      <c r="C101" s="259"/>
      <c r="D101" s="248" t="s">
        <v>185</v>
      </c>
      <c r="E101" s="260" t="s">
        <v>21</v>
      </c>
      <c r="F101" s="261" t="s">
        <v>187</v>
      </c>
      <c r="G101" s="259"/>
      <c r="H101" s="262">
        <v>104.1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185</v>
      </c>
      <c r="AU101" s="268" t="s">
        <v>85</v>
      </c>
      <c r="AV101" s="13" t="s">
        <v>176</v>
      </c>
      <c r="AW101" s="13" t="s">
        <v>37</v>
      </c>
      <c r="AX101" s="13" t="s">
        <v>82</v>
      </c>
      <c r="AY101" s="268" t="s">
        <v>169</v>
      </c>
    </row>
    <row r="102" spans="2:65" s="1" customFormat="1" ht="38.25" customHeight="1">
      <c r="B102" s="47"/>
      <c r="C102" s="234" t="s">
        <v>181</v>
      </c>
      <c r="D102" s="234" t="s">
        <v>171</v>
      </c>
      <c r="E102" s="235" t="s">
        <v>1301</v>
      </c>
      <c r="F102" s="236" t="s">
        <v>1302</v>
      </c>
      <c r="G102" s="237" t="s">
        <v>194</v>
      </c>
      <c r="H102" s="238">
        <v>38.15</v>
      </c>
      <c r="I102" s="239"/>
      <c r="J102" s="240">
        <f>ROUND(I102*H102,2)</f>
        <v>0</v>
      </c>
      <c r="K102" s="236" t="s">
        <v>175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0.29</v>
      </c>
      <c r="T102" s="244">
        <f>S102*H102</f>
        <v>11.0635</v>
      </c>
      <c r="AR102" s="25" t="s">
        <v>176</v>
      </c>
      <c r="AT102" s="25" t="s">
        <v>171</v>
      </c>
      <c r="AU102" s="25" t="s">
        <v>85</v>
      </c>
      <c r="AY102" s="25" t="s">
        <v>169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176</v>
      </c>
      <c r="BM102" s="25" t="s">
        <v>1303</v>
      </c>
    </row>
    <row r="103" spans="2:51" s="14" customFormat="1" ht="13.5">
      <c r="B103" s="269"/>
      <c r="C103" s="270"/>
      <c r="D103" s="248" t="s">
        <v>185</v>
      </c>
      <c r="E103" s="271" t="s">
        <v>21</v>
      </c>
      <c r="F103" s="272" t="s">
        <v>1295</v>
      </c>
      <c r="G103" s="270"/>
      <c r="H103" s="271" t="s">
        <v>21</v>
      </c>
      <c r="I103" s="273"/>
      <c r="J103" s="270"/>
      <c r="K103" s="270"/>
      <c r="L103" s="274"/>
      <c r="M103" s="275"/>
      <c r="N103" s="276"/>
      <c r="O103" s="276"/>
      <c r="P103" s="276"/>
      <c r="Q103" s="276"/>
      <c r="R103" s="276"/>
      <c r="S103" s="276"/>
      <c r="T103" s="277"/>
      <c r="AT103" s="278" t="s">
        <v>185</v>
      </c>
      <c r="AU103" s="278" t="s">
        <v>85</v>
      </c>
      <c r="AV103" s="14" t="s">
        <v>82</v>
      </c>
      <c r="AW103" s="14" t="s">
        <v>37</v>
      </c>
      <c r="AX103" s="14" t="s">
        <v>74</v>
      </c>
      <c r="AY103" s="278" t="s">
        <v>169</v>
      </c>
    </row>
    <row r="104" spans="2:51" s="12" customFormat="1" ht="13.5">
      <c r="B104" s="246"/>
      <c r="C104" s="247"/>
      <c r="D104" s="248" t="s">
        <v>185</v>
      </c>
      <c r="E104" s="249" t="s">
        <v>21</v>
      </c>
      <c r="F104" s="250" t="s">
        <v>1304</v>
      </c>
      <c r="G104" s="247"/>
      <c r="H104" s="251">
        <v>38.15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pans="2:51" s="13" customFormat="1" ht="13.5">
      <c r="B105" s="258"/>
      <c r="C105" s="259"/>
      <c r="D105" s="248" t="s">
        <v>185</v>
      </c>
      <c r="E105" s="260" t="s">
        <v>21</v>
      </c>
      <c r="F105" s="261" t="s">
        <v>187</v>
      </c>
      <c r="G105" s="259"/>
      <c r="H105" s="262">
        <v>38.15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185</v>
      </c>
      <c r="AU105" s="268" t="s">
        <v>85</v>
      </c>
      <c r="AV105" s="13" t="s">
        <v>176</v>
      </c>
      <c r="AW105" s="13" t="s">
        <v>37</v>
      </c>
      <c r="AX105" s="13" t="s">
        <v>82</v>
      </c>
      <c r="AY105" s="268" t="s">
        <v>169</v>
      </c>
    </row>
    <row r="106" spans="2:65" s="1" customFormat="1" ht="38.25" customHeight="1">
      <c r="B106" s="47"/>
      <c r="C106" s="234" t="s">
        <v>176</v>
      </c>
      <c r="D106" s="234" t="s">
        <v>171</v>
      </c>
      <c r="E106" s="235" t="s">
        <v>359</v>
      </c>
      <c r="F106" s="236" t="s">
        <v>360</v>
      </c>
      <c r="G106" s="237" t="s">
        <v>194</v>
      </c>
      <c r="H106" s="238">
        <v>7.25</v>
      </c>
      <c r="I106" s="239"/>
      <c r="J106" s="240">
        <f>ROUND(I106*H106,2)</f>
        <v>0</v>
      </c>
      <c r="K106" s="236" t="s">
        <v>175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</v>
      </c>
      <c r="R106" s="243">
        <f>Q106*H106</f>
        <v>0</v>
      </c>
      <c r="S106" s="243">
        <v>0.325</v>
      </c>
      <c r="T106" s="244">
        <f>S106*H106</f>
        <v>2.35625</v>
      </c>
      <c r="AR106" s="25" t="s">
        <v>176</v>
      </c>
      <c r="AT106" s="25" t="s">
        <v>171</v>
      </c>
      <c r="AU106" s="25" t="s">
        <v>85</v>
      </c>
      <c r="AY106" s="25" t="s">
        <v>169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176</v>
      </c>
      <c r="BM106" s="25" t="s">
        <v>1305</v>
      </c>
    </row>
    <row r="107" spans="2:51" s="14" customFormat="1" ht="13.5">
      <c r="B107" s="269"/>
      <c r="C107" s="270"/>
      <c r="D107" s="248" t="s">
        <v>185</v>
      </c>
      <c r="E107" s="271" t="s">
        <v>21</v>
      </c>
      <c r="F107" s="272" t="s">
        <v>1295</v>
      </c>
      <c r="G107" s="270"/>
      <c r="H107" s="271" t="s">
        <v>21</v>
      </c>
      <c r="I107" s="273"/>
      <c r="J107" s="270"/>
      <c r="K107" s="270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185</v>
      </c>
      <c r="AU107" s="278" t="s">
        <v>85</v>
      </c>
      <c r="AV107" s="14" t="s">
        <v>82</v>
      </c>
      <c r="AW107" s="14" t="s">
        <v>37</v>
      </c>
      <c r="AX107" s="14" t="s">
        <v>74</v>
      </c>
      <c r="AY107" s="278" t="s">
        <v>169</v>
      </c>
    </row>
    <row r="108" spans="2:51" s="12" customFormat="1" ht="13.5">
      <c r="B108" s="246"/>
      <c r="C108" s="247"/>
      <c r="D108" s="248" t="s">
        <v>185</v>
      </c>
      <c r="E108" s="249" t="s">
        <v>21</v>
      </c>
      <c r="F108" s="250" t="s">
        <v>1306</v>
      </c>
      <c r="G108" s="247"/>
      <c r="H108" s="251">
        <v>7.25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pans="2:51" s="13" customFormat="1" ht="13.5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7.25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pans="2:65" s="1" customFormat="1" ht="38.25" customHeight="1">
      <c r="B110" s="47"/>
      <c r="C110" s="234" t="s">
        <v>191</v>
      </c>
      <c r="D110" s="234" t="s">
        <v>171</v>
      </c>
      <c r="E110" s="235" t="s">
        <v>1307</v>
      </c>
      <c r="F110" s="236" t="s">
        <v>1308</v>
      </c>
      <c r="G110" s="237" t="s">
        <v>194</v>
      </c>
      <c r="H110" s="238">
        <v>16.9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0.316</v>
      </c>
      <c r="T110" s="244">
        <f>S110*H110</f>
        <v>5.3404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1309</v>
      </c>
    </row>
    <row r="111" spans="2:51" s="14" customFormat="1" ht="13.5">
      <c r="B111" s="269"/>
      <c r="C111" s="270"/>
      <c r="D111" s="248" t="s">
        <v>185</v>
      </c>
      <c r="E111" s="271" t="s">
        <v>21</v>
      </c>
      <c r="F111" s="272" t="s">
        <v>1295</v>
      </c>
      <c r="G111" s="270"/>
      <c r="H111" s="271" t="s">
        <v>21</v>
      </c>
      <c r="I111" s="273"/>
      <c r="J111" s="270"/>
      <c r="K111" s="270"/>
      <c r="L111" s="274"/>
      <c r="M111" s="275"/>
      <c r="N111" s="276"/>
      <c r="O111" s="276"/>
      <c r="P111" s="276"/>
      <c r="Q111" s="276"/>
      <c r="R111" s="276"/>
      <c r="S111" s="276"/>
      <c r="T111" s="277"/>
      <c r="AT111" s="278" t="s">
        <v>185</v>
      </c>
      <c r="AU111" s="278" t="s">
        <v>85</v>
      </c>
      <c r="AV111" s="14" t="s">
        <v>82</v>
      </c>
      <c r="AW111" s="14" t="s">
        <v>37</v>
      </c>
      <c r="AX111" s="14" t="s">
        <v>74</v>
      </c>
      <c r="AY111" s="278" t="s">
        <v>169</v>
      </c>
    </row>
    <row r="112" spans="2:51" s="12" customFormat="1" ht="13.5">
      <c r="B112" s="246"/>
      <c r="C112" s="247"/>
      <c r="D112" s="248" t="s">
        <v>185</v>
      </c>
      <c r="E112" s="249" t="s">
        <v>21</v>
      </c>
      <c r="F112" s="250" t="s">
        <v>1310</v>
      </c>
      <c r="G112" s="247"/>
      <c r="H112" s="251">
        <v>16.9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pans="2:51" s="13" customFormat="1" ht="13.5">
      <c r="B113" s="258"/>
      <c r="C113" s="259"/>
      <c r="D113" s="248" t="s">
        <v>185</v>
      </c>
      <c r="E113" s="260" t="s">
        <v>21</v>
      </c>
      <c r="F113" s="261" t="s">
        <v>187</v>
      </c>
      <c r="G113" s="259"/>
      <c r="H113" s="262">
        <v>16.9</v>
      </c>
      <c r="I113" s="263"/>
      <c r="J113" s="259"/>
      <c r="K113" s="259"/>
      <c r="L113" s="264"/>
      <c r="M113" s="265"/>
      <c r="N113" s="266"/>
      <c r="O113" s="266"/>
      <c r="P113" s="266"/>
      <c r="Q113" s="266"/>
      <c r="R113" s="266"/>
      <c r="S113" s="266"/>
      <c r="T113" s="267"/>
      <c r="AT113" s="268" t="s">
        <v>185</v>
      </c>
      <c r="AU113" s="268" t="s">
        <v>85</v>
      </c>
      <c r="AV113" s="13" t="s">
        <v>176</v>
      </c>
      <c r="AW113" s="13" t="s">
        <v>37</v>
      </c>
      <c r="AX113" s="13" t="s">
        <v>82</v>
      </c>
      <c r="AY113" s="268" t="s">
        <v>169</v>
      </c>
    </row>
    <row r="114" spans="2:65" s="1" customFormat="1" ht="51" customHeight="1">
      <c r="B114" s="47"/>
      <c r="C114" s="234" t="s">
        <v>198</v>
      </c>
      <c r="D114" s="234" t="s">
        <v>171</v>
      </c>
      <c r="E114" s="235" t="s">
        <v>1199</v>
      </c>
      <c r="F114" s="236" t="s">
        <v>1200</v>
      </c>
      <c r="G114" s="237" t="s">
        <v>194</v>
      </c>
      <c r="H114" s="238">
        <v>169.6</v>
      </c>
      <c r="I114" s="239"/>
      <c r="J114" s="240">
        <f>ROUND(I114*H114,2)</f>
        <v>0</v>
      </c>
      <c r="K114" s="236" t="s">
        <v>175</v>
      </c>
      <c r="L114" s="73"/>
      <c r="M114" s="241" t="s">
        <v>21</v>
      </c>
      <c r="N114" s="242" t="s">
        <v>45</v>
      </c>
      <c r="O114" s="48"/>
      <c r="P114" s="243">
        <f>O114*H114</f>
        <v>0</v>
      </c>
      <c r="Q114" s="243">
        <v>0</v>
      </c>
      <c r="R114" s="243">
        <f>Q114*H114</f>
        <v>0</v>
      </c>
      <c r="S114" s="243">
        <v>0.29</v>
      </c>
      <c r="T114" s="244">
        <f>S114*H114</f>
        <v>49.184</v>
      </c>
      <c r="AR114" s="25" t="s">
        <v>176</v>
      </c>
      <c r="AT114" s="25" t="s">
        <v>171</v>
      </c>
      <c r="AU114" s="25" t="s">
        <v>85</v>
      </c>
      <c r="AY114" s="25" t="s">
        <v>169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5" t="s">
        <v>82</v>
      </c>
      <c r="BK114" s="245">
        <f>ROUND(I114*H114,2)</f>
        <v>0</v>
      </c>
      <c r="BL114" s="25" t="s">
        <v>176</v>
      </c>
      <c r="BM114" s="25" t="s">
        <v>1311</v>
      </c>
    </row>
    <row r="115" spans="2:51" s="14" customFormat="1" ht="13.5">
      <c r="B115" s="269"/>
      <c r="C115" s="270"/>
      <c r="D115" s="248" t="s">
        <v>185</v>
      </c>
      <c r="E115" s="271" t="s">
        <v>21</v>
      </c>
      <c r="F115" s="272" t="s">
        <v>1295</v>
      </c>
      <c r="G115" s="270"/>
      <c r="H115" s="271" t="s">
        <v>21</v>
      </c>
      <c r="I115" s="273"/>
      <c r="J115" s="270"/>
      <c r="K115" s="270"/>
      <c r="L115" s="274"/>
      <c r="M115" s="275"/>
      <c r="N115" s="276"/>
      <c r="O115" s="276"/>
      <c r="P115" s="276"/>
      <c r="Q115" s="276"/>
      <c r="R115" s="276"/>
      <c r="S115" s="276"/>
      <c r="T115" s="277"/>
      <c r="AT115" s="278" t="s">
        <v>185</v>
      </c>
      <c r="AU115" s="278" t="s">
        <v>85</v>
      </c>
      <c r="AV115" s="14" t="s">
        <v>82</v>
      </c>
      <c r="AW115" s="14" t="s">
        <v>37</v>
      </c>
      <c r="AX115" s="14" t="s">
        <v>74</v>
      </c>
      <c r="AY115" s="278" t="s">
        <v>169</v>
      </c>
    </row>
    <row r="116" spans="2:51" s="12" customFormat="1" ht="13.5">
      <c r="B116" s="246"/>
      <c r="C116" s="247"/>
      <c r="D116" s="248" t="s">
        <v>185</v>
      </c>
      <c r="E116" s="249" t="s">
        <v>21</v>
      </c>
      <c r="F116" s="250" t="s">
        <v>1312</v>
      </c>
      <c r="G116" s="247"/>
      <c r="H116" s="251">
        <v>41.35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pans="2:51" s="12" customFormat="1" ht="13.5">
      <c r="B117" s="246"/>
      <c r="C117" s="247"/>
      <c r="D117" s="248" t="s">
        <v>185</v>
      </c>
      <c r="E117" s="249" t="s">
        <v>21</v>
      </c>
      <c r="F117" s="250" t="s">
        <v>1306</v>
      </c>
      <c r="G117" s="247"/>
      <c r="H117" s="251">
        <v>7.25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pans="2:51" s="12" customFormat="1" ht="13.5">
      <c r="B118" s="246"/>
      <c r="C118" s="247"/>
      <c r="D118" s="248" t="s">
        <v>185</v>
      </c>
      <c r="E118" s="249" t="s">
        <v>21</v>
      </c>
      <c r="F118" s="250" t="s">
        <v>1310</v>
      </c>
      <c r="G118" s="247"/>
      <c r="H118" s="251">
        <v>16.9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pans="2:51" s="12" customFormat="1" ht="13.5">
      <c r="B119" s="246"/>
      <c r="C119" s="247"/>
      <c r="D119" s="248" t="s">
        <v>185</v>
      </c>
      <c r="E119" s="249" t="s">
        <v>21</v>
      </c>
      <c r="F119" s="250" t="s">
        <v>1300</v>
      </c>
      <c r="G119" s="247"/>
      <c r="H119" s="251">
        <v>104.1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pans="2:51" s="13" customFormat="1" ht="13.5">
      <c r="B120" s="258"/>
      <c r="C120" s="259"/>
      <c r="D120" s="248" t="s">
        <v>185</v>
      </c>
      <c r="E120" s="260" t="s">
        <v>21</v>
      </c>
      <c r="F120" s="261" t="s">
        <v>187</v>
      </c>
      <c r="G120" s="259"/>
      <c r="H120" s="262">
        <v>169.6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185</v>
      </c>
      <c r="AU120" s="268" t="s">
        <v>85</v>
      </c>
      <c r="AV120" s="13" t="s">
        <v>176</v>
      </c>
      <c r="AW120" s="13" t="s">
        <v>37</v>
      </c>
      <c r="AX120" s="13" t="s">
        <v>82</v>
      </c>
      <c r="AY120" s="268" t="s">
        <v>169</v>
      </c>
    </row>
    <row r="121" spans="2:65" s="1" customFormat="1" ht="38.25" customHeight="1">
      <c r="B121" s="47"/>
      <c r="C121" s="234" t="s">
        <v>202</v>
      </c>
      <c r="D121" s="234" t="s">
        <v>171</v>
      </c>
      <c r="E121" s="235" t="s">
        <v>393</v>
      </c>
      <c r="F121" s="236" t="s">
        <v>394</v>
      </c>
      <c r="G121" s="237" t="s">
        <v>205</v>
      </c>
      <c r="H121" s="238">
        <v>37</v>
      </c>
      <c r="I121" s="239"/>
      <c r="J121" s="240">
        <f>ROUND(I121*H121,2)</f>
        <v>0</v>
      </c>
      <c r="K121" s="236" t="s">
        <v>175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0.23</v>
      </c>
      <c r="T121" s="244">
        <f>S121*H121</f>
        <v>8.51</v>
      </c>
      <c r="AR121" s="25" t="s">
        <v>176</v>
      </c>
      <c r="AT121" s="25" t="s">
        <v>171</v>
      </c>
      <c r="AU121" s="25" t="s">
        <v>85</v>
      </c>
      <c r="AY121" s="25" t="s">
        <v>169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176</v>
      </c>
      <c r="BM121" s="25" t="s">
        <v>1313</v>
      </c>
    </row>
    <row r="122" spans="2:51" s="14" customFormat="1" ht="13.5">
      <c r="B122" s="269"/>
      <c r="C122" s="270"/>
      <c r="D122" s="248" t="s">
        <v>185</v>
      </c>
      <c r="E122" s="271" t="s">
        <v>21</v>
      </c>
      <c r="F122" s="272" t="s">
        <v>1295</v>
      </c>
      <c r="G122" s="270"/>
      <c r="H122" s="271" t="s">
        <v>21</v>
      </c>
      <c r="I122" s="273"/>
      <c r="J122" s="270"/>
      <c r="K122" s="270"/>
      <c r="L122" s="274"/>
      <c r="M122" s="275"/>
      <c r="N122" s="276"/>
      <c r="O122" s="276"/>
      <c r="P122" s="276"/>
      <c r="Q122" s="276"/>
      <c r="R122" s="276"/>
      <c r="S122" s="276"/>
      <c r="T122" s="277"/>
      <c r="AT122" s="278" t="s">
        <v>185</v>
      </c>
      <c r="AU122" s="278" t="s">
        <v>85</v>
      </c>
      <c r="AV122" s="14" t="s">
        <v>82</v>
      </c>
      <c r="AW122" s="14" t="s">
        <v>37</v>
      </c>
      <c r="AX122" s="14" t="s">
        <v>74</v>
      </c>
      <c r="AY122" s="278" t="s">
        <v>169</v>
      </c>
    </row>
    <row r="123" spans="2:51" s="12" customFormat="1" ht="13.5">
      <c r="B123" s="246"/>
      <c r="C123" s="247"/>
      <c r="D123" s="248" t="s">
        <v>185</v>
      </c>
      <c r="E123" s="249" t="s">
        <v>21</v>
      </c>
      <c r="F123" s="250" t="s">
        <v>1314</v>
      </c>
      <c r="G123" s="247"/>
      <c r="H123" s="251">
        <v>37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pans="2:51" s="13" customFormat="1" ht="13.5">
      <c r="B124" s="258"/>
      <c r="C124" s="259"/>
      <c r="D124" s="248" t="s">
        <v>185</v>
      </c>
      <c r="E124" s="260" t="s">
        <v>21</v>
      </c>
      <c r="F124" s="261" t="s">
        <v>187</v>
      </c>
      <c r="G124" s="259"/>
      <c r="H124" s="262">
        <v>37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185</v>
      </c>
      <c r="AU124" s="268" t="s">
        <v>85</v>
      </c>
      <c r="AV124" s="13" t="s">
        <v>176</v>
      </c>
      <c r="AW124" s="13" t="s">
        <v>37</v>
      </c>
      <c r="AX124" s="13" t="s">
        <v>82</v>
      </c>
      <c r="AY124" s="268" t="s">
        <v>169</v>
      </c>
    </row>
    <row r="125" spans="2:65" s="1" customFormat="1" ht="38.25" customHeight="1">
      <c r="B125" s="47"/>
      <c r="C125" s="234" t="s">
        <v>215</v>
      </c>
      <c r="D125" s="234" t="s">
        <v>171</v>
      </c>
      <c r="E125" s="235" t="s">
        <v>1315</v>
      </c>
      <c r="F125" s="236" t="s">
        <v>1316</v>
      </c>
      <c r="G125" s="237" t="s">
        <v>422</v>
      </c>
      <c r="H125" s="238">
        <v>8.114</v>
      </c>
      <c r="I125" s="239"/>
      <c r="J125" s="240">
        <f>ROUND(I125*H125,2)</f>
        <v>0</v>
      </c>
      <c r="K125" s="236" t="s">
        <v>175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AR125" s="25" t="s">
        <v>176</v>
      </c>
      <c r="AT125" s="25" t="s">
        <v>171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1317</v>
      </c>
    </row>
    <row r="126" spans="2:51" s="14" customFormat="1" ht="13.5">
      <c r="B126" s="269"/>
      <c r="C126" s="270"/>
      <c r="D126" s="248" t="s">
        <v>185</v>
      </c>
      <c r="E126" s="271" t="s">
        <v>21</v>
      </c>
      <c r="F126" s="272" t="s">
        <v>1295</v>
      </c>
      <c r="G126" s="270"/>
      <c r="H126" s="271" t="s">
        <v>21</v>
      </c>
      <c r="I126" s="273"/>
      <c r="J126" s="270"/>
      <c r="K126" s="270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185</v>
      </c>
      <c r="AU126" s="278" t="s">
        <v>85</v>
      </c>
      <c r="AV126" s="14" t="s">
        <v>82</v>
      </c>
      <c r="AW126" s="14" t="s">
        <v>37</v>
      </c>
      <c r="AX126" s="14" t="s">
        <v>74</v>
      </c>
      <c r="AY126" s="278" t="s">
        <v>169</v>
      </c>
    </row>
    <row r="127" spans="2:51" s="12" customFormat="1" ht="13.5">
      <c r="B127" s="246"/>
      <c r="C127" s="247"/>
      <c r="D127" s="248" t="s">
        <v>185</v>
      </c>
      <c r="E127" s="249" t="s">
        <v>21</v>
      </c>
      <c r="F127" s="250" t="s">
        <v>1318</v>
      </c>
      <c r="G127" s="247"/>
      <c r="H127" s="251">
        <v>2.592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pans="2:51" s="12" customFormat="1" ht="13.5">
      <c r="B128" s="246"/>
      <c r="C128" s="247"/>
      <c r="D128" s="248" t="s">
        <v>185</v>
      </c>
      <c r="E128" s="249" t="s">
        <v>21</v>
      </c>
      <c r="F128" s="250" t="s">
        <v>1319</v>
      </c>
      <c r="G128" s="247"/>
      <c r="H128" s="251">
        <v>2.646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pans="2:51" s="12" customFormat="1" ht="13.5">
      <c r="B129" s="246"/>
      <c r="C129" s="247"/>
      <c r="D129" s="248" t="s">
        <v>185</v>
      </c>
      <c r="E129" s="249" t="s">
        <v>21</v>
      </c>
      <c r="F129" s="250" t="s">
        <v>1320</v>
      </c>
      <c r="G129" s="247"/>
      <c r="H129" s="251">
        <v>2.7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pans="2:51" s="15" customFormat="1" ht="13.5">
      <c r="B130" s="283"/>
      <c r="C130" s="284"/>
      <c r="D130" s="248" t="s">
        <v>185</v>
      </c>
      <c r="E130" s="285" t="s">
        <v>21</v>
      </c>
      <c r="F130" s="286" t="s">
        <v>345</v>
      </c>
      <c r="G130" s="284"/>
      <c r="H130" s="287">
        <v>7.938</v>
      </c>
      <c r="I130" s="288"/>
      <c r="J130" s="284"/>
      <c r="K130" s="284"/>
      <c r="L130" s="289"/>
      <c r="M130" s="290"/>
      <c r="N130" s="291"/>
      <c r="O130" s="291"/>
      <c r="P130" s="291"/>
      <c r="Q130" s="291"/>
      <c r="R130" s="291"/>
      <c r="S130" s="291"/>
      <c r="T130" s="292"/>
      <c r="AT130" s="293" t="s">
        <v>185</v>
      </c>
      <c r="AU130" s="293" t="s">
        <v>85</v>
      </c>
      <c r="AV130" s="15" t="s">
        <v>181</v>
      </c>
      <c r="AW130" s="15" t="s">
        <v>37</v>
      </c>
      <c r="AX130" s="15" t="s">
        <v>74</v>
      </c>
      <c r="AY130" s="293" t="s">
        <v>169</v>
      </c>
    </row>
    <row r="131" spans="2:51" s="14" customFormat="1" ht="13.5">
      <c r="B131" s="269"/>
      <c r="C131" s="270"/>
      <c r="D131" s="248" t="s">
        <v>185</v>
      </c>
      <c r="E131" s="271" t="s">
        <v>21</v>
      </c>
      <c r="F131" s="272" t="s">
        <v>1321</v>
      </c>
      <c r="G131" s="270"/>
      <c r="H131" s="271" t="s">
        <v>21</v>
      </c>
      <c r="I131" s="273"/>
      <c r="J131" s="270"/>
      <c r="K131" s="270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185</v>
      </c>
      <c r="AU131" s="278" t="s">
        <v>85</v>
      </c>
      <c r="AV131" s="14" t="s">
        <v>82</v>
      </c>
      <c r="AW131" s="14" t="s">
        <v>37</v>
      </c>
      <c r="AX131" s="14" t="s">
        <v>74</v>
      </c>
      <c r="AY131" s="278" t="s">
        <v>169</v>
      </c>
    </row>
    <row r="132" spans="2:51" s="12" customFormat="1" ht="13.5">
      <c r="B132" s="246"/>
      <c r="C132" s="247"/>
      <c r="D132" s="248" t="s">
        <v>185</v>
      </c>
      <c r="E132" s="249" t="s">
        <v>21</v>
      </c>
      <c r="F132" s="250" t="s">
        <v>1322</v>
      </c>
      <c r="G132" s="247"/>
      <c r="H132" s="251">
        <v>0.176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pans="2:51" s="15" customFormat="1" ht="13.5">
      <c r="B133" s="283"/>
      <c r="C133" s="284"/>
      <c r="D133" s="248" t="s">
        <v>185</v>
      </c>
      <c r="E133" s="285" t="s">
        <v>21</v>
      </c>
      <c r="F133" s="286" t="s">
        <v>345</v>
      </c>
      <c r="G133" s="284"/>
      <c r="H133" s="287">
        <v>0.176</v>
      </c>
      <c r="I133" s="288"/>
      <c r="J133" s="284"/>
      <c r="K133" s="284"/>
      <c r="L133" s="289"/>
      <c r="M133" s="290"/>
      <c r="N133" s="291"/>
      <c r="O133" s="291"/>
      <c r="P133" s="291"/>
      <c r="Q133" s="291"/>
      <c r="R133" s="291"/>
      <c r="S133" s="291"/>
      <c r="T133" s="292"/>
      <c r="AT133" s="293" t="s">
        <v>185</v>
      </c>
      <c r="AU133" s="293" t="s">
        <v>85</v>
      </c>
      <c r="AV133" s="15" t="s">
        <v>181</v>
      </c>
      <c r="AW133" s="15" t="s">
        <v>37</v>
      </c>
      <c r="AX133" s="15" t="s">
        <v>74</v>
      </c>
      <c r="AY133" s="293" t="s">
        <v>169</v>
      </c>
    </row>
    <row r="134" spans="2:51" s="13" customFormat="1" ht="13.5">
      <c r="B134" s="258"/>
      <c r="C134" s="259"/>
      <c r="D134" s="248" t="s">
        <v>185</v>
      </c>
      <c r="E134" s="260" t="s">
        <v>21</v>
      </c>
      <c r="F134" s="261" t="s">
        <v>187</v>
      </c>
      <c r="G134" s="259"/>
      <c r="H134" s="262">
        <v>8.114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185</v>
      </c>
      <c r="AU134" s="268" t="s">
        <v>85</v>
      </c>
      <c r="AV134" s="13" t="s">
        <v>176</v>
      </c>
      <c r="AW134" s="13" t="s">
        <v>37</v>
      </c>
      <c r="AX134" s="13" t="s">
        <v>82</v>
      </c>
      <c r="AY134" s="268" t="s">
        <v>169</v>
      </c>
    </row>
    <row r="135" spans="2:65" s="1" customFormat="1" ht="38.25" customHeight="1">
      <c r="B135" s="47"/>
      <c r="C135" s="234" t="s">
        <v>219</v>
      </c>
      <c r="D135" s="234" t="s">
        <v>171</v>
      </c>
      <c r="E135" s="235" t="s">
        <v>1323</v>
      </c>
      <c r="F135" s="236" t="s">
        <v>1324</v>
      </c>
      <c r="G135" s="237" t="s">
        <v>422</v>
      </c>
      <c r="H135" s="238">
        <v>2.434</v>
      </c>
      <c r="I135" s="239"/>
      <c r="J135" s="240">
        <f>ROUND(I135*H135,2)</f>
        <v>0</v>
      </c>
      <c r="K135" s="236" t="s">
        <v>175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AR135" s="25" t="s">
        <v>176</v>
      </c>
      <c r="AT135" s="25" t="s">
        <v>171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1325</v>
      </c>
    </row>
    <row r="136" spans="2:51" s="12" customFormat="1" ht="13.5">
      <c r="B136" s="246"/>
      <c r="C136" s="247"/>
      <c r="D136" s="248" t="s">
        <v>185</v>
      </c>
      <c r="E136" s="249" t="s">
        <v>21</v>
      </c>
      <c r="F136" s="250" t="s">
        <v>1326</v>
      </c>
      <c r="G136" s="247"/>
      <c r="H136" s="251">
        <v>2.434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pans="2:51" s="13" customFormat="1" ht="13.5">
      <c r="B137" s="258"/>
      <c r="C137" s="259"/>
      <c r="D137" s="248" t="s">
        <v>185</v>
      </c>
      <c r="E137" s="260" t="s">
        <v>21</v>
      </c>
      <c r="F137" s="261" t="s">
        <v>187</v>
      </c>
      <c r="G137" s="259"/>
      <c r="H137" s="262">
        <v>2.434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185</v>
      </c>
      <c r="AU137" s="268" t="s">
        <v>85</v>
      </c>
      <c r="AV137" s="13" t="s">
        <v>176</v>
      </c>
      <c r="AW137" s="13" t="s">
        <v>37</v>
      </c>
      <c r="AX137" s="13" t="s">
        <v>82</v>
      </c>
      <c r="AY137" s="268" t="s">
        <v>169</v>
      </c>
    </row>
    <row r="138" spans="2:65" s="1" customFormat="1" ht="25.5" customHeight="1">
      <c r="B138" s="47"/>
      <c r="C138" s="234" t="s">
        <v>223</v>
      </c>
      <c r="D138" s="234" t="s">
        <v>171</v>
      </c>
      <c r="E138" s="235" t="s">
        <v>447</v>
      </c>
      <c r="F138" s="236" t="s">
        <v>448</v>
      </c>
      <c r="G138" s="237" t="s">
        <v>422</v>
      </c>
      <c r="H138" s="238">
        <v>3.84</v>
      </c>
      <c r="I138" s="239"/>
      <c r="J138" s="240">
        <f>ROUND(I138*H138,2)</f>
        <v>0</v>
      </c>
      <c r="K138" s="236" t="s">
        <v>175</v>
      </c>
      <c r="L138" s="73"/>
      <c r="M138" s="241" t="s">
        <v>21</v>
      </c>
      <c r="N138" s="242" t="s">
        <v>45</v>
      </c>
      <c r="O138" s="4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AR138" s="25" t="s">
        <v>176</v>
      </c>
      <c r="AT138" s="25" t="s">
        <v>171</v>
      </c>
      <c r="AU138" s="25" t="s">
        <v>85</v>
      </c>
      <c r="AY138" s="25" t="s">
        <v>169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176</v>
      </c>
      <c r="BM138" s="25" t="s">
        <v>1327</v>
      </c>
    </row>
    <row r="139" spans="2:51" s="14" customFormat="1" ht="13.5">
      <c r="B139" s="269"/>
      <c r="C139" s="270"/>
      <c r="D139" s="248" t="s">
        <v>185</v>
      </c>
      <c r="E139" s="271" t="s">
        <v>21</v>
      </c>
      <c r="F139" s="272" t="s">
        <v>1295</v>
      </c>
      <c r="G139" s="270"/>
      <c r="H139" s="271" t="s">
        <v>21</v>
      </c>
      <c r="I139" s="273"/>
      <c r="J139" s="270"/>
      <c r="K139" s="270"/>
      <c r="L139" s="274"/>
      <c r="M139" s="275"/>
      <c r="N139" s="276"/>
      <c r="O139" s="276"/>
      <c r="P139" s="276"/>
      <c r="Q139" s="276"/>
      <c r="R139" s="276"/>
      <c r="S139" s="276"/>
      <c r="T139" s="277"/>
      <c r="AT139" s="278" t="s">
        <v>185</v>
      </c>
      <c r="AU139" s="278" t="s">
        <v>85</v>
      </c>
      <c r="AV139" s="14" t="s">
        <v>82</v>
      </c>
      <c r="AW139" s="14" t="s">
        <v>37</v>
      </c>
      <c r="AX139" s="14" t="s">
        <v>74</v>
      </c>
      <c r="AY139" s="278" t="s">
        <v>169</v>
      </c>
    </row>
    <row r="140" spans="2:51" s="12" customFormat="1" ht="13.5">
      <c r="B140" s="246"/>
      <c r="C140" s="247"/>
      <c r="D140" s="248" t="s">
        <v>185</v>
      </c>
      <c r="E140" s="249" t="s">
        <v>21</v>
      </c>
      <c r="F140" s="250" t="s">
        <v>1328</v>
      </c>
      <c r="G140" s="247"/>
      <c r="H140" s="251">
        <v>1.152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pans="2:51" s="12" customFormat="1" ht="13.5">
      <c r="B141" s="246"/>
      <c r="C141" s="247"/>
      <c r="D141" s="248" t="s">
        <v>185</v>
      </c>
      <c r="E141" s="249" t="s">
        <v>21</v>
      </c>
      <c r="F141" s="250" t="s">
        <v>1329</v>
      </c>
      <c r="G141" s="247"/>
      <c r="H141" s="251">
        <v>1.176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pans="2:51" s="12" customFormat="1" ht="13.5">
      <c r="B142" s="246"/>
      <c r="C142" s="247"/>
      <c r="D142" s="248" t="s">
        <v>185</v>
      </c>
      <c r="E142" s="249" t="s">
        <v>21</v>
      </c>
      <c r="F142" s="250" t="s">
        <v>1330</v>
      </c>
      <c r="G142" s="247"/>
      <c r="H142" s="251">
        <v>1.2</v>
      </c>
      <c r="I142" s="252"/>
      <c r="J142" s="247"/>
      <c r="K142" s="247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185</v>
      </c>
      <c r="AU142" s="257" t="s">
        <v>85</v>
      </c>
      <c r="AV142" s="12" t="s">
        <v>85</v>
      </c>
      <c r="AW142" s="12" t="s">
        <v>37</v>
      </c>
      <c r="AX142" s="12" t="s">
        <v>74</v>
      </c>
      <c r="AY142" s="257" t="s">
        <v>169</v>
      </c>
    </row>
    <row r="143" spans="2:51" s="15" customFormat="1" ht="13.5">
      <c r="B143" s="283"/>
      <c r="C143" s="284"/>
      <c r="D143" s="248" t="s">
        <v>185</v>
      </c>
      <c r="E143" s="285" t="s">
        <v>21</v>
      </c>
      <c r="F143" s="286" t="s">
        <v>345</v>
      </c>
      <c r="G143" s="284"/>
      <c r="H143" s="287">
        <v>3.528</v>
      </c>
      <c r="I143" s="288"/>
      <c r="J143" s="284"/>
      <c r="K143" s="284"/>
      <c r="L143" s="289"/>
      <c r="M143" s="290"/>
      <c r="N143" s="291"/>
      <c r="O143" s="291"/>
      <c r="P143" s="291"/>
      <c r="Q143" s="291"/>
      <c r="R143" s="291"/>
      <c r="S143" s="291"/>
      <c r="T143" s="292"/>
      <c r="AT143" s="293" t="s">
        <v>185</v>
      </c>
      <c r="AU143" s="293" t="s">
        <v>85</v>
      </c>
      <c r="AV143" s="15" t="s">
        <v>181</v>
      </c>
      <c r="AW143" s="15" t="s">
        <v>37</v>
      </c>
      <c r="AX143" s="15" t="s">
        <v>74</v>
      </c>
      <c r="AY143" s="293" t="s">
        <v>169</v>
      </c>
    </row>
    <row r="144" spans="2:51" s="14" customFormat="1" ht="13.5">
      <c r="B144" s="269"/>
      <c r="C144" s="270"/>
      <c r="D144" s="248" t="s">
        <v>185</v>
      </c>
      <c r="E144" s="271" t="s">
        <v>21</v>
      </c>
      <c r="F144" s="272" t="s">
        <v>1321</v>
      </c>
      <c r="G144" s="270"/>
      <c r="H144" s="271" t="s">
        <v>21</v>
      </c>
      <c r="I144" s="273"/>
      <c r="J144" s="270"/>
      <c r="K144" s="270"/>
      <c r="L144" s="274"/>
      <c r="M144" s="275"/>
      <c r="N144" s="276"/>
      <c r="O144" s="276"/>
      <c r="P144" s="276"/>
      <c r="Q144" s="276"/>
      <c r="R144" s="276"/>
      <c r="S144" s="276"/>
      <c r="T144" s="277"/>
      <c r="AT144" s="278" t="s">
        <v>185</v>
      </c>
      <c r="AU144" s="278" t="s">
        <v>85</v>
      </c>
      <c r="AV144" s="14" t="s">
        <v>82</v>
      </c>
      <c r="AW144" s="14" t="s">
        <v>37</v>
      </c>
      <c r="AX144" s="14" t="s">
        <v>74</v>
      </c>
      <c r="AY144" s="278" t="s">
        <v>169</v>
      </c>
    </row>
    <row r="145" spans="2:51" s="12" customFormat="1" ht="13.5">
      <c r="B145" s="246"/>
      <c r="C145" s="247"/>
      <c r="D145" s="248" t="s">
        <v>185</v>
      </c>
      <c r="E145" s="249" t="s">
        <v>21</v>
      </c>
      <c r="F145" s="250" t="s">
        <v>1331</v>
      </c>
      <c r="G145" s="247"/>
      <c r="H145" s="251">
        <v>0.312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185</v>
      </c>
      <c r="AU145" s="257" t="s">
        <v>85</v>
      </c>
      <c r="AV145" s="12" t="s">
        <v>85</v>
      </c>
      <c r="AW145" s="12" t="s">
        <v>37</v>
      </c>
      <c r="AX145" s="12" t="s">
        <v>74</v>
      </c>
      <c r="AY145" s="257" t="s">
        <v>169</v>
      </c>
    </row>
    <row r="146" spans="2:51" s="15" customFormat="1" ht="13.5">
      <c r="B146" s="283"/>
      <c r="C146" s="284"/>
      <c r="D146" s="248" t="s">
        <v>185</v>
      </c>
      <c r="E146" s="285" t="s">
        <v>21</v>
      </c>
      <c r="F146" s="286" t="s">
        <v>345</v>
      </c>
      <c r="G146" s="284"/>
      <c r="H146" s="287">
        <v>0.312</v>
      </c>
      <c r="I146" s="288"/>
      <c r="J146" s="284"/>
      <c r="K146" s="284"/>
      <c r="L146" s="289"/>
      <c r="M146" s="290"/>
      <c r="N146" s="291"/>
      <c r="O146" s="291"/>
      <c r="P146" s="291"/>
      <c r="Q146" s="291"/>
      <c r="R146" s="291"/>
      <c r="S146" s="291"/>
      <c r="T146" s="292"/>
      <c r="AT146" s="293" t="s">
        <v>185</v>
      </c>
      <c r="AU146" s="293" t="s">
        <v>85</v>
      </c>
      <c r="AV146" s="15" t="s">
        <v>181</v>
      </c>
      <c r="AW146" s="15" t="s">
        <v>37</v>
      </c>
      <c r="AX146" s="15" t="s">
        <v>74</v>
      </c>
      <c r="AY146" s="293" t="s">
        <v>169</v>
      </c>
    </row>
    <row r="147" spans="2:51" s="13" customFormat="1" ht="13.5">
      <c r="B147" s="258"/>
      <c r="C147" s="259"/>
      <c r="D147" s="248" t="s">
        <v>185</v>
      </c>
      <c r="E147" s="260" t="s">
        <v>21</v>
      </c>
      <c r="F147" s="261" t="s">
        <v>187</v>
      </c>
      <c r="G147" s="259"/>
      <c r="H147" s="262">
        <v>3.84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185</v>
      </c>
      <c r="AU147" s="268" t="s">
        <v>85</v>
      </c>
      <c r="AV147" s="13" t="s">
        <v>176</v>
      </c>
      <c r="AW147" s="13" t="s">
        <v>37</v>
      </c>
      <c r="AX147" s="13" t="s">
        <v>82</v>
      </c>
      <c r="AY147" s="268" t="s">
        <v>169</v>
      </c>
    </row>
    <row r="148" spans="2:65" s="1" customFormat="1" ht="38.25" customHeight="1">
      <c r="B148" s="47"/>
      <c r="C148" s="234" t="s">
        <v>227</v>
      </c>
      <c r="D148" s="234" t="s">
        <v>171</v>
      </c>
      <c r="E148" s="235" t="s">
        <v>452</v>
      </c>
      <c r="F148" s="236" t="s">
        <v>453</v>
      </c>
      <c r="G148" s="237" t="s">
        <v>422</v>
      </c>
      <c r="H148" s="238">
        <v>1.152</v>
      </c>
      <c r="I148" s="239"/>
      <c r="J148" s="240">
        <f>ROUND(I148*H148,2)</f>
        <v>0</v>
      </c>
      <c r="K148" s="236" t="s">
        <v>175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176</v>
      </c>
      <c r="AT148" s="25" t="s">
        <v>171</v>
      </c>
      <c r="AU148" s="25" t="s">
        <v>85</v>
      </c>
      <c r="AY148" s="25" t="s">
        <v>169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176</v>
      </c>
      <c r="BM148" s="25" t="s">
        <v>1332</v>
      </c>
    </row>
    <row r="149" spans="2:51" s="12" customFormat="1" ht="13.5">
      <c r="B149" s="246"/>
      <c r="C149" s="247"/>
      <c r="D149" s="248" t="s">
        <v>185</v>
      </c>
      <c r="E149" s="249" t="s">
        <v>21</v>
      </c>
      <c r="F149" s="250" t="s">
        <v>1333</v>
      </c>
      <c r="G149" s="247"/>
      <c r="H149" s="251">
        <v>1.152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pans="2:51" s="13" customFormat="1" ht="13.5">
      <c r="B150" s="258"/>
      <c r="C150" s="259"/>
      <c r="D150" s="248" t="s">
        <v>185</v>
      </c>
      <c r="E150" s="260" t="s">
        <v>21</v>
      </c>
      <c r="F150" s="261" t="s">
        <v>187</v>
      </c>
      <c r="G150" s="259"/>
      <c r="H150" s="262">
        <v>1.152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185</v>
      </c>
      <c r="AU150" s="268" t="s">
        <v>85</v>
      </c>
      <c r="AV150" s="13" t="s">
        <v>176</v>
      </c>
      <c r="AW150" s="13" t="s">
        <v>37</v>
      </c>
      <c r="AX150" s="13" t="s">
        <v>82</v>
      </c>
      <c r="AY150" s="268" t="s">
        <v>169</v>
      </c>
    </row>
    <row r="151" spans="2:65" s="1" customFormat="1" ht="38.25" customHeight="1">
      <c r="B151" s="47"/>
      <c r="C151" s="234" t="s">
        <v>231</v>
      </c>
      <c r="D151" s="234" t="s">
        <v>171</v>
      </c>
      <c r="E151" s="235" t="s">
        <v>1334</v>
      </c>
      <c r="F151" s="236" t="s">
        <v>1335</v>
      </c>
      <c r="G151" s="237" t="s">
        <v>422</v>
      </c>
      <c r="H151" s="238">
        <v>11.954</v>
      </c>
      <c r="I151" s="239"/>
      <c r="J151" s="240">
        <f>ROUND(I151*H151,2)</f>
        <v>0</v>
      </c>
      <c r="K151" s="236" t="s">
        <v>175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AR151" s="25" t="s">
        <v>176</v>
      </c>
      <c r="AT151" s="25" t="s">
        <v>171</v>
      </c>
      <c r="AU151" s="25" t="s">
        <v>85</v>
      </c>
      <c r="AY151" s="25" t="s">
        <v>169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176</v>
      </c>
      <c r="BM151" s="25" t="s">
        <v>1336</v>
      </c>
    </row>
    <row r="152" spans="2:51" s="12" customFormat="1" ht="13.5">
      <c r="B152" s="246"/>
      <c r="C152" s="247"/>
      <c r="D152" s="248" t="s">
        <v>185</v>
      </c>
      <c r="E152" s="249" t="s">
        <v>21</v>
      </c>
      <c r="F152" s="250" t="s">
        <v>1337</v>
      </c>
      <c r="G152" s="247"/>
      <c r="H152" s="251">
        <v>11.954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pans="2:51" s="13" customFormat="1" ht="13.5">
      <c r="B153" s="258"/>
      <c r="C153" s="259"/>
      <c r="D153" s="248" t="s">
        <v>185</v>
      </c>
      <c r="E153" s="260" t="s">
        <v>21</v>
      </c>
      <c r="F153" s="261" t="s">
        <v>187</v>
      </c>
      <c r="G153" s="259"/>
      <c r="H153" s="262">
        <v>11.954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185</v>
      </c>
      <c r="AU153" s="268" t="s">
        <v>85</v>
      </c>
      <c r="AV153" s="13" t="s">
        <v>176</v>
      </c>
      <c r="AW153" s="13" t="s">
        <v>37</v>
      </c>
      <c r="AX153" s="13" t="s">
        <v>82</v>
      </c>
      <c r="AY153" s="268" t="s">
        <v>169</v>
      </c>
    </row>
    <row r="154" spans="2:65" s="1" customFormat="1" ht="38.25" customHeight="1">
      <c r="B154" s="47"/>
      <c r="C154" s="234" t="s">
        <v>235</v>
      </c>
      <c r="D154" s="234" t="s">
        <v>171</v>
      </c>
      <c r="E154" s="235" t="s">
        <v>1338</v>
      </c>
      <c r="F154" s="236" t="s">
        <v>1339</v>
      </c>
      <c r="G154" s="237" t="s">
        <v>422</v>
      </c>
      <c r="H154" s="238">
        <v>23.908</v>
      </c>
      <c r="I154" s="239"/>
      <c r="J154" s="240">
        <f>ROUND(I154*H154,2)</f>
        <v>0</v>
      </c>
      <c r="K154" s="236" t="s">
        <v>175</v>
      </c>
      <c r="L154" s="73"/>
      <c r="M154" s="241" t="s">
        <v>21</v>
      </c>
      <c r="N154" s="242" t="s">
        <v>45</v>
      </c>
      <c r="O154" s="4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AR154" s="25" t="s">
        <v>176</v>
      </c>
      <c r="AT154" s="25" t="s">
        <v>171</v>
      </c>
      <c r="AU154" s="25" t="s">
        <v>85</v>
      </c>
      <c r="AY154" s="25" t="s">
        <v>169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25" t="s">
        <v>82</v>
      </c>
      <c r="BK154" s="245">
        <f>ROUND(I154*H154,2)</f>
        <v>0</v>
      </c>
      <c r="BL154" s="25" t="s">
        <v>176</v>
      </c>
      <c r="BM154" s="25" t="s">
        <v>1340</v>
      </c>
    </row>
    <row r="155" spans="2:51" s="12" customFormat="1" ht="13.5">
      <c r="B155" s="246"/>
      <c r="C155" s="247"/>
      <c r="D155" s="248" t="s">
        <v>185</v>
      </c>
      <c r="E155" s="249" t="s">
        <v>21</v>
      </c>
      <c r="F155" s="250" t="s">
        <v>1341</v>
      </c>
      <c r="G155" s="247"/>
      <c r="H155" s="251">
        <v>23.908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pans="2:51" s="13" customFormat="1" ht="13.5">
      <c r="B156" s="258"/>
      <c r="C156" s="259"/>
      <c r="D156" s="248" t="s">
        <v>185</v>
      </c>
      <c r="E156" s="260" t="s">
        <v>21</v>
      </c>
      <c r="F156" s="261" t="s">
        <v>187</v>
      </c>
      <c r="G156" s="259"/>
      <c r="H156" s="262">
        <v>23.908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185</v>
      </c>
      <c r="AU156" s="268" t="s">
        <v>85</v>
      </c>
      <c r="AV156" s="13" t="s">
        <v>176</v>
      </c>
      <c r="AW156" s="13" t="s">
        <v>37</v>
      </c>
      <c r="AX156" s="13" t="s">
        <v>82</v>
      </c>
      <c r="AY156" s="268" t="s">
        <v>169</v>
      </c>
    </row>
    <row r="157" spans="2:65" s="1" customFormat="1" ht="38.25" customHeight="1">
      <c r="B157" s="47"/>
      <c r="C157" s="234" t="s">
        <v>239</v>
      </c>
      <c r="D157" s="234" t="s">
        <v>171</v>
      </c>
      <c r="E157" s="235" t="s">
        <v>499</v>
      </c>
      <c r="F157" s="236" t="s">
        <v>500</v>
      </c>
      <c r="G157" s="237" t="s">
        <v>422</v>
      </c>
      <c r="H157" s="238">
        <v>11.954</v>
      </c>
      <c r="I157" s="239"/>
      <c r="J157" s="240">
        <f>ROUND(I157*H157,2)</f>
        <v>0</v>
      </c>
      <c r="K157" s="236" t="s">
        <v>175</v>
      </c>
      <c r="L157" s="73"/>
      <c r="M157" s="241" t="s">
        <v>21</v>
      </c>
      <c r="N157" s="242" t="s">
        <v>45</v>
      </c>
      <c r="O157" s="4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AR157" s="25" t="s">
        <v>176</v>
      </c>
      <c r="AT157" s="25" t="s">
        <v>171</v>
      </c>
      <c r="AU157" s="25" t="s">
        <v>85</v>
      </c>
      <c r="AY157" s="25" t="s">
        <v>169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25" t="s">
        <v>82</v>
      </c>
      <c r="BK157" s="245">
        <f>ROUND(I157*H157,2)</f>
        <v>0</v>
      </c>
      <c r="BL157" s="25" t="s">
        <v>176</v>
      </c>
      <c r="BM157" s="25" t="s">
        <v>1342</v>
      </c>
    </row>
    <row r="158" spans="2:51" s="12" customFormat="1" ht="13.5">
      <c r="B158" s="246"/>
      <c r="C158" s="247"/>
      <c r="D158" s="248" t="s">
        <v>185</v>
      </c>
      <c r="E158" s="249" t="s">
        <v>21</v>
      </c>
      <c r="F158" s="250" t="s">
        <v>1343</v>
      </c>
      <c r="G158" s="247"/>
      <c r="H158" s="251">
        <v>11.954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pans="2:51" s="13" customFormat="1" ht="13.5">
      <c r="B159" s="258"/>
      <c r="C159" s="259"/>
      <c r="D159" s="248" t="s">
        <v>185</v>
      </c>
      <c r="E159" s="260" t="s">
        <v>21</v>
      </c>
      <c r="F159" s="261" t="s">
        <v>187</v>
      </c>
      <c r="G159" s="259"/>
      <c r="H159" s="262">
        <v>11.954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185</v>
      </c>
      <c r="AU159" s="268" t="s">
        <v>85</v>
      </c>
      <c r="AV159" s="13" t="s">
        <v>176</v>
      </c>
      <c r="AW159" s="13" t="s">
        <v>37</v>
      </c>
      <c r="AX159" s="13" t="s">
        <v>82</v>
      </c>
      <c r="AY159" s="268" t="s">
        <v>169</v>
      </c>
    </row>
    <row r="160" spans="2:65" s="1" customFormat="1" ht="51" customHeight="1">
      <c r="B160" s="47"/>
      <c r="C160" s="234" t="s">
        <v>10</v>
      </c>
      <c r="D160" s="234" t="s">
        <v>171</v>
      </c>
      <c r="E160" s="235" t="s">
        <v>505</v>
      </c>
      <c r="F160" s="236" t="s">
        <v>506</v>
      </c>
      <c r="G160" s="237" t="s">
        <v>422</v>
      </c>
      <c r="H160" s="238">
        <v>23.908</v>
      </c>
      <c r="I160" s="239"/>
      <c r="J160" s="240">
        <f>ROUND(I160*H160,2)</f>
        <v>0</v>
      </c>
      <c r="K160" s="236" t="s">
        <v>175</v>
      </c>
      <c r="L160" s="73"/>
      <c r="M160" s="241" t="s">
        <v>21</v>
      </c>
      <c r="N160" s="242" t="s">
        <v>45</v>
      </c>
      <c r="O160" s="4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AR160" s="25" t="s">
        <v>176</v>
      </c>
      <c r="AT160" s="25" t="s">
        <v>171</v>
      </c>
      <c r="AU160" s="25" t="s">
        <v>85</v>
      </c>
      <c r="AY160" s="25" t="s">
        <v>169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176</v>
      </c>
      <c r="BM160" s="25" t="s">
        <v>1344</v>
      </c>
    </row>
    <row r="161" spans="2:51" s="12" customFormat="1" ht="13.5">
      <c r="B161" s="246"/>
      <c r="C161" s="247"/>
      <c r="D161" s="248" t="s">
        <v>185</v>
      </c>
      <c r="E161" s="249" t="s">
        <v>21</v>
      </c>
      <c r="F161" s="250" t="s">
        <v>1341</v>
      </c>
      <c r="G161" s="247"/>
      <c r="H161" s="251">
        <v>23.908</v>
      </c>
      <c r="I161" s="252"/>
      <c r="J161" s="247"/>
      <c r="K161" s="247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185</v>
      </c>
      <c r="AU161" s="257" t="s">
        <v>85</v>
      </c>
      <c r="AV161" s="12" t="s">
        <v>85</v>
      </c>
      <c r="AW161" s="12" t="s">
        <v>37</v>
      </c>
      <c r="AX161" s="12" t="s">
        <v>74</v>
      </c>
      <c r="AY161" s="257" t="s">
        <v>169</v>
      </c>
    </row>
    <row r="162" spans="2:51" s="13" customFormat="1" ht="13.5">
      <c r="B162" s="258"/>
      <c r="C162" s="259"/>
      <c r="D162" s="248" t="s">
        <v>185</v>
      </c>
      <c r="E162" s="260" t="s">
        <v>21</v>
      </c>
      <c r="F162" s="261" t="s">
        <v>187</v>
      </c>
      <c r="G162" s="259"/>
      <c r="H162" s="262">
        <v>23.908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185</v>
      </c>
      <c r="AU162" s="268" t="s">
        <v>85</v>
      </c>
      <c r="AV162" s="13" t="s">
        <v>176</v>
      </c>
      <c r="AW162" s="13" t="s">
        <v>37</v>
      </c>
      <c r="AX162" s="13" t="s">
        <v>82</v>
      </c>
      <c r="AY162" s="268" t="s">
        <v>169</v>
      </c>
    </row>
    <row r="163" spans="2:65" s="1" customFormat="1" ht="25.5" customHeight="1">
      <c r="B163" s="47"/>
      <c r="C163" s="234" t="s">
        <v>246</v>
      </c>
      <c r="D163" s="234" t="s">
        <v>171</v>
      </c>
      <c r="E163" s="235" t="s">
        <v>509</v>
      </c>
      <c r="F163" s="236" t="s">
        <v>510</v>
      </c>
      <c r="G163" s="237" t="s">
        <v>422</v>
      </c>
      <c r="H163" s="238">
        <v>11.954</v>
      </c>
      <c r="I163" s="239"/>
      <c r="J163" s="240">
        <f>ROUND(I163*H163,2)</f>
        <v>0</v>
      </c>
      <c r="K163" s="236" t="s">
        <v>175</v>
      </c>
      <c r="L163" s="73"/>
      <c r="M163" s="241" t="s">
        <v>21</v>
      </c>
      <c r="N163" s="242" t="s">
        <v>45</v>
      </c>
      <c r="O163" s="4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AR163" s="25" t="s">
        <v>176</v>
      </c>
      <c r="AT163" s="25" t="s">
        <v>171</v>
      </c>
      <c r="AU163" s="25" t="s">
        <v>85</v>
      </c>
      <c r="AY163" s="25" t="s">
        <v>169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176</v>
      </c>
      <c r="BM163" s="25" t="s">
        <v>1345</v>
      </c>
    </row>
    <row r="164" spans="2:51" s="12" customFormat="1" ht="13.5">
      <c r="B164" s="246"/>
      <c r="C164" s="247"/>
      <c r="D164" s="248" t="s">
        <v>185</v>
      </c>
      <c r="E164" s="249" t="s">
        <v>21</v>
      </c>
      <c r="F164" s="250" t="s">
        <v>1343</v>
      </c>
      <c r="G164" s="247"/>
      <c r="H164" s="251">
        <v>11.954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pans="2:51" s="13" customFormat="1" ht="13.5">
      <c r="B165" s="258"/>
      <c r="C165" s="259"/>
      <c r="D165" s="248" t="s">
        <v>185</v>
      </c>
      <c r="E165" s="260" t="s">
        <v>21</v>
      </c>
      <c r="F165" s="261" t="s">
        <v>187</v>
      </c>
      <c r="G165" s="259"/>
      <c r="H165" s="262">
        <v>11.954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185</v>
      </c>
      <c r="AU165" s="268" t="s">
        <v>85</v>
      </c>
      <c r="AV165" s="13" t="s">
        <v>176</v>
      </c>
      <c r="AW165" s="13" t="s">
        <v>37</v>
      </c>
      <c r="AX165" s="13" t="s">
        <v>82</v>
      </c>
      <c r="AY165" s="268" t="s">
        <v>169</v>
      </c>
    </row>
    <row r="166" spans="2:65" s="1" customFormat="1" ht="25.5" customHeight="1">
      <c r="B166" s="47"/>
      <c r="C166" s="234" t="s">
        <v>250</v>
      </c>
      <c r="D166" s="234" t="s">
        <v>171</v>
      </c>
      <c r="E166" s="235" t="s">
        <v>516</v>
      </c>
      <c r="F166" s="236" t="s">
        <v>517</v>
      </c>
      <c r="G166" s="237" t="s">
        <v>288</v>
      </c>
      <c r="H166" s="238">
        <v>21.517</v>
      </c>
      <c r="I166" s="239"/>
      <c r="J166" s="240">
        <f>ROUND(I166*H166,2)</f>
        <v>0</v>
      </c>
      <c r="K166" s="236" t="s">
        <v>175</v>
      </c>
      <c r="L166" s="73"/>
      <c r="M166" s="241" t="s">
        <v>21</v>
      </c>
      <c r="N166" s="242" t="s">
        <v>45</v>
      </c>
      <c r="O166" s="4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AR166" s="25" t="s">
        <v>176</v>
      </c>
      <c r="AT166" s="25" t="s">
        <v>171</v>
      </c>
      <c r="AU166" s="25" t="s">
        <v>85</v>
      </c>
      <c r="AY166" s="25" t="s">
        <v>169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82</v>
      </c>
      <c r="BK166" s="245">
        <f>ROUND(I166*H166,2)</f>
        <v>0</v>
      </c>
      <c r="BL166" s="25" t="s">
        <v>176</v>
      </c>
      <c r="BM166" s="25" t="s">
        <v>1346</v>
      </c>
    </row>
    <row r="167" spans="2:51" s="12" customFormat="1" ht="13.5">
      <c r="B167" s="246"/>
      <c r="C167" s="247"/>
      <c r="D167" s="248" t="s">
        <v>185</v>
      </c>
      <c r="E167" s="249" t="s">
        <v>21</v>
      </c>
      <c r="F167" s="250" t="s">
        <v>1347</v>
      </c>
      <c r="G167" s="247"/>
      <c r="H167" s="251">
        <v>21.517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pans="2:51" s="13" customFormat="1" ht="13.5">
      <c r="B168" s="258"/>
      <c r="C168" s="259"/>
      <c r="D168" s="248" t="s">
        <v>185</v>
      </c>
      <c r="E168" s="260" t="s">
        <v>21</v>
      </c>
      <c r="F168" s="261" t="s">
        <v>187</v>
      </c>
      <c r="G168" s="259"/>
      <c r="H168" s="262">
        <v>21.517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185</v>
      </c>
      <c r="AU168" s="268" t="s">
        <v>85</v>
      </c>
      <c r="AV168" s="13" t="s">
        <v>176</v>
      </c>
      <c r="AW168" s="13" t="s">
        <v>37</v>
      </c>
      <c r="AX168" s="13" t="s">
        <v>82</v>
      </c>
      <c r="AY168" s="268" t="s">
        <v>169</v>
      </c>
    </row>
    <row r="169" spans="2:65" s="1" customFormat="1" ht="25.5" customHeight="1">
      <c r="B169" s="47"/>
      <c r="C169" s="234" t="s">
        <v>254</v>
      </c>
      <c r="D169" s="234" t="s">
        <v>171</v>
      </c>
      <c r="E169" s="235" t="s">
        <v>548</v>
      </c>
      <c r="F169" s="236" t="s">
        <v>549</v>
      </c>
      <c r="G169" s="237" t="s">
        <v>194</v>
      </c>
      <c r="H169" s="238">
        <v>161.45</v>
      </c>
      <c r="I169" s="239"/>
      <c r="J169" s="240">
        <f>ROUND(I169*H169,2)</f>
        <v>0</v>
      </c>
      <c r="K169" s="236" t="s">
        <v>175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AR169" s="25" t="s">
        <v>176</v>
      </c>
      <c r="AT169" s="25" t="s">
        <v>171</v>
      </c>
      <c r="AU169" s="25" t="s">
        <v>85</v>
      </c>
      <c r="AY169" s="25" t="s">
        <v>169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176</v>
      </c>
      <c r="BM169" s="25" t="s">
        <v>1348</v>
      </c>
    </row>
    <row r="170" spans="2:51" s="12" customFormat="1" ht="13.5">
      <c r="B170" s="246"/>
      <c r="C170" s="247"/>
      <c r="D170" s="248" t="s">
        <v>185</v>
      </c>
      <c r="E170" s="249" t="s">
        <v>21</v>
      </c>
      <c r="F170" s="250" t="s">
        <v>1349</v>
      </c>
      <c r="G170" s="247"/>
      <c r="H170" s="251">
        <v>75.1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pans="2:51" s="12" customFormat="1" ht="13.5">
      <c r="B171" s="246"/>
      <c r="C171" s="247"/>
      <c r="D171" s="248" t="s">
        <v>185</v>
      </c>
      <c r="E171" s="249" t="s">
        <v>21</v>
      </c>
      <c r="F171" s="250" t="s">
        <v>1350</v>
      </c>
      <c r="G171" s="247"/>
      <c r="H171" s="251">
        <v>86.35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pans="2:51" s="13" customFormat="1" ht="13.5">
      <c r="B172" s="258"/>
      <c r="C172" s="259"/>
      <c r="D172" s="248" t="s">
        <v>185</v>
      </c>
      <c r="E172" s="260" t="s">
        <v>21</v>
      </c>
      <c r="F172" s="261" t="s">
        <v>187</v>
      </c>
      <c r="G172" s="259"/>
      <c r="H172" s="262">
        <v>161.45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185</v>
      </c>
      <c r="AU172" s="268" t="s">
        <v>85</v>
      </c>
      <c r="AV172" s="13" t="s">
        <v>176</v>
      </c>
      <c r="AW172" s="13" t="s">
        <v>37</v>
      </c>
      <c r="AX172" s="13" t="s">
        <v>82</v>
      </c>
      <c r="AY172" s="268" t="s">
        <v>169</v>
      </c>
    </row>
    <row r="173" spans="2:63" s="11" customFormat="1" ht="29.85" customHeight="1">
      <c r="B173" s="218"/>
      <c r="C173" s="219"/>
      <c r="D173" s="220" t="s">
        <v>73</v>
      </c>
      <c r="E173" s="232" t="s">
        <v>85</v>
      </c>
      <c r="F173" s="232" t="s">
        <v>552</v>
      </c>
      <c r="G173" s="219"/>
      <c r="H173" s="219"/>
      <c r="I173" s="222"/>
      <c r="J173" s="233">
        <f>BK173</f>
        <v>0</v>
      </c>
      <c r="K173" s="219"/>
      <c r="L173" s="224"/>
      <c r="M173" s="225"/>
      <c r="N173" s="226"/>
      <c r="O173" s="226"/>
      <c r="P173" s="227">
        <f>SUM(P174:P183)</f>
        <v>0</v>
      </c>
      <c r="Q173" s="226"/>
      <c r="R173" s="227">
        <f>SUM(R174:R183)</f>
        <v>17.52624</v>
      </c>
      <c r="S173" s="226"/>
      <c r="T173" s="228">
        <f>SUM(T174:T183)</f>
        <v>0</v>
      </c>
      <c r="AR173" s="229" t="s">
        <v>82</v>
      </c>
      <c r="AT173" s="230" t="s">
        <v>73</v>
      </c>
      <c r="AU173" s="230" t="s">
        <v>82</v>
      </c>
      <c r="AY173" s="229" t="s">
        <v>169</v>
      </c>
      <c r="BK173" s="231">
        <f>SUM(BK174:BK183)</f>
        <v>0</v>
      </c>
    </row>
    <row r="174" spans="2:65" s="1" customFormat="1" ht="25.5" customHeight="1">
      <c r="B174" s="47"/>
      <c r="C174" s="234" t="s">
        <v>258</v>
      </c>
      <c r="D174" s="234" t="s">
        <v>171</v>
      </c>
      <c r="E174" s="235" t="s">
        <v>1351</v>
      </c>
      <c r="F174" s="236" t="s">
        <v>1352</v>
      </c>
      <c r="G174" s="237" t="s">
        <v>422</v>
      </c>
      <c r="H174" s="238">
        <v>8.114</v>
      </c>
      <c r="I174" s="239"/>
      <c r="J174" s="240">
        <f>ROUND(I174*H174,2)</f>
        <v>0</v>
      </c>
      <c r="K174" s="236" t="s">
        <v>175</v>
      </c>
      <c r="L174" s="73"/>
      <c r="M174" s="241" t="s">
        <v>21</v>
      </c>
      <c r="N174" s="242" t="s">
        <v>45</v>
      </c>
      <c r="O174" s="48"/>
      <c r="P174" s="243">
        <f>O174*H174</f>
        <v>0</v>
      </c>
      <c r="Q174" s="243">
        <v>2.16</v>
      </c>
      <c r="R174" s="243">
        <f>Q174*H174</f>
        <v>17.52624</v>
      </c>
      <c r="S174" s="243">
        <v>0</v>
      </c>
      <c r="T174" s="244">
        <f>S174*H174</f>
        <v>0</v>
      </c>
      <c r="AR174" s="25" t="s">
        <v>176</v>
      </c>
      <c r="AT174" s="25" t="s">
        <v>171</v>
      </c>
      <c r="AU174" s="25" t="s">
        <v>85</v>
      </c>
      <c r="AY174" s="25" t="s">
        <v>169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25" t="s">
        <v>82</v>
      </c>
      <c r="BK174" s="245">
        <f>ROUND(I174*H174,2)</f>
        <v>0</v>
      </c>
      <c r="BL174" s="25" t="s">
        <v>176</v>
      </c>
      <c r="BM174" s="25" t="s">
        <v>1353</v>
      </c>
    </row>
    <row r="175" spans="2:51" s="14" customFormat="1" ht="13.5">
      <c r="B175" s="269"/>
      <c r="C175" s="270"/>
      <c r="D175" s="248" t="s">
        <v>185</v>
      </c>
      <c r="E175" s="271" t="s">
        <v>21</v>
      </c>
      <c r="F175" s="272" t="s">
        <v>1295</v>
      </c>
      <c r="G175" s="270"/>
      <c r="H175" s="271" t="s">
        <v>21</v>
      </c>
      <c r="I175" s="273"/>
      <c r="J175" s="270"/>
      <c r="K175" s="270"/>
      <c r="L175" s="274"/>
      <c r="M175" s="275"/>
      <c r="N175" s="276"/>
      <c r="O175" s="276"/>
      <c r="P175" s="276"/>
      <c r="Q175" s="276"/>
      <c r="R175" s="276"/>
      <c r="S175" s="276"/>
      <c r="T175" s="277"/>
      <c r="AT175" s="278" t="s">
        <v>185</v>
      </c>
      <c r="AU175" s="278" t="s">
        <v>85</v>
      </c>
      <c r="AV175" s="14" t="s">
        <v>82</v>
      </c>
      <c r="AW175" s="14" t="s">
        <v>37</v>
      </c>
      <c r="AX175" s="14" t="s">
        <v>74</v>
      </c>
      <c r="AY175" s="278" t="s">
        <v>169</v>
      </c>
    </row>
    <row r="176" spans="2:51" s="12" customFormat="1" ht="13.5">
      <c r="B176" s="246"/>
      <c r="C176" s="247"/>
      <c r="D176" s="248" t="s">
        <v>185</v>
      </c>
      <c r="E176" s="249" t="s">
        <v>21</v>
      </c>
      <c r="F176" s="250" t="s">
        <v>1318</v>
      </c>
      <c r="G176" s="247"/>
      <c r="H176" s="251">
        <v>2.592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pans="2:51" s="12" customFormat="1" ht="13.5">
      <c r="B177" s="246"/>
      <c r="C177" s="247"/>
      <c r="D177" s="248" t="s">
        <v>185</v>
      </c>
      <c r="E177" s="249" t="s">
        <v>21</v>
      </c>
      <c r="F177" s="250" t="s">
        <v>1319</v>
      </c>
      <c r="G177" s="247"/>
      <c r="H177" s="251">
        <v>2.646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pans="2:51" s="12" customFormat="1" ht="13.5">
      <c r="B178" s="246"/>
      <c r="C178" s="247"/>
      <c r="D178" s="248" t="s">
        <v>185</v>
      </c>
      <c r="E178" s="249" t="s">
        <v>21</v>
      </c>
      <c r="F178" s="250" t="s">
        <v>1320</v>
      </c>
      <c r="G178" s="247"/>
      <c r="H178" s="251">
        <v>2.7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pans="2:51" s="15" customFormat="1" ht="13.5">
      <c r="B179" s="283"/>
      <c r="C179" s="284"/>
      <c r="D179" s="248" t="s">
        <v>185</v>
      </c>
      <c r="E179" s="285" t="s">
        <v>21</v>
      </c>
      <c r="F179" s="286" t="s">
        <v>345</v>
      </c>
      <c r="G179" s="284"/>
      <c r="H179" s="287">
        <v>7.938</v>
      </c>
      <c r="I179" s="288"/>
      <c r="J179" s="284"/>
      <c r="K179" s="284"/>
      <c r="L179" s="289"/>
      <c r="M179" s="290"/>
      <c r="N179" s="291"/>
      <c r="O179" s="291"/>
      <c r="P179" s="291"/>
      <c r="Q179" s="291"/>
      <c r="R179" s="291"/>
      <c r="S179" s="291"/>
      <c r="T179" s="292"/>
      <c r="AT179" s="293" t="s">
        <v>185</v>
      </c>
      <c r="AU179" s="293" t="s">
        <v>85</v>
      </c>
      <c r="AV179" s="15" t="s">
        <v>181</v>
      </c>
      <c r="AW179" s="15" t="s">
        <v>37</v>
      </c>
      <c r="AX179" s="15" t="s">
        <v>74</v>
      </c>
      <c r="AY179" s="293" t="s">
        <v>169</v>
      </c>
    </row>
    <row r="180" spans="2:51" s="14" customFormat="1" ht="13.5">
      <c r="B180" s="269"/>
      <c r="C180" s="270"/>
      <c r="D180" s="248" t="s">
        <v>185</v>
      </c>
      <c r="E180" s="271" t="s">
        <v>21</v>
      </c>
      <c r="F180" s="272" t="s">
        <v>1321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pans="2:51" s="12" customFormat="1" ht="13.5">
      <c r="B181" s="246"/>
      <c r="C181" s="247"/>
      <c r="D181" s="248" t="s">
        <v>185</v>
      </c>
      <c r="E181" s="249" t="s">
        <v>21</v>
      </c>
      <c r="F181" s="250" t="s">
        <v>1322</v>
      </c>
      <c r="G181" s="247"/>
      <c r="H181" s="251">
        <v>0.176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pans="2:51" s="15" customFormat="1" ht="13.5">
      <c r="B182" s="283"/>
      <c r="C182" s="284"/>
      <c r="D182" s="248" t="s">
        <v>185</v>
      </c>
      <c r="E182" s="285" t="s">
        <v>21</v>
      </c>
      <c r="F182" s="286" t="s">
        <v>345</v>
      </c>
      <c r="G182" s="284"/>
      <c r="H182" s="287">
        <v>0.176</v>
      </c>
      <c r="I182" s="288"/>
      <c r="J182" s="284"/>
      <c r="K182" s="284"/>
      <c r="L182" s="289"/>
      <c r="M182" s="290"/>
      <c r="N182" s="291"/>
      <c r="O182" s="291"/>
      <c r="P182" s="291"/>
      <c r="Q182" s="291"/>
      <c r="R182" s="291"/>
      <c r="S182" s="291"/>
      <c r="T182" s="292"/>
      <c r="AT182" s="293" t="s">
        <v>185</v>
      </c>
      <c r="AU182" s="293" t="s">
        <v>85</v>
      </c>
      <c r="AV182" s="15" t="s">
        <v>181</v>
      </c>
      <c r="AW182" s="15" t="s">
        <v>37</v>
      </c>
      <c r="AX182" s="15" t="s">
        <v>74</v>
      </c>
      <c r="AY182" s="293" t="s">
        <v>169</v>
      </c>
    </row>
    <row r="183" spans="2:51" s="13" customFormat="1" ht="13.5">
      <c r="B183" s="258"/>
      <c r="C183" s="259"/>
      <c r="D183" s="248" t="s">
        <v>185</v>
      </c>
      <c r="E183" s="260" t="s">
        <v>21</v>
      </c>
      <c r="F183" s="261" t="s">
        <v>187</v>
      </c>
      <c r="G183" s="259"/>
      <c r="H183" s="262">
        <v>8.114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185</v>
      </c>
      <c r="AU183" s="268" t="s">
        <v>85</v>
      </c>
      <c r="AV183" s="13" t="s">
        <v>176</v>
      </c>
      <c r="AW183" s="13" t="s">
        <v>37</v>
      </c>
      <c r="AX183" s="13" t="s">
        <v>82</v>
      </c>
      <c r="AY183" s="268" t="s">
        <v>169</v>
      </c>
    </row>
    <row r="184" spans="2:63" s="11" customFormat="1" ht="29.85" customHeight="1">
      <c r="B184" s="218"/>
      <c r="C184" s="219"/>
      <c r="D184" s="220" t="s">
        <v>73</v>
      </c>
      <c r="E184" s="232" t="s">
        <v>176</v>
      </c>
      <c r="F184" s="232" t="s">
        <v>581</v>
      </c>
      <c r="G184" s="219"/>
      <c r="H184" s="219"/>
      <c r="I184" s="222"/>
      <c r="J184" s="233">
        <f>BK184</f>
        <v>0</v>
      </c>
      <c r="K184" s="219"/>
      <c r="L184" s="224"/>
      <c r="M184" s="225"/>
      <c r="N184" s="226"/>
      <c r="O184" s="226"/>
      <c r="P184" s="227">
        <f>SUM(P185:P273)</f>
        <v>0</v>
      </c>
      <c r="Q184" s="226"/>
      <c r="R184" s="227">
        <f>SUM(R185:R273)</f>
        <v>99.75091512850621</v>
      </c>
      <c r="S184" s="226"/>
      <c r="T184" s="228">
        <f>SUM(T185:T273)</f>
        <v>0</v>
      </c>
      <c r="AR184" s="229" t="s">
        <v>82</v>
      </c>
      <c r="AT184" s="230" t="s">
        <v>73</v>
      </c>
      <c r="AU184" s="230" t="s">
        <v>82</v>
      </c>
      <c r="AY184" s="229" t="s">
        <v>169</v>
      </c>
      <c r="BK184" s="231">
        <f>SUM(BK185:BK273)</f>
        <v>0</v>
      </c>
    </row>
    <row r="185" spans="2:65" s="1" customFormat="1" ht="25.5" customHeight="1">
      <c r="B185" s="47"/>
      <c r="C185" s="234" t="s">
        <v>263</v>
      </c>
      <c r="D185" s="234" t="s">
        <v>171</v>
      </c>
      <c r="E185" s="235" t="s">
        <v>1354</v>
      </c>
      <c r="F185" s="236" t="s">
        <v>1355</v>
      </c>
      <c r="G185" s="237" t="s">
        <v>422</v>
      </c>
      <c r="H185" s="238">
        <v>13.874</v>
      </c>
      <c r="I185" s="239"/>
      <c r="J185" s="240">
        <f>ROUND(I185*H185,2)</f>
        <v>0</v>
      </c>
      <c r="K185" s="236" t="s">
        <v>175</v>
      </c>
      <c r="L185" s="73"/>
      <c r="M185" s="241" t="s">
        <v>21</v>
      </c>
      <c r="N185" s="242" t="s">
        <v>45</v>
      </c>
      <c r="O185" s="48"/>
      <c r="P185" s="243">
        <f>O185*H185</f>
        <v>0</v>
      </c>
      <c r="Q185" s="243">
        <v>2.25641574</v>
      </c>
      <c r="R185" s="243">
        <f>Q185*H185</f>
        <v>31.305511976760002</v>
      </c>
      <c r="S185" s="243">
        <v>0</v>
      </c>
      <c r="T185" s="244">
        <f>S185*H185</f>
        <v>0</v>
      </c>
      <c r="AR185" s="25" t="s">
        <v>176</v>
      </c>
      <c r="AT185" s="25" t="s">
        <v>171</v>
      </c>
      <c r="AU185" s="25" t="s">
        <v>85</v>
      </c>
      <c r="AY185" s="25" t="s">
        <v>169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25" t="s">
        <v>82</v>
      </c>
      <c r="BK185" s="245">
        <f>ROUND(I185*H185,2)</f>
        <v>0</v>
      </c>
      <c r="BL185" s="25" t="s">
        <v>176</v>
      </c>
      <c r="BM185" s="25" t="s">
        <v>1356</v>
      </c>
    </row>
    <row r="186" spans="2:51" s="14" customFormat="1" ht="13.5">
      <c r="B186" s="269"/>
      <c r="C186" s="270"/>
      <c r="D186" s="248" t="s">
        <v>185</v>
      </c>
      <c r="E186" s="271" t="s">
        <v>21</v>
      </c>
      <c r="F186" s="272" t="s">
        <v>1295</v>
      </c>
      <c r="G186" s="270"/>
      <c r="H186" s="271" t="s">
        <v>21</v>
      </c>
      <c r="I186" s="273"/>
      <c r="J186" s="270"/>
      <c r="K186" s="270"/>
      <c r="L186" s="274"/>
      <c r="M186" s="275"/>
      <c r="N186" s="276"/>
      <c r="O186" s="276"/>
      <c r="P186" s="276"/>
      <c r="Q186" s="276"/>
      <c r="R186" s="276"/>
      <c r="S186" s="276"/>
      <c r="T186" s="277"/>
      <c r="AT186" s="278" t="s">
        <v>185</v>
      </c>
      <c r="AU186" s="278" t="s">
        <v>85</v>
      </c>
      <c r="AV186" s="14" t="s">
        <v>82</v>
      </c>
      <c r="AW186" s="14" t="s">
        <v>37</v>
      </c>
      <c r="AX186" s="14" t="s">
        <v>74</v>
      </c>
      <c r="AY186" s="278" t="s">
        <v>169</v>
      </c>
    </row>
    <row r="187" spans="2:51" s="12" customFormat="1" ht="13.5">
      <c r="B187" s="246"/>
      <c r="C187" s="247"/>
      <c r="D187" s="248" t="s">
        <v>185</v>
      </c>
      <c r="E187" s="249" t="s">
        <v>21</v>
      </c>
      <c r="F187" s="250" t="s">
        <v>1357</v>
      </c>
      <c r="G187" s="247"/>
      <c r="H187" s="251">
        <v>1.728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1358</v>
      </c>
      <c r="G188" s="247"/>
      <c r="H188" s="251">
        <v>1.764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2" customFormat="1" ht="13.5">
      <c r="B189" s="246"/>
      <c r="C189" s="247"/>
      <c r="D189" s="248" t="s">
        <v>185</v>
      </c>
      <c r="E189" s="249" t="s">
        <v>21</v>
      </c>
      <c r="F189" s="250" t="s">
        <v>1359</v>
      </c>
      <c r="G189" s="247"/>
      <c r="H189" s="251">
        <v>1.8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1318</v>
      </c>
      <c r="G190" s="247"/>
      <c r="H190" s="251">
        <v>2.592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2" customFormat="1" ht="13.5">
      <c r="B191" s="246"/>
      <c r="C191" s="247"/>
      <c r="D191" s="248" t="s">
        <v>185</v>
      </c>
      <c r="E191" s="249" t="s">
        <v>21</v>
      </c>
      <c r="F191" s="250" t="s">
        <v>1319</v>
      </c>
      <c r="G191" s="247"/>
      <c r="H191" s="251">
        <v>2.646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pans="2:51" s="12" customFormat="1" ht="13.5">
      <c r="B192" s="246"/>
      <c r="C192" s="247"/>
      <c r="D192" s="248" t="s">
        <v>185</v>
      </c>
      <c r="E192" s="249" t="s">
        <v>21</v>
      </c>
      <c r="F192" s="250" t="s">
        <v>1320</v>
      </c>
      <c r="G192" s="247"/>
      <c r="H192" s="251">
        <v>2.7</v>
      </c>
      <c r="I192" s="252"/>
      <c r="J192" s="247"/>
      <c r="K192" s="247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185</v>
      </c>
      <c r="AU192" s="257" t="s">
        <v>85</v>
      </c>
      <c r="AV192" s="12" t="s">
        <v>85</v>
      </c>
      <c r="AW192" s="12" t="s">
        <v>37</v>
      </c>
      <c r="AX192" s="12" t="s">
        <v>74</v>
      </c>
      <c r="AY192" s="257" t="s">
        <v>169</v>
      </c>
    </row>
    <row r="193" spans="2:51" s="15" customFormat="1" ht="13.5">
      <c r="B193" s="283"/>
      <c r="C193" s="284"/>
      <c r="D193" s="248" t="s">
        <v>185</v>
      </c>
      <c r="E193" s="285" t="s">
        <v>21</v>
      </c>
      <c r="F193" s="286" t="s">
        <v>345</v>
      </c>
      <c r="G193" s="284"/>
      <c r="H193" s="287">
        <v>13.23</v>
      </c>
      <c r="I193" s="288"/>
      <c r="J193" s="284"/>
      <c r="K193" s="284"/>
      <c r="L193" s="289"/>
      <c r="M193" s="290"/>
      <c r="N193" s="291"/>
      <c r="O193" s="291"/>
      <c r="P193" s="291"/>
      <c r="Q193" s="291"/>
      <c r="R193" s="291"/>
      <c r="S193" s="291"/>
      <c r="T193" s="292"/>
      <c r="AT193" s="293" t="s">
        <v>185</v>
      </c>
      <c r="AU193" s="293" t="s">
        <v>85</v>
      </c>
      <c r="AV193" s="15" t="s">
        <v>181</v>
      </c>
      <c r="AW193" s="15" t="s">
        <v>37</v>
      </c>
      <c r="AX193" s="15" t="s">
        <v>74</v>
      </c>
      <c r="AY193" s="293" t="s">
        <v>169</v>
      </c>
    </row>
    <row r="194" spans="2:51" s="14" customFormat="1" ht="13.5">
      <c r="B194" s="269"/>
      <c r="C194" s="270"/>
      <c r="D194" s="248" t="s">
        <v>185</v>
      </c>
      <c r="E194" s="271" t="s">
        <v>21</v>
      </c>
      <c r="F194" s="272" t="s">
        <v>1321</v>
      </c>
      <c r="G194" s="270"/>
      <c r="H194" s="271" t="s">
        <v>21</v>
      </c>
      <c r="I194" s="273"/>
      <c r="J194" s="270"/>
      <c r="K194" s="270"/>
      <c r="L194" s="274"/>
      <c r="M194" s="275"/>
      <c r="N194" s="276"/>
      <c r="O194" s="276"/>
      <c r="P194" s="276"/>
      <c r="Q194" s="276"/>
      <c r="R194" s="276"/>
      <c r="S194" s="276"/>
      <c r="T194" s="277"/>
      <c r="AT194" s="278" t="s">
        <v>185</v>
      </c>
      <c r="AU194" s="278" t="s">
        <v>85</v>
      </c>
      <c r="AV194" s="14" t="s">
        <v>82</v>
      </c>
      <c r="AW194" s="14" t="s">
        <v>37</v>
      </c>
      <c r="AX194" s="14" t="s">
        <v>74</v>
      </c>
      <c r="AY194" s="278" t="s">
        <v>169</v>
      </c>
    </row>
    <row r="195" spans="2:51" s="12" customFormat="1" ht="13.5">
      <c r="B195" s="246"/>
      <c r="C195" s="247"/>
      <c r="D195" s="248" t="s">
        <v>185</v>
      </c>
      <c r="E195" s="249" t="s">
        <v>21</v>
      </c>
      <c r="F195" s="250" t="s">
        <v>1360</v>
      </c>
      <c r="G195" s="247"/>
      <c r="H195" s="251">
        <v>0.468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pans="2:51" s="12" customFormat="1" ht="13.5">
      <c r="B196" s="246"/>
      <c r="C196" s="247"/>
      <c r="D196" s="248" t="s">
        <v>185</v>
      </c>
      <c r="E196" s="249" t="s">
        <v>21</v>
      </c>
      <c r="F196" s="250" t="s">
        <v>1322</v>
      </c>
      <c r="G196" s="247"/>
      <c r="H196" s="251">
        <v>0.176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pans="2:51" s="15" customFormat="1" ht="13.5">
      <c r="B197" s="283"/>
      <c r="C197" s="284"/>
      <c r="D197" s="248" t="s">
        <v>185</v>
      </c>
      <c r="E197" s="285" t="s">
        <v>21</v>
      </c>
      <c r="F197" s="286" t="s">
        <v>345</v>
      </c>
      <c r="G197" s="284"/>
      <c r="H197" s="287">
        <v>0.644</v>
      </c>
      <c r="I197" s="288"/>
      <c r="J197" s="284"/>
      <c r="K197" s="284"/>
      <c r="L197" s="289"/>
      <c r="M197" s="290"/>
      <c r="N197" s="291"/>
      <c r="O197" s="291"/>
      <c r="P197" s="291"/>
      <c r="Q197" s="291"/>
      <c r="R197" s="291"/>
      <c r="S197" s="291"/>
      <c r="T197" s="292"/>
      <c r="AT197" s="293" t="s">
        <v>185</v>
      </c>
      <c r="AU197" s="293" t="s">
        <v>85</v>
      </c>
      <c r="AV197" s="15" t="s">
        <v>181</v>
      </c>
      <c r="AW197" s="15" t="s">
        <v>37</v>
      </c>
      <c r="AX197" s="15" t="s">
        <v>74</v>
      </c>
      <c r="AY197" s="293" t="s">
        <v>169</v>
      </c>
    </row>
    <row r="198" spans="2:51" s="13" customFormat="1" ht="13.5">
      <c r="B198" s="258"/>
      <c r="C198" s="259"/>
      <c r="D198" s="248" t="s">
        <v>185</v>
      </c>
      <c r="E198" s="260" t="s">
        <v>21</v>
      </c>
      <c r="F198" s="261" t="s">
        <v>187</v>
      </c>
      <c r="G198" s="259"/>
      <c r="H198" s="262">
        <v>13.874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185</v>
      </c>
      <c r="AU198" s="268" t="s">
        <v>85</v>
      </c>
      <c r="AV198" s="13" t="s">
        <v>176</v>
      </c>
      <c r="AW198" s="13" t="s">
        <v>37</v>
      </c>
      <c r="AX198" s="13" t="s">
        <v>82</v>
      </c>
      <c r="AY198" s="268" t="s">
        <v>169</v>
      </c>
    </row>
    <row r="199" spans="2:65" s="1" customFormat="1" ht="25.5" customHeight="1">
      <c r="B199" s="47"/>
      <c r="C199" s="234" t="s">
        <v>9</v>
      </c>
      <c r="D199" s="234" t="s">
        <v>171</v>
      </c>
      <c r="E199" s="235" t="s">
        <v>1361</v>
      </c>
      <c r="F199" s="236" t="s">
        <v>1362</v>
      </c>
      <c r="G199" s="237" t="s">
        <v>288</v>
      </c>
      <c r="H199" s="238">
        <v>0.446</v>
      </c>
      <c r="I199" s="239"/>
      <c r="J199" s="240">
        <f>ROUND(I199*H199,2)</f>
        <v>0</v>
      </c>
      <c r="K199" s="236" t="s">
        <v>175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1.0627727797</v>
      </c>
      <c r="R199" s="243">
        <f>Q199*H199</f>
        <v>0.4739966597462</v>
      </c>
      <c r="S199" s="243">
        <v>0</v>
      </c>
      <c r="T199" s="244">
        <f>S199*H199</f>
        <v>0</v>
      </c>
      <c r="AR199" s="25" t="s">
        <v>176</v>
      </c>
      <c r="AT199" s="25" t="s">
        <v>171</v>
      </c>
      <c r="AU199" s="25" t="s">
        <v>85</v>
      </c>
      <c r="AY199" s="25" t="s">
        <v>169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176</v>
      </c>
      <c r="BM199" s="25" t="s">
        <v>1363</v>
      </c>
    </row>
    <row r="200" spans="2:51" s="14" customFormat="1" ht="13.5">
      <c r="B200" s="269"/>
      <c r="C200" s="270"/>
      <c r="D200" s="248" t="s">
        <v>185</v>
      </c>
      <c r="E200" s="271" t="s">
        <v>21</v>
      </c>
      <c r="F200" s="272" t="s">
        <v>1295</v>
      </c>
      <c r="G200" s="270"/>
      <c r="H200" s="271" t="s">
        <v>21</v>
      </c>
      <c r="I200" s="273"/>
      <c r="J200" s="270"/>
      <c r="K200" s="270"/>
      <c r="L200" s="274"/>
      <c r="M200" s="275"/>
      <c r="N200" s="276"/>
      <c r="O200" s="276"/>
      <c r="P200" s="276"/>
      <c r="Q200" s="276"/>
      <c r="R200" s="276"/>
      <c r="S200" s="276"/>
      <c r="T200" s="277"/>
      <c r="AT200" s="278" t="s">
        <v>185</v>
      </c>
      <c r="AU200" s="278" t="s">
        <v>85</v>
      </c>
      <c r="AV200" s="14" t="s">
        <v>82</v>
      </c>
      <c r="AW200" s="14" t="s">
        <v>37</v>
      </c>
      <c r="AX200" s="14" t="s">
        <v>74</v>
      </c>
      <c r="AY200" s="278" t="s">
        <v>169</v>
      </c>
    </row>
    <row r="201" spans="2:51" s="12" customFormat="1" ht="13.5">
      <c r="B201" s="246"/>
      <c r="C201" s="247"/>
      <c r="D201" s="248" t="s">
        <v>185</v>
      </c>
      <c r="E201" s="249" t="s">
        <v>21</v>
      </c>
      <c r="F201" s="250" t="s">
        <v>1364</v>
      </c>
      <c r="G201" s="247"/>
      <c r="H201" s="251">
        <v>0.026</v>
      </c>
      <c r="I201" s="252"/>
      <c r="J201" s="247"/>
      <c r="K201" s="247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185</v>
      </c>
      <c r="AU201" s="257" t="s">
        <v>85</v>
      </c>
      <c r="AV201" s="12" t="s">
        <v>85</v>
      </c>
      <c r="AW201" s="12" t="s">
        <v>37</v>
      </c>
      <c r="AX201" s="12" t="s">
        <v>74</v>
      </c>
      <c r="AY201" s="257" t="s">
        <v>169</v>
      </c>
    </row>
    <row r="202" spans="2:51" s="12" customFormat="1" ht="13.5">
      <c r="B202" s="246"/>
      <c r="C202" s="247"/>
      <c r="D202" s="248" t="s">
        <v>185</v>
      </c>
      <c r="E202" s="249" t="s">
        <v>21</v>
      </c>
      <c r="F202" s="250" t="s">
        <v>1365</v>
      </c>
      <c r="G202" s="247"/>
      <c r="H202" s="251">
        <v>0.026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pans="2:51" s="12" customFormat="1" ht="13.5">
      <c r="B203" s="246"/>
      <c r="C203" s="247"/>
      <c r="D203" s="248" t="s">
        <v>185</v>
      </c>
      <c r="E203" s="249" t="s">
        <v>21</v>
      </c>
      <c r="F203" s="250" t="s">
        <v>1366</v>
      </c>
      <c r="G203" s="247"/>
      <c r="H203" s="251">
        <v>0.027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pans="2:51" s="12" customFormat="1" ht="13.5">
      <c r="B204" s="246"/>
      <c r="C204" s="247"/>
      <c r="D204" s="248" t="s">
        <v>185</v>
      </c>
      <c r="E204" s="249" t="s">
        <v>21</v>
      </c>
      <c r="F204" s="250" t="s">
        <v>1367</v>
      </c>
      <c r="G204" s="247"/>
      <c r="H204" s="251">
        <v>0.115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pans="2:51" s="12" customFormat="1" ht="13.5">
      <c r="B205" s="246"/>
      <c r="C205" s="247"/>
      <c r="D205" s="248" t="s">
        <v>185</v>
      </c>
      <c r="E205" s="249" t="s">
        <v>21</v>
      </c>
      <c r="F205" s="250" t="s">
        <v>1368</v>
      </c>
      <c r="G205" s="247"/>
      <c r="H205" s="251">
        <v>0.117</v>
      </c>
      <c r="I205" s="252"/>
      <c r="J205" s="247"/>
      <c r="K205" s="247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185</v>
      </c>
      <c r="AU205" s="257" t="s">
        <v>85</v>
      </c>
      <c r="AV205" s="12" t="s">
        <v>85</v>
      </c>
      <c r="AW205" s="12" t="s">
        <v>37</v>
      </c>
      <c r="AX205" s="12" t="s">
        <v>74</v>
      </c>
      <c r="AY205" s="257" t="s">
        <v>169</v>
      </c>
    </row>
    <row r="206" spans="2:51" s="12" customFormat="1" ht="13.5">
      <c r="B206" s="246"/>
      <c r="C206" s="247"/>
      <c r="D206" s="248" t="s">
        <v>185</v>
      </c>
      <c r="E206" s="249" t="s">
        <v>21</v>
      </c>
      <c r="F206" s="250" t="s">
        <v>1369</v>
      </c>
      <c r="G206" s="247"/>
      <c r="H206" s="251">
        <v>0.12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pans="2:51" s="15" customFormat="1" ht="13.5">
      <c r="B207" s="283"/>
      <c r="C207" s="284"/>
      <c r="D207" s="248" t="s">
        <v>185</v>
      </c>
      <c r="E207" s="285" t="s">
        <v>21</v>
      </c>
      <c r="F207" s="286" t="s">
        <v>345</v>
      </c>
      <c r="G207" s="284"/>
      <c r="H207" s="287">
        <v>0.431</v>
      </c>
      <c r="I207" s="288"/>
      <c r="J207" s="284"/>
      <c r="K207" s="284"/>
      <c r="L207" s="289"/>
      <c r="M207" s="290"/>
      <c r="N207" s="291"/>
      <c r="O207" s="291"/>
      <c r="P207" s="291"/>
      <c r="Q207" s="291"/>
      <c r="R207" s="291"/>
      <c r="S207" s="291"/>
      <c r="T207" s="292"/>
      <c r="AT207" s="293" t="s">
        <v>185</v>
      </c>
      <c r="AU207" s="293" t="s">
        <v>85</v>
      </c>
      <c r="AV207" s="15" t="s">
        <v>181</v>
      </c>
      <c r="AW207" s="15" t="s">
        <v>37</v>
      </c>
      <c r="AX207" s="15" t="s">
        <v>74</v>
      </c>
      <c r="AY207" s="293" t="s">
        <v>169</v>
      </c>
    </row>
    <row r="208" spans="2:51" s="14" customFormat="1" ht="13.5">
      <c r="B208" s="269"/>
      <c r="C208" s="270"/>
      <c r="D208" s="248" t="s">
        <v>185</v>
      </c>
      <c r="E208" s="271" t="s">
        <v>21</v>
      </c>
      <c r="F208" s="272" t="s">
        <v>1321</v>
      </c>
      <c r="G208" s="270"/>
      <c r="H208" s="271" t="s">
        <v>21</v>
      </c>
      <c r="I208" s="273"/>
      <c r="J208" s="270"/>
      <c r="K208" s="270"/>
      <c r="L208" s="274"/>
      <c r="M208" s="275"/>
      <c r="N208" s="276"/>
      <c r="O208" s="276"/>
      <c r="P208" s="276"/>
      <c r="Q208" s="276"/>
      <c r="R208" s="276"/>
      <c r="S208" s="276"/>
      <c r="T208" s="277"/>
      <c r="AT208" s="278" t="s">
        <v>185</v>
      </c>
      <c r="AU208" s="278" t="s">
        <v>85</v>
      </c>
      <c r="AV208" s="14" t="s">
        <v>82</v>
      </c>
      <c r="AW208" s="14" t="s">
        <v>37</v>
      </c>
      <c r="AX208" s="14" t="s">
        <v>74</v>
      </c>
      <c r="AY208" s="278" t="s">
        <v>169</v>
      </c>
    </row>
    <row r="209" spans="2:51" s="12" customFormat="1" ht="13.5">
      <c r="B209" s="246"/>
      <c r="C209" s="247"/>
      <c r="D209" s="248" t="s">
        <v>185</v>
      </c>
      <c r="E209" s="249" t="s">
        <v>21</v>
      </c>
      <c r="F209" s="250" t="s">
        <v>1370</v>
      </c>
      <c r="G209" s="247"/>
      <c r="H209" s="251">
        <v>0.007</v>
      </c>
      <c r="I209" s="252"/>
      <c r="J209" s="247"/>
      <c r="K209" s="247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185</v>
      </c>
      <c r="AU209" s="257" t="s">
        <v>85</v>
      </c>
      <c r="AV209" s="12" t="s">
        <v>85</v>
      </c>
      <c r="AW209" s="12" t="s">
        <v>37</v>
      </c>
      <c r="AX209" s="12" t="s">
        <v>74</v>
      </c>
      <c r="AY209" s="257" t="s">
        <v>169</v>
      </c>
    </row>
    <row r="210" spans="2:51" s="12" customFormat="1" ht="13.5">
      <c r="B210" s="246"/>
      <c r="C210" s="247"/>
      <c r="D210" s="248" t="s">
        <v>185</v>
      </c>
      <c r="E210" s="249" t="s">
        <v>21</v>
      </c>
      <c r="F210" s="250" t="s">
        <v>1371</v>
      </c>
      <c r="G210" s="247"/>
      <c r="H210" s="251">
        <v>0.008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pans="2:51" s="15" customFormat="1" ht="13.5">
      <c r="B211" s="283"/>
      <c r="C211" s="284"/>
      <c r="D211" s="248" t="s">
        <v>185</v>
      </c>
      <c r="E211" s="285" t="s">
        <v>21</v>
      </c>
      <c r="F211" s="286" t="s">
        <v>345</v>
      </c>
      <c r="G211" s="284"/>
      <c r="H211" s="287">
        <v>0.015</v>
      </c>
      <c r="I211" s="288"/>
      <c r="J211" s="284"/>
      <c r="K211" s="284"/>
      <c r="L211" s="289"/>
      <c r="M211" s="290"/>
      <c r="N211" s="291"/>
      <c r="O211" s="291"/>
      <c r="P211" s="291"/>
      <c r="Q211" s="291"/>
      <c r="R211" s="291"/>
      <c r="S211" s="291"/>
      <c r="T211" s="292"/>
      <c r="AT211" s="293" t="s">
        <v>185</v>
      </c>
      <c r="AU211" s="293" t="s">
        <v>85</v>
      </c>
      <c r="AV211" s="15" t="s">
        <v>181</v>
      </c>
      <c r="AW211" s="15" t="s">
        <v>37</v>
      </c>
      <c r="AX211" s="15" t="s">
        <v>74</v>
      </c>
      <c r="AY211" s="293" t="s">
        <v>169</v>
      </c>
    </row>
    <row r="212" spans="2:51" s="13" customFormat="1" ht="13.5">
      <c r="B212" s="258"/>
      <c r="C212" s="259"/>
      <c r="D212" s="248" t="s">
        <v>185</v>
      </c>
      <c r="E212" s="260" t="s">
        <v>21</v>
      </c>
      <c r="F212" s="261" t="s">
        <v>187</v>
      </c>
      <c r="G212" s="259"/>
      <c r="H212" s="262">
        <v>0.446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AT212" s="268" t="s">
        <v>185</v>
      </c>
      <c r="AU212" s="268" t="s">
        <v>85</v>
      </c>
      <c r="AV212" s="13" t="s">
        <v>176</v>
      </c>
      <c r="AW212" s="13" t="s">
        <v>37</v>
      </c>
      <c r="AX212" s="13" t="s">
        <v>82</v>
      </c>
      <c r="AY212" s="268" t="s">
        <v>169</v>
      </c>
    </row>
    <row r="213" spans="2:65" s="1" customFormat="1" ht="25.5" customHeight="1">
      <c r="B213" s="47"/>
      <c r="C213" s="234" t="s">
        <v>270</v>
      </c>
      <c r="D213" s="234" t="s">
        <v>171</v>
      </c>
      <c r="E213" s="235" t="s">
        <v>1372</v>
      </c>
      <c r="F213" s="236" t="s">
        <v>1373</v>
      </c>
      <c r="G213" s="237" t="s">
        <v>194</v>
      </c>
      <c r="H213" s="238">
        <v>9.6</v>
      </c>
      <c r="I213" s="239"/>
      <c r="J213" s="240">
        <f>ROUND(I213*H213,2)</f>
        <v>0</v>
      </c>
      <c r="K213" s="236" t="s">
        <v>175</v>
      </c>
      <c r="L213" s="73"/>
      <c r="M213" s="241" t="s">
        <v>21</v>
      </c>
      <c r="N213" s="242" t="s">
        <v>45</v>
      </c>
      <c r="O213" s="48"/>
      <c r="P213" s="243">
        <f>O213*H213</f>
        <v>0</v>
      </c>
      <c r="Q213" s="243">
        <v>0.012824856</v>
      </c>
      <c r="R213" s="243">
        <f>Q213*H213</f>
        <v>0.12311861760000001</v>
      </c>
      <c r="S213" s="243">
        <v>0</v>
      </c>
      <c r="T213" s="244">
        <f>S213*H213</f>
        <v>0</v>
      </c>
      <c r="AR213" s="25" t="s">
        <v>176</v>
      </c>
      <c r="AT213" s="25" t="s">
        <v>171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1374</v>
      </c>
    </row>
    <row r="214" spans="2:51" s="14" customFormat="1" ht="13.5">
      <c r="B214" s="269"/>
      <c r="C214" s="270"/>
      <c r="D214" s="248" t="s">
        <v>185</v>
      </c>
      <c r="E214" s="271" t="s">
        <v>21</v>
      </c>
      <c r="F214" s="272" t="s">
        <v>1295</v>
      </c>
      <c r="G214" s="270"/>
      <c r="H214" s="271" t="s">
        <v>21</v>
      </c>
      <c r="I214" s="273"/>
      <c r="J214" s="270"/>
      <c r="K214" s="270"/>
      <c r="L214" s="274"/>
      <c r="M214" s="275"/>
      <c r="N214" s="276"/>
      <c r="O214" s="276"/>
      <c r="P214" s="276"/>
      <c r="Q214" s="276"/>
      <c r="R214" s="276"/>
      <c r="S214" s="276"/>
      <c r="T214" s="277"/>
      <c r="AT214" s="278" t="s">
        <v>185</v>
      </c>
      <c r="AU214" s="278" t="s">
        <v>85</v>
      </c>
      <c r="AV214" s="14" t="s">
        <v>82</v>
      </c>
      <c r="AW214" s="14" t="s">
        <v>37</v>
      </c>
      <c r="AX214" s="14" t="s">
        <v>74</v>
      </c>
      <c r="AY214" s="278" t="s">
        <v>169</v>
      </c>
    </row>
    <row r="215" spans="2:51" s="12" customFormat="1" ht="13.5">
      <c r="B215" s="246"/>
      <c r="C215" s="247"/>
      <c r="D215" s="248" t="s">
        <v>185</v>
      </c>
      <c r="E215" s="249" t="s">
        <v>21</v>
      </c>
      <c r="F215" s="250" t="s">
        <v>1375</v>
      </c>
      <c r="G215" s="247"/>
      <c r="H215" s="251">
        <v>2.88</v>
      </c>
      <c r="I215" s="252"/>
      <c r="J215" s="247"/>
      <c r="K215" s="247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185</v>
      </c>
      <c r="AU215" s="257" t="s">
        <v>85</v>
      </c>
      <c r="AV215" s="12" t="s">
        <v>85</v>
      </c>
      <c r="AW215" s="12" t="s">
        <v>37</v>
      </c>
      <c r="AX215" s="12" t="s">
        <v>74</v>
      </c>
      <c r="AY215" s="257" t="s">
        <v>169</v>
      </c>
    </row>
    <row r="216" spans="2:51" s="12" customFormat="1" ht="13.5">
      <c r="B216" s="246"/>
      <c r="C216" s="247"/>
      <c r="D216" s="248" t="s">
        <v>185</v>
      </c>
      <c r="E216" s="249" t="s">
        <v>21</v>
      </c>
      <c r="F216" s="250" t="s">
        <v>1376</v>
      </c>
      <c r="G216" s="247"/>
      <c r="H216" s="251">
        <v>2.94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pans="2:51" s="12" customFormat="1" ht="13.5">
      <c r="B217" s="246"/>
      <c r="C217" s="247"/>
      <c r="D217" s="248" t="s">
        <v>185</v>
      </c>
      <c r="E217" s="249" t="s">
        <v>21</v>
      </c>
      <c r="F217" s="250" t="s">
        <v>1377</v>
      </c>
      <c r="G217" s="247"/>
      <c r="H217" s="251">
        <v>3</v>
      </c>
      <c r="I217" s="252"/>
      <c r="J217" s="247"/>
      <c r="K217" s="247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185</v>
      </c>
      <c r="AU217" s="257" t="s">
        <v>85</v>
      </c>
      <c r="AV217" s="12" t="s">
        <v>85</v>
      </c>
      <c r="AW217" s="12" t="s">
        <v>37</v>
      </c>
      <c r="AX217" s="12" t="s">
        <v>74</v>
      </c>
      <c r="AY217" s="257" t="s">
        <v>169</v>
      </c>
    </row>
    <row r="218" spans="2:51" s="15" customFormat="1" ht="13.5">
      <c r="B218" s="283"/>
      <c r="C218" s="284"/>
      <c r="D218" s="248" t="s">
        <v>185</v>
      </c>
      <c r="E218" s="285" t="s">
        <v>21</v>
      </c>
      <c r="F218" s="286" t="s">
        <v>345</v>
      </c>
      <c r="G218" s="284"/>
      <c r="H218" s="287">
        <v>8.82</v>
      </c>
      <c r="I218" s="288"/>
      <c r="J218" s="284"/>
      <c r="K218" s="284"/>
      <c r="L218" s="289"/>
      <c r="M218" s="290"/>
      <c r="N218" s="291"/>
      <c r="O218" s="291"/>
      <c r="P218" s="291"/>
      <c r="Q218" s="291"/>
      <c r="R218" s="291"/>
      <c r="S218" s="291"/>
      <c r="T218" s="292"/>
      <c r="AT218" s="293" t="s">
        <v>185</v>
      </c>
      <c r="AU218" s="293" t="s">
        <v>85</v>
      </c>
      <c r="AV218" s="15" t="s">
        <v>181</v>
      </c>
      <c r="AW218" s="15" t="s">
        <v>37</v>
      </c>
      <c r="AX218" s="15" t="s">
        <v>74</v>
      </c>
      <c r="AY218" s="293" t="s">
        <v>169</v>
      </c>
    </row>
    <row r="219" spans="2:51" s="14" customFormat="1" ht="13.5">
      <c r="B219" s="269"/>
      <c r="C219" s="270"/>
      <c r="D219" s="248" t="s">
        <v>185</v>
      </c>
      <c r="E219" s="271" t="s">
        <v>21</v>
      </c>
      <c r="F219" s="272" t="s">
        <v>1321</v>
      </c>
      <c r="G219" s="270"/>
      <c r="H219" s="271" t="s">
        <v>21</v>
      </c>
      <c r="I219" s="273"/>
      <c r="J219" s="270"/>
      <c r="K219" s="270"/>
      <c r="L219" s="274"/>
      <c r="M219" s="275"/>
      <c r="N219" s="276"/>
      <c r="O219" s="276"/>
      <c r="P219" s="276"/>
      <c r="Q219" s="276"/>
      <c r="R219" s="276"/>
      <c r="S219" s="276"/>
      <c r="T219" s="277"/>
      <c r="AT219" s="278" t="s">
        <v>185</v>
      </c>
      <c r="AU219" s="278" t="s">
        <v>85</v>
      </c>
      <c r="AV219" s="14" t="s">
        <v>82</v>
      </c>
      <c r="AW219" s="14" t="s">
        <v>37</v>
      </c>
      <c r="AX219" s="14" t="s">
        <v>74</v>
      </c>
      <c r="AY219" s="278" t="s">
        <v>169</v>
      </c>
    </row>
    <row r="220" spans="2:51" s="12" customFormat="1" ht="13.5">
      <c r="B220" s="246"/>
      <c r="C220" s="247"/>
      <c r="D220" s="248" t="s">
        <v>185</v>
      </c>
      <c r="E220" s="249" t="s">
        <v>21</v>
      </c>
      <c r="F220" s="250" t="s">
        <v>1378</v>
      </c>
      <c r="G220" s="247"/>
      <c r="H220" s="251">
        <v>0.78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pans="2:51" s="15" customFormat="1" ht="13.5">
      <c r="B221" s="283"/>
      <c r="C221" s="284"/>
      <c r="D221" s="248" t="s">
        <v>185</v>
      </c>
      <c r="E221" s="285" t="s">
        <v>21</v>
      </c>
      <c r="F221" s="286" t="s">
        <v>345</v>
      </c>
      <c r="G221" s="284"/>
      <c r="H221" s="287">
        <v>0.78</v>
      </c>
      <c r="I221" s="288"/>
      <c r="J221" s="284"/>
      <c r="K221" s="284"/>
      <c r="L221" s="289"/>
      <c r="M221" s="290"/>
      <c r="N221" s="291"/>
      <c r="O221" s="291"/>
      <c r="P221" s="291"/>
      <c r="Q221" s="291"/>
      <c r="R221" s="291"/>
      <c r="S221" s="291"/>
      <c r="T221" s="292"/>
      <c r="AT221" s="293" t="s">
        <v>185</v>
      </c>
      <c r="AU221" s="293" t="s">
        <v>85</v>
      </c>
      <c r="AV221" s="15" t="s">
        <v>181</v>
      </c>
      <c r="AW221" s="15" t="s">
        <v>37</v>
      </c>
      <c r="AX221" s="15" t="s">
        <v>74</v>
      </c>
      <c r="AY221" s="293" t="s">
        <v>169</v>
      </c>
    </row>
    <row r="222" spans="2:51" s="13" customFormat="1" ht="13.5">
      <c r="B222" s="258"/>
      <c r="C222" s="259"/>
      <c r="D222" s="248" t="s">
        <v>185</v>
      </c>
      <c r="E222" s="260" t="s">
        <v>21</v>
      </c>
      <c r="F222" s="261" t="s">
        <v>187</v>
      </c>
      <c r="G222" s="259"/>
      <c r="H222" s="262">
        <v>9.6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AT222" s="268" t="s">
        <v>185</v>
      </c>
      <c r="AU222" s="268" t="s">
        <v>85</v>
      </c>
      <c r="AV222" s="13" t="s">
        <v>176</v>
      </c>
      <c r="AW222" s="13" t="s">
        <v>37</v>
      </c>
      <c r="AX222" s="13" t="s">
        <v>82</v>
      </c>
      <c r="AY222" s="268" t="s">
        <v>169</v>
      </c>
    </row>
    <row r="223" spans="2:65" s="1" customFormat="1" ht="25.5" customHeight="1">
      <c r="B223" s="47"/>
      <c r="C223" s="234" t="s">
        <v>274</v>
      </c>
      <c r="D223" s="234" t="s">
        <v>171</v>
      </c>
      <c r="E223" s="235" t="s">
        <v>1379</v>
      </c>
      <c r="F223" s="236" t="s">
        <v>1380</v>
      </c>
      <c r="G223" s="237" t="s">
        <v>194</v>
      </c>
      <c r="H223" s="238">
        <v>9.6</v>
      </c>
      <c r="I223" s="239"/>
      <c r="J223" s="240">
        <f>ROUND(I223*H223,2)</f>
        <v>0</v>
      </c>
      <c r="K223" s="236" t="s">
        <v>175</v>
      </c>
      <c r="L223" s="73"/>
      <c r="M223" s="241" t="s">
        <v>21</v>
      </c>
      <c r="N223" s="242" t="s">
        <v>45</v>
      </c>
      <c r="O223" s="48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AR223" s="25" t="s">
        <v>176</v>
      </c>
      <c r="AT223" s="25" t="s">
        <v>171</v>
      </c>
      <c r="AU223" s="25" t="s">
        <v>85</v>
      </c>
      <c r="AY223" s="25" t="s">
        <v>169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25" t="s">
        <v>82</v>
      </c>
      <c r="BK223" s="245">
        <f>ROUND(I223*H223,2)</f>
        <v>0</v>
      </c>
      <c r="BL223" s="25" t="s">
        <v>176</v>
      </c>
      <c r="BM223" s="25" t="s">
        <v>1381</v>
      </c>
    </row>
    <row r="224" spans="2:65" s="1" customFormat="1" ht="38.25" customHeight="1">
      <c r="B224" s="47"/>
      <c r="C224" s="234" t="s">
        <v>279</v>
      </c>
      <c r="D224" s="234" t="s">
        <v>171</v>
      </c>
      <c r="E224" s="235" t="s">
        <v>1382</v>
      </c>
      <c r="F224" s="236" t="s">
        <v>1383</v>
      </c>
      <c r="G224" s="237" t="s">
        <v>205</v>
      </c>
      <c r="H224" s="238">
        <v>242.8</v>
      </c>
      <c r="I224" s="239"/>
      <c r="J224" s="240">
        <f>ROUND(I224*H224,2)</f>
        <v>0</v>
      </c>
      <c r="K224" s="236" t="s">
        <v>175</v>
      </c>
      <c r="L224" s="73"/>
      <c r="M224" s="241" t="s">
        <v>21</v>
      </c>
      <c r="N224" s="242" t="s">
        <v>45</v>
      </c>
      <c r="O224" s="48"/>
      <c r="P224" s="243">
        <f>O224*H224</f>
        <v>0</v>
      </c>
      <c r="Q224" s="243">
        <v>0.03464878</v>
      </c>
      <c r="R224" s="243">
        <f>Q224*H224</f>
        <v>8.412723783999999</v>
      </c>
      <c r="S224" s="243">
        <v>0</v>
      </c>
      <c r="T224" s="244">
        <f>S224*H224</f>
        <v>0</v>
      </c>
      <c r="AR224" s="25" t="s">
        <v>176</v>
      </c>
      <c r="AT224" s="25" t="s">
        <v>171</v>
      </c>
      <c r="AU224" s="25" t="s">
        <v>85</v>
      </c>
      <c r="AY224" s="25" t="s">
        <v>169</v>
      </c>
      <c r="BE224" s="245">
        <f>IF(N224="základní",J224,0)</f>
        <v>0</v>
      </c>
      <c r="BF224" s="245">
        <f>IF(N224="snížená",J224,0)</f>
        <v>0</v>
      </c>
      <c r="BG224" s="245">
        <f>IF(N224="zákl. přenesená",J224,0)</f>
        <v>0</v>
      </c>
      <c r="BH224" s="245">
        <f>IF(N224="sníž. přenesená",J224,0)</f>
        <v>0</v>
      </c>
      <c r="BI224" s="245">
        <f>IF(N224="nulová",J224,0)</f>
        <v>0</v>
      </c>
      <c r="BJ224" s="25" t="s">
        <v>82</v>
      </c>
      <c r="BK224" s="245">
        <f>ROUND(I224*H224,2)</f>
        <v>0</v>
      </c>
      <c r="BL224" s="25" t="s">
        <v>176</v>
      </c>
      <c r="BM224" s="25" t="s">
        <v>1384</v>
      </c>
    </row>
    <row r="225" spans="2:51" s="14" customFormat="1" ht="13.5">
      <c r="B225" s="269"/>
      <c r="C225" s="270"/>
      <c r="D225" s="248" t="s">
        <v>185</v>
      </c>
      <c r="E225" s="271" t="s">
        <v>21</v>
      </c>
      <c r="F225" s="272" t="s">
        <v>1295</v>
      </c>
      <c r="G225" s="270"/>
      <c r="H225" s="271" t="s">
        <v>21</v>
      </c>
      <c r="I225" s="273"/>
      <c r="J225" s="270"/>
      <c r="K225" s="270"/>
      <c r="L225" s="274"/>
      <c r="M225" s="275"/>
      <c r="N225" s="276"/>
      <c r="O225" s="276"/>
      <c r="P225" s="276"/>
      <c r="Q225" s="276"/>
      <c r="R225" s="276"/>
      <c r="S225" s="276"/>
      <c r="T225" s="277"/>
      <c r="AT225" s="278" t="s">
        <v>185</v>
      </c>
      <c r="AU225" s="278" t="s">
        <v>85</v>
      </c>
      <c r="AV225" s="14" t="s">
        <v>82</v>
      </c>
      <c r="AW225" s="14" t="s">
        <v>37</v>
      </c>
      <c r="AX225" s="14" t="s">
        <v>74</v>
      </c>
      <c r="AY225" s="278" t="s">
        <v>169</v>
      </c>
    </row>
    <row r="226" spans="2:51" s="12" customFormat="1" ht="13.5">
      <c r="B226" s="246"/>
      <c r="C226" s="247"/>
      <c r="D226" s="248" t="s">
        <v>185</v>
      </c>
      <c r="E226" s="249" t="s">
        <v>21</v>
      </c>
      <c r="F226" s="250" t="s">
        <v>1385</v>
      </c>
      <c r="G226" s="247"/>
      <c r="H226" s="251">
        <v>76.8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pans="2:51" s="12" customFormat="1" ht="13.5">
      <c r="B227" s="246"/>
      <c r="C227" s="247"/>
      <c r="D227" s="248" t="s">
        <v>185</v>
      </c>
      <c r="E227" s="249" t="s">
        <v>21</v>
      </c>
      <c r="F227" s="250" t="s">
        <v>1386</v>
      </c>
      <c r="G227" s="247"/>
      <c r="H227" s="251">
        <v>78.4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pans="2:51" s="12" customFormat="1" ht="13.5">
      <c r="B228" s="246"/>
      <c r="C228" s="247"/>
      <c r="D228" s="248" t="s">
        <v>185</v>
      </c>
      <c r="E228" s="249" t="s">
        <v>21</v>
      </c>
      <c r="F228" s="250" t="s">
        <v>1387</v>
      </c>
      <c r="G228" s="247"/>
      <c r="H228" s="251">
        <v>80</v>
      </c>
      <c r="I228" s="252"/>
      <c r="J228" s="247"/>
      <c r="K228" s="247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185</v>
      </c>
      <c r="AU228" s="257" t="s">
        <v>85</v>
      </c>
      <c r="AV228" s="12" t="s">
        <v>85</v>
      </c>
      <c r="AW228" s="12" t="s">
        <v>37</v>
      </c>
      <c r="AX228" s="12" t="s">
        <v>74</v>
      </c>
      <c r="AY228" s="257" t="s">
        <v>169</v>
      </c>
    </row>
    <row r="229" spans="2:51" s="12" customFormat="1" ht="13.5">
      <c r="B229" s="246"/>
      <c r="C229" s="247"/>
      <c r="D229" s="248" t="s">
        <v>185</v>
      </c>
      <c r="E229" s="249" t="s">
        <v>21</v>
      </c>
      <c r="F229" s="250" t="s">
        <v>1388</v>
      </c>
      <c r="G229" s="247"/>
      <c r="H229" s="251">
        <v>2.4</v>
      </c>
      <c r="I229" s="252"/>
      <c r="J229" s="247"/>
      <c r="K229" s="247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185</v>
      </c>
      <c r="AU229" s="257" t="s">
        <v>85</v>
      </c>
      <c r="AV229" s="12" t="s">
        <v>85</v>
      </c>
      <c r="AW229" s="12" t="s">
        <v>37</v>
      </c>
      <c r="AX229" s="12" t="s">
        <v>74</v>
      </c>
      <c r="AY229" s="257" t="s">
        <v>169</v>
      </c>
    </row>
    <row r="230" spans="2:51" s="15" customFormat="1" ht="13.5">
      <c r="B230" s="283"/>
      <c r="C230" s="284"/>
      <c r="D230" s="248" t="s">
        <v>185</v>
      </c>
      <c r="E230" s="285" t="s">
        <v>21</v>
      </c>
      <c r="F230" s="286" t="s">
        <v>345</v>
      </c>
      <c r="G230" s="284"/>
      <c r="H230" s="287">
        <v>237.6</v>
      </c>
      <c r="I230" s="288"/>
      <c r="J230" s="284"/>
      <c r="K230" s="284"/>
      <c r="L230" s="289"/>
      <c r="M230" s="290"/>
      <c r="N230" s="291"/>
      <c r="O230" s="291"/>
      <c r="P230" s="291"/>
      <c r="Q230" s="291"/>
      <c r="R230" s="291"/>
      <c r="S230" s="291"/>
      <c r="T230" s="292"/>
      <c r="AT230" s="293" t="s">
        <v>185</v>
      </c>
      <c r="AU230" s="293" t="s">
        <v>85</v>
      </c>
      <c r="AV230" s="15" t="s">
        <v>181</v>
      </c>
      <c r="AW230" s="15" t="s">
        <v>37</v>
      </c>
      <c r="AX230" s="15" t="s">
        <v>74</v>
      </c>
      <c r="AY230" s="293" t="s">
        <v>169</v>
      </c>
    </row>
    <row r="231" spans="2:51" s="14" customFormat="1" ht="13.5">
      <c r="B231" s="269"/>
      <c r="C231" s="270"/>
      <c r="D231" s="248" t="s">
        <v>185</v>
      </c>
      <c r="E231" s="271" t="s">
        <v>21</v>
      </c>
      <c r="F231" s="272" t="s">
        <v>1321</v>
      </c>
      <c r="G231" s="270"/>
      <c r="H231" s="271" t="s">
        <v>21</v>
      </c>
      <c r="I231" s="273"/>
      <c r="J231" s="270"/>
      <c r="K231" s="270"/>
      <c r="L231" s="274"/>
      <c r="M231" s="275"/>
      <c r="N231" s="276"/>
      <c r="O231" s="276"/>
      <c r="P231" s="276"/>
      <c r="Q231" s="276"/>
      <c r="R231" s="276"/>
      <c r="S231" s="276"/>
      <c r="T231" s="277"/>
      <c r="AT231" s="278" t="s">
        <v>185</v>
      </c>
      <c r="AU231" s="278" t="s">
        <v>85</v>
      </c>
      <c r="AV231" s="14" t="s">
        <v>82</v>
      </c>
      <c r="AW231" s="14" t="s">
        <v>37</v>
      </c>
      <c r="AX231" s="14" t="s">
        <v>74</v>
      </c>
      <c r="AY231" s="278" t="s">
        <v>169</v>
      </c>
    </row>
    <row r="232" spans="2:51" s="12" customFormat="1" ht="13.5">
      <c r="B232" s="246"/>
      <c r="C232" s="247"/>
      <c r="D232" s="248" t="s">
        <v>185</v>
      </c>
      <c r="E232" s="249" t="s">
        <v>21</v>
      </c>
      <c r="F232" s="250" t="s">
        <v>1389</v>
      </c>
      <c r="G232" s="247"/>
      <c r="H232" s="251">
        <v>5.2</v>
      </c>
      <c r="I232" s="252"/>
      <c r="J232" s="247"/>
      <c r="K232" s="247"/>
      <c r="L232" s="253"/>
      <c r="M232" s="254"/>
      <c r="N232" s="255"/>
      <c r="O232" s="255"/>
      <c r="P232" s="255"/>
      <c r="Q232" s="255"/>
      <c r="R232" s="255"/>
      <c r="S232" s="255"/>
      <c r="T232" s="256"/>
      <c r="AT232" s="257" t="s">
        <v>185</v>
      </c>
      <c r="AU232" s="257" t="s">
        <v>85</v>
      </c>
      <c r="AV232" s="12" t="s">
        <v>85</v>
      </c>
      <c r="AW232" s="12" t="s">
        <v>37</v>
      </c>
      <c r="AX232" s="12" t="s">
        <v>74</v>
      </c>
      <c r="AY232" s="257" t="s">
        <v>169</v>
      </c>
    </row>
    <row r="233" spans="2:51" s="15" customFormat="1" ht="13.5">
      <c r="B233" s="283"/>
      <c r="C233" s="284"/>
      <c r="D233" s="248" t="s">
        <v>185</v>
      </c>
      <c r="E233" s="285" t="s">
        <v>21</v>
      </c>
      <c r="F233" s="286" t="s">
        <v>345</v>
      </c>
      <c r="G233" s="284"/>
      <c r="H233" s="287">
        <v>5.2</v>
      </c>
      <c r="I233" s="288"/>
      <c r="J233" s="284"/>
      <c r="K233" s="284"/>
      <c r="L233" s="289"/>
      <c r="M233" s="290"/>
      <c r="N233" s="291"/>
      <c r="O233" s="291"/>
      <c r="P233" s="291"/>
      <c r="Q233" s="291"/>
      <c r="R233" s="291"/>
      <c r="S233" s="291"/>
      <c r="T233" s="292"/>
      <c r="AT233" s="293" t="s">
        <v>185</v>
      </c>
      <c r="AU233" s="293" t="s">
        <v>85</v>
      </c>
      <c r="AV233" s="15" t="s">
        <v>181</v>
      </c>
      <c r="AW233" s="15" t="s">
        <v>37</v>
      </c>
      <c r="AX233" s="15" t="s">
        <v>74</v>
      </c>
      <c r="AY233" s="293" t="s">
        <v>169</v>
      </c>
    </row>
    <row r="234" spans="2:51" s="13" customFormat="1" ht="13.5">
      <c r="B234" s="258"/>
      <c r="C234" s="259"/>
      <c r="D234" s="248" t="s">
        <v>185</v>
      </c>
      <c r="E234" s="260" t="s">
        <v>21</v>
      </c>
      <c r="F234" s="261" t="s">
        <v>187</v>
      </c>
      <c r="G234" s="259"/>
      <c r="H234" s="262">
        <v>242.8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AT234" s="268" t="s">
        <v>185</v>
      </c>
      <c r="AU234" s="268" t="s">
        <v>85</v>
      </c>
      <c r="AV234" s="13" t="s">
        <v>176</v>
      </c>
      <c r="AW234" s="13" t="s">
        <v>37</v>
      </c>
      <c r="AX234" s="13" t="s">
        <v>82</v>
      </c>
      <c r="AY234" s="268" t="s">
        <v>169</v>
      </c>
    </row>
    <row r="235" spans="2:65" s="1" customFormat="1" ht="16.5" customHeight="1">
      <c r="B235" s="47"/>
      <c r="C235" s="294" t="s">
        <v>285</v>
      </c>
      <c r="D235" s="294" t="s">
        <v>532</v>
      </c>
      <c r="E235" s="295" t="s">
        <v>1390</v>
      </c>
      <c r="F235" s="296" t="s">
        <v>1391</v>
      </c>
      <c r="G235" s="297" t="s">
        <v>174</v>
      </c>
      <c r="H235" s="298">
        <v>52.72</v>
      </c>
      <c r="I235" s="299"/>
      <c r="J235" s="300">
        <f>ROUND(I235*H235,2)</f>
        <v>0</v>
      </c>
      <c r="K235" s="296" t="s">
        <v>175</v>
      </c>
      <c r="L235" s="301"/>
      <c r="M235" s="302" t="s">
        <v>21</v>
      </c>
      <c r="N235" s="303" t="s">
        <v>45</v>
      </c>
      <c r="O235" s="48"/>
      <c r="P235" s="243">
        <f>O235*H235</f>
        <v>0</v>
      </c>
      <c r="Q235" s="243">
        <v>0.138</v>
      </c>
      <c r="R235" s="243">
        <f>Q235*H235</f>
        <v>7.27536</v>
      </c>
      <c r="S235" s="243">
        <v>0</v>
      </c>
      <c r="T235" s="244">
        <f>S235*H235</f>
        <v>0</v>
      </c>
      <c r="AR235" s="25" t="s">
        <v>215</v>
      </c>
      <c r="AT235" s="25" t="s">
        <v>532</v>
      </c>
      <c r="AU235" s="25" t="s">
        <v>85</v>
      </c>
      <c r="AY235" s="25" t="s">
        <v>169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25" t="s">
        <v>82</v>
      </c>
      <c r="BK235" s="245">
        <f>ROUND(I235*H235,2)</f>
        <v>0</v>
      </c>
      <c r="BL235" s="25" t="s">
        <v>176</v>
      </c>
      <c r="BM235" s="25" t="s">
        <v>1392</v>
      </c>
    </row>
    <row r="236" spans="2:51" s="14" customFormat="1" ht="13.5">
      <c r="B236" s="269"/>
      <c r="C236" s="270"/>
      <c r="D236" s="248" t="s">
        <v>185</v>
      </c>
      <c r="E236" s="271" t="s">
        <v>21</v>
      </c>
      <c r="F236" s="272" t="s">
        <v>1295</v>
      </c>
      <c r="G236" s="270"/>
      <c r="H236" s="271" t="s">
        <v>21</v>
      </c>
      <c r="I236" s="273"/>
      <c r="J236" s="270"/>
      <c r="K236" s="270"/>
      <c r="L236" s="274"/>
      <c r="M236" s="275"/>
      <c r="N236" s="276"/>
      <c r="O236" s="276"/>
      <c r="P236" s="276"/>
      <c r="Q236" s="276"/>
      <c r="R236" s="276"/>
      <c r="S236" s="276"/>
      <c r="T236" s="277"/>
      <c r="AT236" s="278" t="s">
        <v>185</v>
      </c>
      <c r="AU236" s="278" t="s">
        <v>85</v>
      </c>
      <c r="AV236" s="14" t="s">
        <v>82</v>
      </c>
      <c r="AW236" s="14" t="s">
        <v>37</v>
      </c>
      <c r="AX236" s="14" t="s">
        <v>74</v>
      </c>
      <c r="AY236" s="278" t="s">
        <v>169</v>
      </c>
    </row>
    <row r="237" spans="2:51" s="14" customFormat="1" ht="13.5">
      <c r="B237" s="269"/>
      <c r="C237" s="270"/>
      <c r="D237" s="248" t="s">
        <v>185</v>
      </c>
      <c r="E237" s="271" t="s">
        <v>21</v>
      </c>
      <c r="F237" s="272" t="s">
        <v>1393</v>
      </c>
      <c r="G237" s="270"/>
      <c r="H237" s="271" t="s">
        <v>21</v>
      </c>
      <c r="I237" s="273"/>
      <c r="J237" s="270"/>
      <c r="K237" s="270"/>
      <c r="L237" s="274"/>
      <c r="M237" s="275"/>
      <c r="N237" s="276"/>
      <c r="O237" s="276"/>
      <c r="P237" s="276"/>
      <c r="Q237" s="276"/>
      <c r="R237" s="276"/>
      <c r="S237" s="276"/>
      <c r="T237" s="277"/>
      <c r="AT237" s="278" t="s">
        <v>185</v>
      </c>
      <c r="AU237" s="278" t="s">
        <v>85</v>
      </c>
      <c r="AV237" s="14" t="s">
        <v>82</v>
      </c>
      <c r="AW237" s="14" t="s">
        <v>37</v>
      </c>
      <c r="AX237" s="14" t="s">
        <v>74</v>
      </c>
      <c r="AY237" s="278" t="s">
        <v>169</v>
      </c>
    </row>
    <row r="238" spans="2:51" s="12" customFormat="1" ht="13.5">
      <c r="B238" s="246"/>
      <c r="C238" s="247"/>
      <c r="D238" s="248" t="s">
        <v>185</v>
      </c>
      <c r="E238" s="249" t="s">
        <v>21</v>
      </c>
      <c r="F238" s="250" t="s">
        <v>1394</v>
      </c>
      <c r="G238" s="247"/>
      <c r="H238" s="251">
        <v>47.52</v>
      </c>
      <c r="I238" s="252"/>
      <c r="J238" s="247"/>
      <c r="K238" s="247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185</v>
      </c>
      <c r="AU238" s="257" t="s">
        <v>85</v>
      </c>
      <c r="AV238" s="12" t="s">
        <v>85</v>
      </c>
      <c r="AW238" s="12" t="s">
        <v>37</v>
      </c>
      <c r="AX238" s="12" t="s">
        <v>74</v>
      </c>
      <c r="AY238" s="257" t="s">
        <v>169</v>
      </c>
    </row>
    <row r="239" spans="2:51" s="15" customFormat="1" ht="13.5">
      <c r="B239" s="283"/>
      <c r="C239" s="284"/>
      <c r="D239" s="248" t="s">
        <v>185</v>
      </c>
      <c r="E239" s="285" t="s">
        <v>21</v>
      </c>
      <c r="F239" s="286" t="s">
        <v>345</v>
      </c>
      <c r="G239" s="284"/>
      <c r="H239" s="287">
        <v>47.52</v>
      </c>
      <c r="I239" s="288"/>
      <c r="J239" s="284"/>
      <c r="K239" s="284"/>
      <c r="L239" s="289"/>
      <c r="M239" s="290"/>
      <c r="N239" s="291"/>
      <c r="O239" s="291"/>
      <c r="P239" s="291"/>
      <c r="Q239" s="291"/>
      <c r="R239" s="291"/>
      <c r="S239" s="291"/>
      <c r="T239" s="292"/>
      <c r="AT239" s="293" t="s">
        <v>185</v>
      </c>
      <c r="AU239" s="293" t="s">
        <v>85</v>
      </c>
      <c r="AV239" s="15" t="s">
        <v>181</v>
      </c>
      <c r="AW239" s="15" t="s">
        <v>37</v>
      </c>
      <c r="AX239" s="15" t="s">
        <v>74</v>
      </c>
      <c r="AY239" s="293" t="s">
        <v>169</v>
      </c>
    </row>
    <row r="240" spans="2:51" s="14" customFormat="1" ht="13.5">
      <c r="B240" s="269"/>
      <c r="C240" s="270"/>
      <c r="D240" s="248" t="s">
        <v>185</v>
      </c>
      <c r="E240" s="271" t="s">
        <v>21</v>
      </c>
      <c r="F240" s="272" t="s">
        <v>1321</v>
      </c>
      <c r="G240" s="270"/>
      <c r="H240" s="271" t="s">
        <v>21</v>
      </c>
      <c r="I240" s="273"/>
      <c r="J240" s="270"/>
      <c r="K240" s="270"/>
      <c r="L240" s="274"/>
      <c r="M240" s="275"/>
      <c r="N240" s="276"/>
      <c r="O240" s="276"/>
      <c r="P240" s="276"/>
      <c r="Q240" s="276"/>
      <c r="R240" s="276"/>
      <c r="S240" s="276"/>
      <c r="T240" s="277"/>
      <c r="AT240" s="278" t="s">
        <v>185</v>
      </c>
      <c r="AU240" s="278" t="s">
        <v>85</v>
      </c>
      <c r="AV240" s="14" t="s">
        <v>82</v>
      </c>
      <c r="AW240" s="14" t="s">
        <v>37</v>
      </c>
      <c r="AX240" s="14" t="s">
        <v>74</v>
      </c>
      <c r="AY240" s="278" t="s">
        <v>169</v>
      </c>
    </row>
    <row r="241" spans="2:51" s="14" customFormat="1" ht="13.5">
      <c r="B241" s="269"/>
      <c r="C241" s="270"/>
      <c r="D241" s="248" t="s">
        <v>185</v>
      </c>
      <c r="E241" s="271" t="s">
        <v>21</v>
      </c>
      <c r="F241" s="272" t="s">
        <v>1395</v>
      </c>
      <c r="G241" s="270"/>
      <c r="H241" s="271" t="s">
        <v>21</v>
      </c>
      <c r="I241" s="273"/>
      <c r="J241" s="270"/>
      <c r="K241" s="270"/>
      <c r="L241" s="274"/>
      <c r="M241" s="275"/>
      <c r="N241" s="276"/>
      <c r="O241" s="276"/>
      <c r="P241" s="276"/>
      <c r="Q241" s="276"/>
      <c r="R241" s="276"/>
      <c r="S241" s="276"/>
      <c r="T241" s="277"/>
      <c r="AT241" s="278" t="s">
        <v>185</v>
      </c>
      <c r="AU241" s="278" t="s">
        <v>85</v>
      </c>
      <c r="AV241" s="14" t="s">
        <v>82</v>
      </c>
      <c r="AW241" s="14" t="s">
        <v>37</v>
      </c>
      <c r="AX241" s="14" t="s">
        <v>74</v>
      </c>
      <c r="AY241" s="278" t="s">
        <v>169</v>
      </c>
    </row>
    <row r="242" spans="2:51" s="12" customFormat="1" ht="13.5">
      <c r="B242" s="246"/>
      <c r="C242" s="247"/>
      <c r="D242" s="248" t="s">
        <v>185</v>
      </c>
      <c r="E242" s="249" t="s">
        <v>21</v>
      </c>
      <c r="F242" s="250" t="s">
        <v>1396</v>
      </c>
      <c r="G242" s="247"/>
      <c r="H242" s="251">
        <v>5.2</v>
      </c>
      <c r="I242" s="252"/>
      <c r="J242" s="247"/>
      <c r="K242" s="247"/>
      <c r="L242" s="253"/>
      <c r="M242" s="254"/>
      <c r="N242" s="255"/>
      <c r="O242" s="255"/>
      <c r="P242" s="255"/>
      <c r="Q242" s="255"/>
      <c r="R242" s="255"/>
      <c r="S242" s="255"/>
      <c r="T242" s="256"/>
      <c r="AT242" s="257" t="s">
        <v>185</v>
      </c>
      <c r="AU242" s="257" t="s">
        <v>85</v>
      </c>
      <c r="AV242" s="12" t="s">
        <v>85</v>
      </c>
      <c r="AW242" s="12" t="s">
        <v>37</v>
      </c>
      <c r="AX242" s="12" t="s">
        <v>74</v>
      </c>
      <c r="AY242" s="257" t="s">
        <v>169</v>
      </c>
    </row>
    <row r="243" spans="2:51" s="15" customFormat="1" ht="13.5">
      <c r="B243" s="283"/>
      <c r="C243" s="284"/>
      <c r="D243" s="248" t="s">
        <v>185</v>
      </c>
      <c r="E243" s="285" t="s">
        <v>21</v>
      </c>
      <c r="F243" s="286" t="s">
        <v>345</v>
      </c>
      <c r="G243" s="284"/>
      <c r="H243" s="287">
        <v>5.2</v>
      </c>
      <c r="I243" s="288"/>
      <c r="J243" s="284"/>
      <c r="K243" s="284"/>
      <c r="L243" s="289"/>
      <c r="M243" s="290"/>
      <c r="N243" s="291"/>
      <c r="O243" s="291"/>
      <c r="P243" s="291"/>
      <c r="Q243" s="291"/>
      <c r="R243" s="291"/>
      <c r="S243" s="291"/>
      <c r="T243" s="292"/>
      <c r="AT243" s="293" t="s">
        <v>185</v>
      </c>
      <c r="AU243" s="293" t="s">
        <v>85</v>
      </c>
      <c r="AV243" s="15" t="s">
        <v>181</v>
      </c>
      <c r="AW243" s="15" t="s">
        <v>37</v>
      </c>
      <c r="AX243" s="15" t="s">
        <v>74</v>
      </c>
      <c r="AY243" s="293" t="s">
        <v>169</v>
      </c>
    </row>
    <row r="244" spans="2:51" s="13" customFormat="1" ht="13.5">
      <c r="B244" s="258"/>
      <c r="C244" s="259"/>
      <c r="D244" s="248" t="s">
        <v>185</v>
      </c>
      <c r="E244" s="260" t="s">
        <v>21</v>
      </c>
      <c r="F244" s="261" t="s">
        <v>187</v>
      </c>
      <c r="G244" s="259"/>
      <c r="H244" s="262">
        <v>52.72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AT244" s="268" t="s">
        <v>185</v>
      </c>
      <c r="AU244" s="268" t="s">
        <v>85</v>
      </c>
      <c r="AV244" s="13" t="s">
        <v>176</v>
      </c>
      <c r="AW244" s="13" t="s">
        <v>37</v>
      </c>
      <c r="AX244" s="13" t="s">
        <v>82</v>
      </c>
      <c r="AY244" s="268" t="s">
        <v>169</v>
      </c>
    </row>
    <row r="245" spans="2:65" s="1" customFormat="1" ht="25.5" customHeight="1">
      <c r="B245" s="47"/>
      <c r="C245" s="294" t="s">
        <v>291</v>
      </c>
      <c r="D245" s="294" t="s">
        <v>532</v>
      </c>
      <c r="E245" s="295" t="s">
        <v>1397</v>
      </c>
      <c r="F245" s="296" t="s">
        <v>1398</v>
      </c>
      <c r="G245" s="297" t="s">
        <v>174</v>
      </c>
      <c r="H245" s="298">
        <v>190.08</v>
      </c>
      <c r="I245" s="299"/>
      <c r="J245" s="300">
        <f>ROUND(I245*H245,2)</f>
        <v>0</v>
      </c>
      <c r="K245" s="296" t="s">
        <v>21</v>
      </c>
      <c r="L245" s="301"/>
      <c r="M245" s="302" t="s">
        <v>21</v>
      </c>
      <c r="N245" s="303" t="s">
        <v>45</v>
      </c>
      <c r="O245" s="48"/>
      <c r="P245" s="243">
        <f>O245*H245</f>
        <v>0</v>
      </c>
      <c r="Q245" s="243">
        <v>0.138</v>
      </c>
      <c r="R245" s="243">
        <f>Q245*H245</f>
        <v>26.231040000000004</v>
      </c>
      <c r="S245" s="243">
        <v>0</v>
      </c>
      <c r="T245" s="244">
        <f>S245*H245</f>
        <v>0</v>
      </c>
      <c r="AR245" s="25" t="s">
        <v>215</v>
      </c>
      <c r="AT245" s="25" t="s">
        <v>532</v>
      </c>
      <c r="AU245" s="25" t="s">
        <v>85</v>
      </c>
      <c r="AY245" s="25" t="s">
        <v>169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25" t="s">
        <v>82</v>
      </c>
      <c r="BK245" s="245">
        <f>ROUND(I245*H245,2)</f>
        <v>0</v>
      </c>
      <c r="BL245" s="25" t="s">
        <v>176</v>
      </c>
      <c r="BM245" s="25" t="s">
        <v>1399</v>
      </c>
    </row>
    <row r="246" spans="2:51" s="14" customFormat="1" ht="13.5">
      <c r="B246" s="269"/>
      <c r="C246" s="270"/>
      <c r="D246" s="248" t="s">
        <v>185</v>
      </c>
      <c r="E246" s="271" t="s">
        <v>21</v>
      </c>
      <c r="F246" s="272" t="s">
        <v>1400</v>
      </c>
      <c r="G246" s="270"/>
      <c r="H246" s="271" t="s">
        <v>21</v>
      </c>
      <c r="I246" s="273"/>
      <c r="J246" s="270"/>
      <c r="K246" s="270"/>
      <c r="L246" s="274"/>
      <c r="M246" s="275"/>
      <c r="N246" s="276"/>
      <c r="O246" s="276"/>
      <c r="P246" s="276"/>
      <c r="Q246" s="276"/>
      <c r="R246" s="276"/>
      <c r="S246" s="276"/>
      <c r="T246" s="277"/>
      <c r="AT246" s="278" t="s">
        <v>185</v>
      </c>
      <c r="AU246" s="278" t="s">
        <v>85</v>
      </c>
      <c r="AV246" s="14" t="s">
        <v>82</v>
      </c>
      <c r="AW246" s="14" t="s">
        <v>37</v>
      </c>
      <c r="AX246" s="14" t="s">
        <v>74</v>
      </c>
      <c r="AY246" s="278" t="s">
        <v>169</v>
      </c>
    </row>
    <row r="247" spans="2:51" s="14" customFormat="1" ht="13.5">
      <c r="B247" s="269"/>
      <c r="C247" s="270"/>
      <c r="D247" s="248" t="s">
        <v>185</v>
      </c>
      <c r="E247" s="271" t="s">
        <v>21</v>
      </c>
      <c r="F247" s="272" t="s">
        <v>1295</v>
      </c>
      <c r="G247" s="270"/>
      <c r="H247" s="271" t="s">
        <v>21</v>
      </c>
      <c r="I247" s="273"/>
      <c r="J247" s="270"/>
      <c r="K247" s="270"/>
      <c r="L247" s="274"/>
      <c r="M247" s="275"/>
      <c r="N247" s="276"/>
      <c r="O247" s="276"/>
      <c r="P247" s="276"/>
      <c r="Q247" s="276"/>
      <c r="R247" s="276"/>
      <c r="S247" s="276"/>
      <c r="T247" s="277"/>
      <c r="AT247" s="278" t="s">
        <v>185</v>
      </c>
      <c r="AU247" s="278" t="s">
        <v>85</v>
      </c>
      <c r="AV247" s="14" t="s">
        <v>82</v>
      </c>
      <c r="AW247" s="14" t="s">
        <v>37</v>
      </c>
      <c r="AX247" s="14" t="s">
        <v>74</v>
      </c>
      <c r="AY247" s="278" t="s">
        <v>169</v>
      </c>
    </row>
    <row r="248" spans="2:51" s="12" customFormat="1" ht="13.5">
      <c r="B248" s="246"/>
      <c r="C248" s="247"/>
      <c r="D248" s="248" t="s">
        <v>185</v>
      </c>
      <c r="E248" s="249" t="s">
        <v>21</v>
      </c>
      <c r="F248" s="250" t="s">
        <v>1401</v>
      </c>
      <c r="G248" s="247"/>
      <c r="H248" s="251">
        <v>190.08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pans="2:51" s="13" customFormat="1" ht="13.5">
      <c r="B249" s="258"/>
      <c r="C249" s="259"/>
      <c r="D249" s="248" t="s">
        <v>185</v>
      </c>
      <c r="E249" s="260" t="s">
        <v>21</v>
      </c>
      <c r="F249" s="261" t="s">
        <v>187</v>
      </c>
      <c r="G249" s="259"/>
      <c r="H249" s="262">
        <v>190.08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AT249" s="268" t="s">
        <v>185</v>
      </c>
      <c r="AU249" s="268" t="s">
        <v>85</v>
      </c>
      <c r="AV249" s="13" t="s">
        <v>176</v>
      </c>
      <c r="AW249" s="13" t="s">
        <v>37</v>
      </c>
      <c r="AX249" s="13" t="s">
        <v>82</v>
      </c>
      <c r="AY249" s="268" t="s">
        <v>169</v>
      </c>
    </row>
    <row r="250" spans="2:65" s="1" customFormat="1" ht="25.5" customHeight="1">
      <c r="B250" s="47"/>
      <c r="C250" s="234" t="s">
        <v>296</v>
      </c>
      <c r="D250" s="234" t="s">
        <v>171</v>
      </c>
      <c r="E250" s="235" t="s">
        <v>1402</v>
      </c>
      <c r="F250" s="236" t="s">
        <v>1403</v>
      </c>
      <c r="G250" s="237" t="s">
        <v>205</v>
      </c>
      <c r="H250" s="238">
        <v>241.48</v>
      </c>
      <c r="I250" s="239"/>
      <c r="J250" s="240">
        <f>ROUND(I250*H250,2)</f>
        <v>0</v>
      </c>
      <c r="K250" s="236" t="s">
        <v>175</v>
      </c>
      <c r="L250" s="73"/>
      <c r="M250" s="241" t="s">
        <v>21</v>
      </c>
      <c r="N250" s="242" t="s">
        <v>45</v>
      </c>
      <c r="O250" s="48"/>
      <c r="P250" s="243">
        <f>O250*H250</f>
        <v>0</v>
      </c>
      <c r="Q250" s="243">
        <v>0.1015983</v>
      </c>
      <c r="R250" s="243">
        <f>Q250*H250</f>
        <v>24.533957484</v>
      </c>
      <c r="S250" s="243">
        <v>0</v>
      </c>
      <c r="T250" s="244">
        <f>S250*H250</f>
        <v>0</v>
      </c>
      <c r="AR250" s="25" t="s">
        <v>176</v>
      </c>
      <c r="AT250" s="25" t="s">
        <v>171</v>
      </c>
      <c r="AU250" s="25" t="s">
        <v>85</v>
      </c>
      <c r="AY250" s="25" t="s">
        <v>169</v>
      </c>
      <c r="BE250" s="245">
        <f>IF(N250="základní",J250,0)</f>
        <v>0</v>
      </c>
      <c r="BF250" s="245">
        <f>IF(N250="snížená",J250,0)</f>
        <v>0</v>
      </c>
      <c r="BG250" s="245">
        <f>IF(N250="zákl. přenesená",J250,0)</f>
        <v>0</v>
      </c>
      <c r="BH250" s="245">
        <f>IF(N250="sníž. přenesená",J250,0)</f>
        <v>0</v>
      </c>
      <c r="BI250" s="245">
        <f>IF(N250="nulová",J250,0)</f>
        <v>0</v>
      </c>
      <c r="BJ250" s="25" t="s">
        <v>82</v>
      </c>
      <c r="BK250" s="245">
        <f>ROUND(I250*H250,2)</f>
        <v>0</v>
      </c>
      <c r="BL250" s="25" t="s">
        <v>176</v>
      </c>
      <c r="BM250" s="25" t="s">
        <v>1404</v>
      </c>
    </row>
    <row r="251" spans="2:51" s="14" customFormat="1" ht="13.5">
      <c r="B251" s="269"/>
      <c r="C251" s="270"/>
      <c r="D251" s="248" t="s">
        <v>185</v>
      </c>
      <c r="E251" s="271" t="s">
        <v>21</v>
      </c>
      <c r="F251" s="272" t="s">
        <v>1295</v>
      </c>
      <c r="G251" s="270"/>
      <c r="H251" s="271" t="s">
        <v>21</v>
      </c>
      <c r="I251" s="273"/>
      <c r="J251" s="270"/>
      <c r="K251" s="270"/>
      <c r="L251" s="274"/>
      <c r="M251" s="275"/>
      <c r="N251" s="276"/>
      <c r="O251" s="276"/>
      <c r="P251" s="276"/>
      <c r="Q251" s="276"/>
      <c r="R251" s="276"/>
      <c r="S251" s="276"/>
      <c r="T251" s="277"/>
      <c r="AT251" s="278" t="s">
        <v>185</v>
      </c>
      <c r="AU251" s="278" t="s">
        <v>85</v>
      </c>
      <c r="AV251" s="14" t="s">
        <v>82</v>
      </c>
      <c r="AW251" s="14" t="s">
        <v>37</v>
      </c>
      <c r="AX251" s="14" t="s">
        <v>74</v>
      </c>
      <c r="AY251" s="278" t="s">
        <v>169</v>
      </c>
    </row>
    <row r="252" spans="2:51" s="12" customFormat="1" ht="13.5">
      <c r="B252" s="246"/>
      <c r="C252" s="247"/>
      <c r="D252" s="248" t="s">
        <v>185</v>
      </c>
      <c r="E252" s="249" t="s">
        <v>21</v>
      </c>
      <c r="F252" s="250" t="s">
        <v>1385</v>
      </c>
      <c r="G252" s="247"/>
      <c r="H252" s="251">
        <v>76.8</v>
      </c>
      <c r="I252" s="252"/>
      <c r="J252" s="247"/>
      <c r="K252" s="247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185</v>
      </c>
      <c r="AU252" s="257" t="s">
        <v>85</v>
      </c>
      <c r="AV252" s="12" t="s">
        <v>85</v>
      </c>
      <c r="AW252" s="12" t="s">
        <v>37</v>
      </c>
      <c r="AX252" s="12" t="s">
        <v>74</v>
      </c>
      <c r="AY252" s="257" t="s">
        <v>169</v>
      </c>
    </row>
    <row r="253" spans="2:51" s="12" customFormat="1" ht="13.5">
      <c r="B253" s="246"/>
      <c r="C253" s="247"/>
      <c r="D253" s="248" t="s">
        <v>185</v>
      </c>
      <c r="E253" s="249" t="s">
        <v>21</v>
      </c>
      <c r="F253" s="250" t="s">
        <v>1386</v>
      </c>
      <c r="G253" s="247"/>
      <c r="H253" s="251">
        <v>78.4</v>
      </c>
      <c r="I253" s="252"/>
      <c r="J253" s="247"/>
      <c r="K253" s="247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185</v>
      </c>
      <c r="AU253" s="257" t="s">
        <v>85</v>
      </c>
      <c r="AV253" s="12" t="s">
        <v>85</v>
      </c>
      <c r="AW253" s="12" t="s">
        <v>37</v>
      </c>
      <c r="AX253" s="12" t="s">
        <v>74</v>
      </c>
      <c r="AY253" s="257" t="s">
        <v>169</v>
      </c>
    </row>
    <row r="254" spans="2:51" s="12" customFormat="1" ht="13.5">
      <c r="B254" s="246"/>
      <c r="C254" s="247"/>
      <c r="D254" s="248" t="s">
        <v>185</v>
      </c>
      <c r="E254" s="249" t="s">
        <v>21</v>
      </c>
      <c r="F254" s="250" t="s">
        <v>1387</v>
      </c>
      <c r="G254" s="247"/>
      <c r="H254" s="251">
        <v>80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pans="2:51" s="12" customFormat="1" ht="13.5">
      <c r="B255" s="246"/>
      <c r="C255" s="247"/>
      <c r="D255" s="248" t="s">
        <v>185</v>
      </c>
      <c r="E255" s="249" t="s">
        <v>21</v>
      </c>
      <c r="F255" s="250" t="s">
        <v>1405</v>
      </c>
      <c r="G255" s="247"/>
      <c r="H255" s="251">
        <v>1.08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pans="2:51" s="15" customFormat="1" ht="13.5">
      <c r="B256" s="283"/>
      <c r="C256" s="284"/>
      <c r="D256" s="248" t="s">
        <v>185</v>
      </c>
      <c r="E256" s="285" t="s">
        <v>21</v>
      </c>
      <c r="F256" s="286" t="s">
        <v>345</v>
      </c>
      <c r="G256" s="284"/>
      <c r="H256" s="287">
        <v>236.28</v>
      </c>
      <c r="I256" s="288"/>
      <c r="J256" s="284"/>
      <c r="K256" s="284"/>
      <c r="L256" s="289"/>
      <c r="M256" s="290"/>
      <c r="N256" s="291"/>
      <c r="O256" s="291"/>
      <c r="P256" s="291"/>
      <c r="Q256" s="291"/>
      <c r="R256" s="291"/>
      <c r="S256" s="291"/>
      <c r="T256" s="292"/>
      <c r="AT256" s="293" t="s">
        <v>185</v>
      </c>
      <c r="AU256" s="293" t="s">
        <v>85</v>
      </c>
      <c r="AV256" s="15" t="s">
        <v>181</v>
      </c>
      <c r="AW256" s="15" t="s">
        <v>37</v>
      </c>
      <c r="AX256" s="15" t="s">
        <v>74</v>
      </c>
      <c r="AY256" s="293" t="s">
        <v>169</v>
      </c>
    </row>
    <row r="257" spans="2:51" s="14" customFormat="1" ht="13.5">
      <c r="B257" s="269"/>
      <c r="C257" s="270"/>
      <c r="D257" s="248" t="s">
        <v>185</v>
      </c>
      <c r="E257" s="271" t="s">
        <v>21</v>
      </c>
      <c r="F257" s="272" t="s">
        <v>1321</v>
      </c>
      <c r="G257" s="270"/>
      <c r="H257" s="271" t="s">
        <v>21</v>
      </c>
      <c r="I257" s="273"/>
      <c r="J257" s="270"/>
      <c r="K257" s="270"/>
      <c r="L257" s="274"/>
      <c r="M257" s="275"/>
      <c r="N257" s="276"/>
      <c r="O257" s="276"/>
      <c r="P257" s="276"/>
      <c r="Q257" s="276"/>
      <c r="R257" s="276"/>
      <c r="S257" s="276"/>
      <c r="T257" s="277"/>
      <c r="AT257" s="278" t="s">
        <v>185</v>
      </c>
      <c r="AU257" s="278" t="s">
        <v>85</v>
      </c>
      <c r="AV257" s="14" t="s">
        <v>82</v>
      </c>
      <c r="AW257" s="14" t="s">
        <v>37</v>
      </c>
      <c r="AX257" s="14" t="s">
        <v>74</v>
      </c>
      <c r="AY257" s="278" t="s">
        <v>169</v>
      </c>
    </row>
    <row r="258" spans="2:51" s="12" customFormat="1" ht="13.5">
      <c r="B258" s="246"/>
      <c r="C258" s="247"/>
      <c r="D258" s="248" t="s">
        <v>185</v>
      </c>
      <c r="E258" s="249" t="s">
        <v>21</v>
      </c>
      <c r="F258" s="250" t="s">
        <v>1389</v>
      </c>
      <c r="G258" s="247"/>
      <c r="H258" s="251">
        <v>5.2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pans="2:51" s="15" customFormat="1" ht="13.5">
      <c r="B259" s="283"/>
      <c r="C259" s="284"/>
      <c r="D259" s="248" t="s">
        <v>185</v>
      </c>
      <c r="E259" s="285" t="s">
        <v>21</v>
      </c>
      <c r="F259" s="286" t="s">
        <v>345</v>
      </c>
      <c r="G259" s="284"/>
      <c r="H259" s="287">
        <v>5.2</v>
      </c>
      <c r="I259" s="288"/>
      <c r="J259" s="284"/>
      <c r="K259" s="284"/>
      <c r="L259" s="289"/>
      <c r="M259" s="290"/>
      <c r="N259" s="291"/>
      <c r="O259" s="291"/>
      <c r="P259" s="291"/>
      <c r="Q259" s="291"/>
      <c r="R259" s="291"/>
      <c r="S259" s="291"/>
      <c r="T259" s="292"/>
      <c r="AT259" s="293" t="s">
        <v>185</v>
      </c>
      <c r="AU259" s="293" t="s">
        <v>85</v>
      </c>
      <c r="AV259" s="15" t="s">
        <v>181</v>
      </c>
      <c r="AW259" s="15" t="s">
        <v>37</v>
      </c>
      <c r="AX259" s="15" t="s">
        <v>74</v>
      </c>
      <c r="AY259" s="293" t="s">
        <v>169</v>
      </c>
    </row>
    <row r="260" spans="2:51" s="13" customFormat="1" ht="13.5">
      <c r="B260" s="258"/>
      <c r="C260" s="259"/>
      <c r="D260" s="248" t="s">
        <v>185</v>
      </c>
      <c r="E260" s="260" t="s">
        <v>21</v>
      </c>
      <c r="F260" s="261" t="s">
        <v>187</v>
      </c>
      <c r="G260" s="259"/>
      <c r="H260" s="262">
        <v>241.48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AT260" s="268" t="s">
        <v>185</v>
      </c>
      <c r="AU260" s="268" t="s">
        <v>85</v>
      </c>
      <c r="AV260" s="13" t="s">
        <v>176</v>
      </c>
      <c r="AW260" s="13" t="s">
        <v>37</v>
      </c>
      <c r="AX260" s="13" t="s">
        <v>82</v>
      </c>
      <c r="AY260" s="268" t="s">
        <v>169</v>
      </c>
    </row>
    <row r="261" spans="2:65" s="1" customFormat="1" ht="25.5" customHeight="1">
      <c r="B261" s="47"/>
      <c r="C261" s="234" t="s">
        <v>301</v>
      </c>
      <c r="D261" s="234" t="s">
        <v>171</v>
      </c>
      <c r="E261" s="235" t="s">
        <v>1406</v>
      </c>
      <c r="F261" s="236" t="s">
        <v>1407</v>
      </c>
      <c r="G261" s="237" t="s">
        <v>194</v>
      </c>
      <c r="H261" s="238">
        <v>109.26</v>
      </c>
      <c r="I261" s="239"/>
      <c r="J261" s="240">
        <f>ROUND(I261*H261,2)</f>
        <v>0</v>
      </c>
      <c r="K261" s="236" t="s">
        <v>175</v>
      </c>
      <c r="L261" s="73"/>
      <c r="M261" s="241" t="s">
        <v>21</v>
      </c>
      <c r="N261" s="242" t="s">
        <v>45</v>
      </c>
      <c r="O261" s="48"/>
      <c r="P261" s="243">
        <f>O261*H261</f>
        <v>0</v>
      </c>
      <c r="Q261" s="243">
        <v>0.00658464</v>
      </c>
      <c r="R261" s="243">
        <f>Q261*H261</f>
        <v>0.7194377664</v>
      </c>
      <c r="S261" s="243">
        <v>0</v>
      </c>
      <c r="T261" s="244">
        <f>S261*H261</f>
        <v>0</v>
      </c>
      <c r="AR261" s="25" t="s">
        <v>176</v>
      </c>
      <c r="AT261" s="25" t="s">
        <v>171</v>
      </c>
      <c r="AU261" s="25" t="s">
        <v>85</v>
      </c>
      <c r="AY261" s="25" t="s">
        <v>169</v>
      </c>
      <c r="BE261" s="245">
        <f>IF(N261="základní",J261,0)</f>
        <v>0</v>
      </c>
      <c r="BF261" s="245">
        <f>IF(N261="snížená",J261,0)</f>
        <v>0</v>
      </c>
      <c r="BG261" s="245">
        <f>IF(N261="zákl. přenesená",J261,0)</f>
        <v>0</v>
      </c>
      <c r="BH261" s="245">
        <f>IF(N261="sníž. přenesená",J261,0)</f>
        <v>0</v>
      </c>
      <c r="BI261" s="245">
        <f>IF(N261="nulová",J261,0)</f>
        <v>0</v>
      </c>
      <c r="BJ261" s="25" t="s">
        <v>82</v>
      </c>
      <c r="BK261" s="245">
        <f>ROUND(I261*H261,2)</f>
        <v>0</v>
      </c>
      <c r="BL261" s="25" t="s">
        <v>176</v>
      </c>
      <c r="BM261" s="25" t="s">
        <v>1408</v>
      </c>
    </row>
    <row r="262" spans="2:51" s="14" customFormat="1" ht="13.5">
      <c r="B262" s="269"/>
      <c r="C262" s="270"/>
      <c r="D262" s="248" t="s">
        <v>185</v>
      </c>
      <c r="E262" s="271" t="s">
        <v>21</v>
      </c>
      <c r="F262" s="272" t="s">
        <v>1295</v>
      </c>
      <c r="G262" s="270"/>
      <c r="H262" s="271" t="s">
        <v>21</v>
      </c>
      <c r="I262" s="273"/>
      <c r="J262" s="270"/>
      <c r="K262" s="270"/>
      <c r="L262" s="274"/>
      <c r="M262" s="275"/>
      <c r="N262" s="276"/>
      <c r="O262" s="276"/>
      <c r="P262" s="276"/>
      <c r="Q262" s="276"/>
      <c r="R262" s="276"/>
      <c r="S262" s="276"/>
      <c r="T262" s="277"/>
      <c r="AT262" s="278" t="s">
        <v>185</v>
      </c>
      <c r="AU262" s="278" t="s">
        <v>85</v>
      </c>
      <c r="AV262" s="14" t="s">
        <v>82</v>
      </c>
      <c r="AW262" s="14" t="s">
        <v>37</v>
      </c>
      <c r="AX262" s="14" t="s">
        <v>74</v>
      </c>
      <c r="AY262" s="278" t="s">
        <v>169</v>
      </c>
    </row>
    <row r="263" spans="2:51" s="12" customFormat="1" ht="13.5">
      <c r="B263" s="246"/>
      <c r="C263" s="247"/>
      <c r="D263" s="248" t="s">
        <v>185</v>
      </c>
      <c r="E263" s="249" t="s">
        <v>21</v>
      </c>
      <c r="F263" s="250" t="s">
        <v>1409</v>
      </c>
      <c r="G263" s="247"/>
      <c r="H263" s="251">
        <v>34.56</v>
      </c>
      <c r="I263" s="252"/>
      <c r="J263" s="247"/>
      <c r="K263" s="247"/>
      <c r="L263" s="253"/>
      <c r="M263" s="254"/>
      <c r="N263" s="255"/>
      <c r="O263" s="255"/>
      <c r="P263" s="255"/>
      <c r="Q263" s="255"/>
      <c r="R263" s="255"/>
      <c r="S263" s="255"/>
      <c r="T263" s="256"/>
      <c r="AT263" s="257" t="s">
        <v>185</v>
      </c>
      <c r="AU263" s="257" t="s">
        <v>85</v>
      </c>
      <c r="AV263" s="12" t="s">
        <v>85</v>
      </c>
      <c r="AW263" s="12" t="s">
        <v>37</v>
      </c>
      <c r="AX263" s="12" t="s">
        <v>74</v>
      </c>
      <c r="AY263" s="257" t="s">
        <v>169</v>
      </c>
    </row>
    <row r="264" spans="2:51" s="12" customFormat="1" ht="13.5">
      <c r="B264" s="246"/>
      <c r="C264" s="247"/>
      <c r="D264" s="248" t="s">
        <v>185</v>
      </c>
      <c r="E264" s="249" t="s">
        <v>21</v>
      </c>
      <c r="F264" s="250" t="s">
        <v>1410</v>
      </c>
      <c r="G264" s="247"/>
      <c r="H264" s="251">
        <v>35.28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pans="2:51" s="12" customFormat="1" ht="13.5">
      <c r="B265" s="246"/>
      <c r="C265" s="247"/>
      <c r="D265" s="248" t="s">
        <v>185</v>
      </c>
      <c r="E265" s="249" t="s">
        <v>21</v>
      </c>
      <c r="F265" s="250" t="s">
        <v>1411</v>
      </c>
      <c r="G265" s="247"/>
      <c r="H265" s="251">
        <v>36</v>
      </c>
      <c r="I265" s="252"/>
      <c r="J265" s="247"/>
      <c r="K265" s="247"/>
      <c r="L265" s="253"/>
      <c r="M265" s="254"/>
      <c r="N265" s="255"/>
      <c r="O265" s="255"/>
      <c r="P265" s="255"/>
      <c r="Q265" s="255"/>
      <c r="R265" s="255"/>
      <c r="S265" s="255"/>
      <c r="T265" s="256"/>
      <c r="AT265" s="257" t="s">
        <v>185</v>
      </c>
      <c r="AU265" s="257" t="s">
        <v>85</v>
      </c>
      <c r="AV265" s="12" t="s">
        <v>85</v>
      </c>
      <c r="AW265" s="12" t="s">
        <v>37</v>
      </c>
      <c r="AX265" s="12" t="s">
        <v>74</v>
      </c>
      <c r="AY265" s="257" t="s">
        <v>169</v>
      </c>
    </row>
    <row r="266" spans="2:51" s="12" customFormat="1" ht="13.5">
      <c r="B266" s="246"/>
      <c r="C266" s="247"/>
      <c r="D266" s="248" t="s">
        <v>185</v>
      </c>
      <c r="E266" s="249" t="s">
        <v>21</v>
      </c>
      <c r="F266" s="250" t="s">
        <v>1405</v>
      </c>
      <c r="G266" s="247"/>
      <c r="H266" s="251">
        <v>1.08</v>
      </c>
      <c r="I266" s="252"/>
      <c r="J266" s="247"/>
      <c r="K266" s="247"/>
      <c r="L266" s="253"/>
      <c r="M266" s="254"/>
      <c r="N266" s="255"/>
      <c r="O266" s="255"/>
      <c r="P266" s="255"/>
      <c r="Q266" s="255"/>
      <c r="R266" s="255"/>
      <c r="S266" s="255"/>
      <c r="T266" s="256"/>
      <c r="AT266" s="257" t="s">
        <v>185</v>
      </c>
      <c r="AU266" s="257" t="s">
        <v>85</v>
      </c>
      <c r="AV266" s="12" t="s">
        <v>85</v>
      </c>
      <c r="AW266" s="12" t="s">
        <v>37</v>
      </c>
      <c r="AX266" s="12" t="s">
        <v>74</v>
      </c>
      <c r="AY266" s="257" t="s">
        <v>169</v>
      </c>
    </row>
    <row r="267" spans="2:51" s="15" customFormat="1" ht="13.5">
      <c r="B267" s="283"/>
      <c r="C267" s="284"/>
      <c r="D267" s="248" t="s">
        <v>185</v>
      </c>
      <c r="E267" s="285" t="s">
        <v>21</v>
      </c>
      <c r="F267" s="286" t="s">
        <v>345</v>
      </c>
      <c r="G267" s="284"/>
      <c r="H267" s="287">
        <v>106.92</v>
      </c>
      <c r="I267" s="288"/>
      <c r="J267" s="284"/>
      <c r="K267" s="284"/>
      <c r="L267" s="289"/>
      <c r="M267" s="290"/>
      <c r="N267" s="291"/>
      <c r="O267" s="291"/>
      <c r="P267" s="291"/>
      <c r="Q267" s="291"/>
      <c r="R267" s="291"/>
      <c r="S267" s="291"/>
      <c r="T267" s="292"/>
      <c r="AT267" s="293" t="s">
        <v>185</v>
      </c>
      <c r="AU267" s="293" t="s">
        <v>85</v>
      </c>
      <c r="AV267" s="15" t="s">
        <v>181</v>
      </c>
      <c r="AW267" s="15" t="s">
        <v>37</v>
      </c>
      <c r="AX267" s="15" t="s">
        <v>74</v>
      </c>
      <c r="AY267" s="293" t="s">
        <v>169</v>
      </c>
    </row>
    <row r="268" spans="2:51" s="14" customFormat="1" ht="13.5">
      <c r="B268" s="269"/>
      <c r="C268" s="270"/>
      <c r="D268" s="248" t="s">
        <v>185</v>
      </c>
      <c r="E268" s="271" t="s">
        <v>21</v>
      </c>
      <c r="F268" s="272" t="s">
        <v>1321</v>
      </c>
      <c r="G268" s="270"/>
      <c r="H268" s="271" t="s">
        <v>21</v>
      </c>
      <c r="I268" s="273"/>
      <c r="J268" s="270"/>
      <c r="K268" s="270"/>
      <c r="L268" s="274"/>
      <c r="M268" s="275"/>
      <c r="N268" s="276"/>
      <c r="O268" s="276"/>
      <c r="P268" s="276"/>
      <c r="Q268" s="276"/>
      <c r="R268" s="276"/>
      <c r="S268" s="276"/>
      <c r="T268" s="277"/>
      <c r="AT268" s="278" t="s">
        <v>185</v>
      </c>
      <c r="AU268" s="278" t="s">
        <v>85</v>
      </c>
      <c r="AV268" s="14" t="s">
        <v>82</v>
      </c>
      <c r="AW268" s="14" t="s">
        <v>37</v>
      </c>
      <c r="AX268" s="14" t="s">
        <v>74</v>
      </c>
      <c r="AY268" s="278" t="s">
        <v>169</v>
      </c>
    </row>
    <row r="269" spans="2:51" s="12" customFormat="1" ht="13.5">
      <c r="B269" s="246"/>
      <c r="C269" s="247"/>
      <c r="D269" s="248" t="s">
        <v>185</v>
      </c>
      <c r="E269" s="249" t="s">
        <v>21</v>
      </c>
      <c r="F269" s="250" t="s">
        <v>1412</v>
      </c>
      <c r="G269" s="247"/>
      <c r="H269" s="251">
        <v>2.34</v>
      </c>
      <c r="I269" s="252"/>
      <c r="J269" s="247"/>
      <c r="K269" s="247"/>
      <c r="L269" s="253"/>
      <c r="M269" s="254"/>
      <c r="N269" s="255"/>
      <c r="O269" s="255"/>
      <c r="P269" s="255"/>
      <c r="Q269" s="255"/>
      <c r="R269" s="255"/>
      <c r="S269" s="255"/>
      <c r="T269" s="256"/>
      <c r="AT269" s="257" t="s">
        <v>185</v>
      </c>
      <c r="AU269" s="257" t="s">
        <v>85</v>
      </c>
      <c r="AV269" s="12" t="s">
        <v>85</v>
      </c>
      <c r="AW269" s="12" t="s">
        <v>37</v>
      </c>
      <c r="AX269" s="12" t="s">
        <v>74</v>
      </c>
      <c r="AY269" s="257" t="s">
        <v>169</v>
      </c>
    </row>
    <row r="270" spans="2:51" s="15" customFormat="1" ht="13.5">
      <c r="B270" s="283"/>
      <c r="C270" s="284"/>
      <c r="D270" s="248" t="s">
        <v>185</v>
      </c>
      <c r="E270" s="285" t="s">
        <v>21</v>
      </c>
      <c r="F270" s="286" t="s">
        <v>345</v>
      </c>
      <c r="G270" s="284"/>
      <c r="H270" s="287">
        <v>2.34</v>
      </c>
      <c r="I270" s="288"/>
      <c r="J270" s="284"/>
      <c r="K270" s="284"/>
      <c r="L270" s="289"/>
      <c r="M270" s="290"/>
      <c r="N270" s="291"/>
      <c r="O270" s="291"/>
      <c r="P270" s="291"/>
      <c r="Q270" s="291"/>
      <c r="R270" s="291"/>
      <c r="S270" s="291"/>
      <c r="T270" s="292"/>
      <c r="AT270" s="293" t="s">
        <v>185</v>
      </c>
      <c r="AU270" s="293" t="s">
        <v>85</v>
      </c>
      <c r="AV270" s="15" t="s">
        <v>181</v>
      </c>
      <c r="AW270" s="15" t="s">
        <v>37</v>
      </c>
      <c r="AX270" s="15" t="s">
        <v>74</v>
      </c>
      <c r="AY270" s="293" t="s">
        <v>169</v>
      </c>
    </row>
    <row r="271" spans="2:51" s="13" customFormat="1" ht="13.5">
      <c r="B271" s="258"/>
      <c r="C271" s="259"/>
      <c r="D271" s="248" t="s">
        <v>185</v>
      </c>
      <c r="E271" s="260" t="s">
        <v>21</v>
      </c>
      <c r="F271" s="261" t="s">
        <v>187</v>
      </c>
      <c r="G271" s="259"/>
      <c r="H271" s="262">
        <v>109.26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AT271" s="268" t="s">
        <v>185</v>
      </c>
      <c r="AU271" s="268" t="s">
        <v>85</v>
      </c>
      <c r="AV271" s="13" t="s">
        <v>176</v>
      </c>
      <c r="AW271" s="13" t="s">
        <v>37</v>
      </c>
      <c r="AX271" s="13" t="s">
        <v>82</v>
      </c>
      <c r="AY271" s="268" t="s">
        <v>169</v>
      </c>
    </row>
    <row r="272" spans="2:65" s="1" customFormat="1" ht="25.5" customHeight="1">
      <c r="B272" s="47"/>
      <c r="C272" s="234" t="s">
        <v>306</v>
      </c>
      <c r="D272" s="234" t="s">
        <v>171</v>
      </c>
      <c r="E272" s="235" t="s">
        <v>1413</v>
      </c>
      <c r="F272" s="236" t="s">
        <v>1414</v>
      </c>
      <c r="G272" s="237" t="s">
        <v>194</v>
      </c>
      <c r="H272" s="238">
        <v>109.26</v>
      </c>
      <c r="I272" s="239"/>
      <c r="J272" s="240">
        <f>ROUND(I272*H272,2)</f>
        <v>0</v>
      </c>
      <c r="K272" s="236" t="s">
        <v>175</v>
      </c>
      <c r="L272" s="73"/>
      <c r="M272" s="241" t="s">
        <v>21</v>
      </c>
      <c r="N272" s="242" t="s">
        <v>45</v>
      </c>
      <c r="O272" s="48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AR272" s="25" t="s">
        <v>176</v>
      </c>
      <c r="AT272" s="25" t="s">
        <v>171</v>
      </c>
      <c r="AU272" s="25" t="s">
        <v>85</v>
      </c>
      <c r="AY272" s="25" t="s">
        <v>169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25" t="s">
        <v>82</v>
      </c>
      <c r="BK272" s="245">
        <f>ROUND(I272*H272,2)</f>
        <v>0</v>
      </c>
      <c r="BL272" s="25" t="s">
        <v>176</v>
      </c>
      <c r="BM272" s="25" t="s">
        <v>1415</v>
      </c>
    </row>
    <row r="273" spans="2:65" s="1" customFormat="1" ht="25.5" customHeight="1">
      <c r="B273" s="47"/>
      <c r="C273" s="234" t="s">
        <v>310</v>
      </c>
      <c r="D273" s="234" t="s">
        <v>171</v>
      </c>
      <c r="E273" s="235" t="s">
        <v>605</v>
      </c>
      <c r="F273" s="236" t="s">
        <v>606</v>
      </c>
      <c r="G273" s="237" t="s">
        <v>174</v>
      </c>
      <c r="H273" s="238">
        <v>3</v>
      </c>
      <c r="I273" s="239"/>
      <c r="J273" s="240">
        <f>ROUND(I273*H273,2)</f>
        <v>0</v>
      </c>
      <c r="K273" s="236" t="s">
        <v>175</v>
      </c>
      <c r="L273" s="73"/>
      <c r="M273" s="241" t="s">
        <v>21</v>
      </c>
      <c r="N273" s="242" t="s">
        <v>45</v>
      </c>
      <c r="O273" s="48"/>
      <c r="P273" s="243">
        <f>O273*H273</f>
        <v>0</v>
      </c>
      <c r="Q273" s="243">
        <v>0.22525628</v>
      </c>
      <c r="R273" s="243">
        <f>Q273*H273</f>
        <v>0.67576884</v>
      </c>
      <c r="S273" s="243">
        <v>0</v>
      </c>
      <c r="T273" s="244">
        <f>S273*H273</f>
        <v>0</v>
      </c>
      <c r="AR273" s="25" t="s">
        <v>176</v>
      </c>
      <c r="AT273" s="25" t="s">
        <v>171</v>
      </c>
      <c r="AU273" s="25" t="s">
        <v>85</v>
      </c>
      <c r="AY273" s="25" t="s">
        <v>169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25" t="s">
        <v>82</v>
      </c>
      <c r="BK273" s="245">
        <f>ROUND(I273*H273,2)</f>
        <v>0</v>
      </c>
      <c r="BL273" s="25" t="s">
        <v>176</v>
      </c>
      <c r="BM273" s="25" t="s">
        <v>1416</v>
      </c>
    </row>
    <row r="274" spans="2:63" s="11" customFormat="1" ht="29.85" customHeight="1">
      <c r="B274" s="218"/>
      <c r="C274" s="219"/>
      <c r="D274" s="220" t="s">
        <v>73</v>
      </c>
      <c r="E274" s="232" t="s">
        <v>191</v>
      </c>
      <c r="F274" s="232" t="s">
        <v>610</v>
      </c>
      <c r="G274" s="219"/>
      <c r="H274" s="219"/>
      <c r="I274" s="222"/>
      <c r="J274" s="233">
        <f>BK274</f>
        <v>0</v>
      </c>
      <c r="K274" s="219"/>
      <c r="L274" s="224"/>
      <c r="M274" s="225"/>
      <c r="N274" s="226"/>
      <c r="O274" s="226"/>
      <c r="P274" s="227">
        <f>SUM(P275:P299)</f>
        <v>0</v>
      </c>
      <c r="Q274" s="226"/>
      <c r="R274" s="227">
        <f>SUM(R275:R299)</f>
        <v>54.864990625</v>
      </c>
      <c r="S274" s="226"/>
      <c r="T274" s="228">
        <f>SUM(T275:T299)</f>
        <v>0</v>
      </c>
      <c r="AR274" s="229" t="s">
        <v>82</v>
      </c>
      <c r="AT274" s="230" t="s">
        <v>73</v>
      </c>
      <c r="AU274" s="230" t="s">
        <v>82</v>
      </c>
      <c r="AY274" s="229" t="s">
        <v>169</v>
      </c>
      <c r="BK274" s="231">
        <f>SUM(BK275:BK299)</f>
        <v>0</v>
      </c>
    </row>
    <row r="275" spans="2:65" s="1" customFormat="1" ht="25.5" customHeight="1">
      <c r="B275" s="47"/>
      <c r="C275" s="234" t="s">
        <v>315</v>
      </c>
      <c r="D275" s="234" t="s">
        <v>171</v>
      </c>
      <c r="E275" s="235" t="s">
        <v>617</v>
      </c>
      <c r="F275" s="236" t="s">
        <v>618</v>
      </c>
      <c r="G275" s="237" t="s">
        <v>194</v>
      </c>
      <c r="H275" s="238">
        <v>161.45</v>
      </c>
      <c r="I275" s="239"/>
      <c r="J275" s="240">
        <f>ROUND(I275*H275,2)</f>
        <v>0</v>
      </c>
      <c r="K275" s="236" t="s">
        <v>175</v>
      </c>
      <c r="L275" s="73"/>
      <c r="M275" s="241" t="s">
        <v>21</v>
      </c>
      <c r="N275" s="242" t="s">
        <v>45</v>
      </c>
      <c r="O275" s="48"/>
      <c r="P275" s="243">
        <f>O275*H275</f>
        <v>0</v>
      </c>
      <c r="Q275" s="243">
        <v>0</v>
      </c>
      <c r="R275" s="243">
        <f>Q275*H275</f>
        <v>0</v>
      </c>
      <c r="S275" s="243">
        <v>0</v>
      </c>
      <c r="T275" s="244">
        <f>S275*H275</f>
        <v>0</v>
      </c>
      <c r="AR275" s="25" t="s">
        <v>176</v>
      </c>
      <c r="AT275" s="25" t="s">
        <v>171</v>
      </c>
      <c r="AU275" s="25" t="s">
        <v>85</v>
      </c>
      <c r="AY275" s="25" t="s">
        <v>169</v>
      </c>
      <c r="BE275" s="245">
        <f>IF(N275="základní",J275,0)</f>
        <v>0</v>
      </c>
      <c r="BF275" s="245">
        <f>IF(N275="snížená",J275,0)</f>
        <v>0</v>
      </c>
      <c r="BG275" s="245">
        <f>IF(N275="zákl. přenesená",J275,0)</f>
        <v>0</v>
      </c>
      <c r="BH275" s="245">
        <f>IF(N275="sníž. přenesená",J275,0)</f>
        <v>0</v>
      </c>
      <c r="BI275" s="245">
        <f>IF(N275="nulová",J275,0)</f>
        <v>0</v>
      </c>
      <c r="BJ275" s="25" t="s">
        <v>82</v>
      </c>
      <c r="BK275" s="245">
        <f>ROUND(I275*H275,2)</f>
        <v>0</v>
      </c>
      <c r="BL275" s="25" t="s">
        <v>176</v>
      </c>
      <c r="BM275" s="25" t="s">
        <v>1417</v>
      </c>
    </row>
    <row r="276" spans="2:51" s="12" customFormat="1" ht="13.5">
      <c r="B276" s="246"/>
      <c r="C276" s="247"/>
      <c r="D276" s="248" t="s">
        <v>185</v>
      </c>
      <c r="E276" s="249" t="s">
        <v>21</v>
      </c>
      <c r="F276" s="250" t="s">
        <v>1349</v>
      </c>
      <c r="G276" s="247"/>
      <c r="H276" s="251">
        <v>75.1</v>
      </c>
      <c r="I276" s="252"/>
      <c r="J276" s="247"/>
      <c r="K276" s="247"/>
      <c r="L276" s="253"/>
      <c r="M276" s="254"/>
      <c r="N276" s="255"/>
      <c r="O276" s="255"/>
      <c r="P276" s="255"/>
      <c r="Q276" s="255"/>
      <c r="R276" s="255"/>
      <c r="S276" s="255"/>
      <c r="T276" s="256"/>
      <c r="AT276" s="257" t="s">
        <v>185</v>
      </c>
      <c r="AU276" s="257" t="s">
        <v>85</v>
      </c>
      <c r="AV276" s="12" t="s">
        <v>85</v>
      </c>
      <c r="AW276" s="12" t="s">
        <v>37</v>
      </c>
      <c r="AX276" s="12" t="s">
        <v>74</v>
      </c>
      <c r="AY276" s="257" t="s">
        <v>169</v>
      </c>
    </row>
    <row r="277" spans="2:51" s="12" customFormat="1" ht="13.5">
      <c r="B277" s="246"/>
      <c r="C277" s="247"/>
      <c r="D277" s="248" t="s">
        <v>185</v>
      </c>
      <c r="E277" s="249" t="s">
        <v>21</v>
      </c>
      <c r="F277" s="250" t="s">
        <v>1350</v>
      </c>
      <c r="G277" s="247"/>
      <c r="H277" s="251">
        <v>86.35</v>
      </c>
      <c r="I277" s="252"/>
      <c r="J277" s="247"/>
      <c r="K277" s="247"/>
      <c r="L277" s="253"/>
      <c r="M277" s="254"/>
      <c r="N277" s="255"/>
      <c r="O277" s="255"/>
      <c r="P277" s="255"/>
      <c r="Q277" s="255"/>
      <c r="R277" s="255"/>
      <c r="S277" s="255"/>
      <c r="T277" s="256"/>
      <c r="AT277" s="257" t="s">
        <v>185</v>
      </c>
      <c r="AU277" s="257" t="s">
        <v>85</v>
      </c>
      <c r="AV277" s="12" t="s">
        <v>85</v>
      </c>
      <c r="AW277" s="12" t="s">
        <v>37</v>
      </c>
      <c r="AX277" s="12" t="s">
        <v>74</v>
      </c>
      <c r="AY277" s="257" t="s">
        <v>169</v>
      </c>
    </row>
    <row r="278" spans="2:51" s="13" customFormat="1" ht="13.5">
      <c r="B278" s="258"/>
      <c r="C278" s="259"/>
      <c r="D278" s="248" t="s">
        <v>185</v>
      </c>
      <c r="E278" s="260" t="s">
        <v>21</v>
      </c>
      <c r="F278" s="261" t="s">
        <v>187</v>
      </c>
      <c r="G278" s="259"/>
      <c r="H278" s="262">
        <v>161.45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AT278" s="268" t="s">
        <v>185</v>
      </c>
      <c r="AU278" s="268" t="s">
        <v>85</v>
      </c>
      <c r="AV278" s="13" t="s">
        <v>176</v>
      </c>
      <c r="AW278" s="13" t="s">
        <v>37</v>
      </c>
      <c r="AX278" s="13" t="s">
        <v>82</v>
      </c>
      <c r="AY278" s="268" t="s">
        <v>169</v>
      </c>
    </row>
    <row r="279" spans="2:65" s="1" customFormat="1" ht="25.5" customHeight="1">
      <c r="B279" s="47"/>
      <c r="C279" s="234" t="s">
        <v>321</v>
      </c>
      <c r="D279" s="234" t="s">
        <v>171</v>
      </c>
      <c r="E279" s="235" t="s">
        <v>645</v>
      </c>
      <c r="F279" s="236" t="s">
        <v>646</v>
      </c>
      <c r="G279" s="237" t="s">
        <v>194</v>
      </c>
      <c r="H279" s="238">
        <v>75.1</v>
      </c>
      <c r="I279" s="239"/>
      <c r="J279" s="240">
        <f>ROUND(I279*H279,2)</f>
        <v>0</v>
      </c>
      <c r="K279" s="236" t="s">
        <v>21</v>
      </c>
      <c r="L279" s="73"/>
      <c r="M279" s="241" t="s">
        <v>21</v>
      </c>
      <c r="N279" s="242" t="s">
        <v>45</v>
      </c>
      <c r="O279" s="48"/>
      <c r="P279" s="243">
        <f>O279*H279</f>
        <v>0</v>
      </c>
      <c r="Q279" s="243">
        <v>0.1593</v>
      </c>
      <c r="R279" s="243">
        <f>Q279*H279</f>
        <v>11.963429999999999</v>
      </c>
      <c r="S279" s="243">
        <v>0</v>
      </c>
      <c r="T279" s="244">
        <f>S279*H279</f>
        <v>0</v>
      </c>
      <c r="AR279" s="25" t="s">
        <v>176</v>
      </c>
      <c r="AT279" s="25" t="s">
        <v>171</v>
      </c>
      <c r="AU279" s="25" t="s">
        <v>85</v>
      </c>
      <c r="AY279" s="25" t="s">
        <v>169</v>
      </c>
      <c r="BE279" s="245">
        <f>IF(N279="základní",J279,0)</f>
        <v>0</v>
      </c>
      <c r="BF279" s="245">
        <f>IF(N279="snížená",J279,0)</f>
        <v>0</v>
      </c>
      <c r="BG279" s="245">
        <f>IF(N279="zákl. přenesená",J279,0)</f>
        <v>0</v>
      </c>
      <c r="BH279" s="245">
        <f>IF(N279="sníž. přenesená",J279,0)</f>
        <v>0</v>
      </c>
      <c r="BI279" s="245">
        <f>IF(N279="nulová",J279,0)</f>
        <v>0</v>
      </c>
      <c r="BJ279" s="25" t="s">
        <v>82</v>
      </c>
      <c r="BK279" s="245">
        <f>ROUND(I279*H279,2)</f>
        <v>0</v>
      </c>
      <c r="BL279" s="25" t="s">
        <v>176</v>
      </c>
      <c r="BM279" s="25" t="s">
        <v>1418</v>
      </c>
    </row>
    <row r="280" spans="2:51" s="14" customFormat="1" ht="13.5">
      <c r="B280" s="269"/>
      <c r="C280" s="270"/>
      <c r="D280" s="248" t="s">
        <v>185</v>
      </c>
      <c r="E280" s="271" t="s">
        <v>21</v>
      </c>
      <c r="F280" s="272" t="s">
        <v>1295</v>
      </c>
      <c r="G280" s="270"/>
      <c r="H280" s="271" t="s">
        <v>21</v>
      </c>
      <c r="I280" s="273"/>
      <c r="J280" s="270"/>
      <c r="K280" s="270"/>
      <c r="L280" s="274"/>
      <c r="M280" s="275"/>
      <c r="N280" s="276"/>
      <c r="O280" s="276"/>
      <c r="P280" s="276"/>
      <c r="Q280" s="276"/>
      <c r="R280" s="276"/>
      <c r="S280" s="276"/>
      <c r="T280" s="277"/>
      <c r="AT280" s="278" t="s">
        <v>185</v>
      </c>
      <c r="AU280" s="278" t="s">
        <v>85</v>
      </c>
      <c r="AV280" s="14" t="s">
        <v>82</v>
      </c>
      <c r="AW280" s="14" t="s">
        <v>37</v>
      </c>
      <c r="AX280" s="14" t="s">
        <v>74</v>
      </c>
      <c r="AY280" s="278" t="s">
        <v>169</v>
      </c>
    </row>
    <row r="281" spans="2:51" s="12" customFormat="1" ht="13.5">
      <c r="B281" s="246"/>
      <c r="C281" s="247"/>
      <c r="D281" s="248" t="s">
        <v>185</v>
      </c>
      <c r="E281" s="249" t="s">
        <v>21</v>
      </c>
      <c r="F281" s="250" t="s">
        <v>1349</v>
      </c>
      <c r="G281" s="247"/>
      <c r="H281" s="251">
        <v>75.1</v>
      </c>
      <c r="I281" s="252"/>
      <c r="J281" s="247"/>
      <c r="K281" s="247"/>
      <c r="L281" s="253"/>
      <c r="M281" s="254"/>
      <c r="N281" s="255"/>
      <c r="O281" s="255"/>
      <c r="P281" s="255"/>
      <c r="Q281" s="255"/>
      <c r="R281" s="255"/>
      <c r="S281" s="255"/>
      <c r="T281" s="256"/>
      <c r="AT281" s="257" t="s">
        <v>185</v>
      </c>
      <c r="AU281" s="257" t="s">
        <v>85</v>
      </c>
      <c r="AV281" s="12" t="s">
        <v>85</v>
      </c>
      <c r="AW281" s="12" t="s">
        <v>37</v>
      </c>
      <c r="AX281" s="12" t="s">
        <v>74</v>
      </c>
      <c r="AY281" s="257" t="s">
        <v>169</v>
      </c>
    </row>
    <row r="282" spans="2:51" s="13" customFormat="1" ht="13.5">
      <c r="B282" s="258"/>
      <c r="C282" s="259"/>
      <c r="D282" s="248" t="s">
        <v>185</v>
      </c>
      <c r="E282" s="260" t="s">
        <v>21</v>
      </c>
      <c r="F282" s="261" t="s">
        <v>187</v>
      </c>
      <c r="G282" s="259"/>
      <c r="H282" s="262">
        <v>75.1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AT282" s="268" t="s">
        <v>185</v>
      </c>
      <c r="AU282" s="268" t="s">
        <v>85</v>
      </c>
      <c r="AV282" s="13" t="s">
        <v>176</v>
      </c>
      <c r="AW282" s="13" t="s">
        <v>37</v>
      </c>
      <c r="AX282" s="13" t="s">
        <v>82</v>
      </c>
      <c r="AY282" s="268" t="s">
        <v>169</v>
      </c>
    </row>
    <row r="283" spans="2:65" s="1" customFormat="1" ht="25.5" customHeight="1">
      <c r="B283" s="47"/>
      <c r="C283" s="294" t="s">
        <v>520</v>
      </c>
      <c r="D283" s="294" t="s">
        <v>532</v>
      </c>
      <c r="E283" s="295" t="s">
        <v>1114</v>
      </c>
      <c r="F283" s="296" t="s">
        <v>1115</v>
      </c>
      <c r="G283" s="297" t="s">
        <v>194</v>
      </c>
      <c r="H283" s="298">
        <v>76.602</v>
      </c>
      <c r="I283" s="299"/>
      <c r="J283" s="300">
        <f>ROUND(I283*H283,2)</f>
        <v>0</v>
      </c>
      <c r="K283" s="296" t="s">
        <v>21</v>
      </c>
      <c r="L283" s="301"/>
      <c r="M283" s="302" t="s">
        <v>21</v>
      </c>
      <c r="N283" s="303" t="s">
        <v>45</v>
      </c>
      <c r="O283" s="48"/>
      <c r="P283" s="243">
        <f>O283*H283</f>
        <v>0</v>
      </c>
      <c r="Q283" s="243">
        <v>0.22</v>
      </c>
      <c r="R283" s="243">
        <f>Q283*H283</f>
        <v>16.85244</v>
      </c>
      <c r="S283" s="243">
        <v>0</v>
      </c>
      <c r="T283" s="244">
        <f>S283*H283</f>
        <v>0</v>
      </c>
      <c r="AR283" s="25" t="s">
        <v>215</v>
      </c>
      <c r="AT283" s="25" t="s">
        <v>532</v>
      </c>
      <c r="AU283" s="25" t="s">
        <v>85</v>
      </c>
      <c r="AY283" s="25" t="s">
        <v>169</v>
      </c>
      <c r="BE283" s="245">
        <f>IF(N283="základní",J283,0)</f>
        <v>0</v>
      </c>
      <c r="BF283" s="245">
        <f>IF(N283="snížená",J283,0)</f>
        <v>0</v>
      </c>
      <c r="BG283" s="245">
        <f>IF(N283="zákl. přenesená",J283,0)</f>
        <v>0</v>
      </c>
      <c r="BH283" s="245">
        <f>IF(N283="sníž. přenesená",J283,0)</f>
        <v>0</v>
      </c>
      <c r="BI283" s="245">
        <f>IF(N283="nulová",J283,0)</f>
        <v>0</v>
      </c>
      <c r="BJ283" s="25" t="s">
        <v>82</v>
      </c>
      <c r="BK283" s="245">
        <f>ROUND(I283*H283,2)</f>
        <v>0</v>
      </c>
      <c r="BL283" s="25" t="s">
        <v>176</v>
      </c>
      <c r="BM283" s="25" t="s">
        <v>1419</v>
      </c>
    </row>
    <row r="284" spans="2:51" s="12" customFormat="1" ht="13.5">
      <c r="B284" s="246"/>
      <c r="C284" s="247"/>
      <c r="D284" s="248" t="s">
        <v>185</v>
      </c>
      <c r="E284" s="249" t="s">
        <v>21</v>
      </c>
      <c r="F284" s="250" t="s">
        <v>1420</v>
      </c>
      <c r="G284" s="247"/>
      <c r="H284" s="251">
        <v>76.602</v>
      </c>
      <c r="I284" s="252"/>
      <c r="J284" s="247"/>
      <c r="K284" s="247"/>
      <c r="L284" s="253"/>
      <c r="M284" s="254"/>
      <c r="N284" s="255"/>
      <c r="O284" s="255"/>
      <c r="P284" s="255"/>
      <c r="Q284" s="255"/>
      <c r="R284" s="255"/>
      <c r="S284" s="255"/>
      <c r="T284" s="256"/>
      <c r="AT284" s="257" t="s">
        <v>185</v>
      </c>
      <c r="AU284" s="257" t="s">
        <v>85</v>
      </c>
      <c r="AV284" s="12" t="s">
        <v>85</v>
      </c>
      <c r="AW284" s="12" t="s">
        <v>37</v>
      </c>
      <c r="AX284" s="12" t="s">
        <v>74</v>
      </c>
      <c r="AY284" s="257" t="s">
        <v>169</v>
      </c>
    </row>
    <row r="285" spans="2:51" s="13" customFormat="1" ht="13.5">
      <c r="B285" s="258"/>
      <c r="C285" s="259"/>
      <c r="D285" s="248" t="s">
        <v>185</v>
      </c>
      <c r="E285" s="260" t="s">
        <v>21</v>
      </c>
      <c r="F285" s="261" t="s">
        <v>187</v>
      </c>
      <c r="G285" s="259"/>
      <c r="H285" s="262">
        <v>76.602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AT285" s="268" t="s">
        <v>185</v>
      </c>
      <c r="AU285" s="268" t="s">
        <v>85</v>
      </c>
      <c r="AV285" s="13" t="s">
        <v>176</v>
      </c>
      <c r="AW285" s="13" t="s">
        <v>37</v>
      </c>
      <c r="AX285" s="13" t="s">
        <v>82</v>
      </c>
      <c r="AY285" s="268" t="s">
        <v>169</v>
      </c>
    </row>
    <row r="286" spans="2:65" s="1" customFormat="1" ht="38.25" customHeight="1">
      <c r="B286" s="47"/>
      <c r="C286" s="234" t="s">
        <v>531</v>
      </c>
      <c r="D286" s="234" t="s">
        <v>171</v>
      </c>
      <c r="E286" s="235" t="s">
        <v>1118</v>
      </c>
      <c r="F286" s="236" t="s">
        <v>1119</v>
      </c>
      <c r="G286" s="237" t="s">
        <v>194</v>
      </c>
      <c r="H286" s="238">
        <v>86.35</v>
      </c>
      <c r="I286" s="239"/>
      <c r="J286" s="240">
        <f>ROUND(I286*H286,2)</f>
        <v>0</v>
      </c>
      <c r="K286" s="236" t="s">
        <v>175</v>
      </c>
      <c r="L286" s="73"/>
      <c r="M286" s="241" t="s">
        <v>21</v>
      </c>
      <c r="N286" s="242" t="s">
        <v>45</v>
      </c>
      <c r="O286" s="48"/>
      <c r="P286" s="243">
        <f>O286*H286</f>
        <v>0</v>
      </c>
      <c r="Q286" s="243">
        <v>0.1670275</v>
      </c>
      <c r="R286" s="243">
        <f>Q286*H286</f>
        <v>14.422824624999999</v>
      </c>
      <c r="S286" s="243">
        <v>0</v>
      </c>
      <c r="T286" s="244">
        <f>S286*H286</f>
        <v>0</v>
      </c>
      <c r="AR286" s="25" t="s">
        <v>176</v>
      </c>
      <c r="AT286" s="25" t="s">
        <v>171</v>
      </c>
      <c r="AU286" s="25" t="s">
        <v>85</v>
      </c>
      <c r="AY286" s="25" t="s">
        <v>169</v>
      </c>
      <c r="BE286" s="245">
        <f>IF(N286="základní",J286,0)</f>
        <v>0</v>
      </c>
      <c r="BF286" s="245">
        <f>IF(N286="snížená",J286,0)</f>
        <v>0</v>
      </c>
      <c r="BG286" s="245">
        <f>IF(N286="zákl. přenesená",J286,0)</f>
        <v>0</v>
      </c>
      <c r="BH286" s="245">
        <f>IF(N286="sníž. přenesená",J286,0)</f>
        <v>0</v>
      </c>
      <c r="BI286" s="245">
        <f>IF(N286="nulová",J286,0)</f>
        <v>0</v>
      </c>
      <c r="BJ286" s="25" t="s">
        <v>82</v>
      </c>
      <c r="BK286" s="245">
        <f>ROUND(I286*H286,2)</f>
        <v>0</v>
      </c>
      <c r="BL286" s="25" t="s">
        <v>176</v>
      </c>
      <c r="BM286" s="25" t="s">
        <v>1421</v>
      </c>
    </row>
    <row r="287" spans="2:51" s="14" customFormat="1" ht="13.5">
      <c r="B287" s="269"/>
      <c r="C287" s="270"/>
      <c r="D287" s="248" t="s">
        <v>185</v>
      </c>
      <c r="E287" s="271" t="s">
        <v>21</v>
      </c>
      <c r="F287" s="272" t="s">
        <v>1295</v>
      </c>
      <c r="G287" s="270"/>
      <c r="H287" s="271" t="s">
        <v>21</v>
      </c>
      <c r="I287" s="273"/>
      <c r="J287" s="270"/>
      <c r="K287" s="270"/>
      <c r="L287" s="274"/>
      <c r="M287" s="275"/>
      <c r="N287" s="276"/>
      <c r="O287" s="276"/>
      <c r="P287" s="276"/>
      <c r="Q287" s="276"/>
      <c r="R287" s="276"/>
      <c r="S287" s="276"/>
      <c r="T287" s="277"/>
      <c r="AT287" s="278" t="s">
        <v>185</v>
      </c>
      <c r="AU287" s="278" t="s">
        <v>85</v>
      </c>
      <c r="AV287" s="14" t="s">
        <v>82</v>
      </c>
      <c r="AW287" s="14" t="s">
        <v>37</v>
      </c>
      <c r="AX287" s="14" t="s">
        <v>74</v>
      </c>
      <c r="AY287" s="278" t="s">
        <v>169</v>
      </c>
    </row>
    <row r="288" spans="2:51" s="12" customFormat="1" ht="13.5">
      <c r="B288" s="246"/>
      <c r="C288" s="247"/>
      <c r="D288" s="248" t="s">
        <v>185</v>
      </c>
      <c r="E288" s="249" t="s">
        <v>21</v>
      </c>
      <c r="F288" s="250" t="s">
        <v>1304</v>
      </c>
      <c r="G288" s="247"/>
      <c r="H288" s="251">
        <v>38.15</v>
      </c>
      <c r="I288" s="252"/>
      <c r="J288" s="247"/>
      <c r="K288" s="247"/>
      <c r="L288" s="253"/>
      <c r="M288" s="254"/>
      <c r="N288" s="255"/>
      <c r="O288" s="255"/>
      <c r="P288" s="255"/>
      <c r="Q288" s="255"/>
      <c r="R288" s="255"/>
      <c r="S288" s="255"/>
      <c r="T288" s="256"/>
      <c r="AT288" s="257" t="s">
        <v>185</v>
      </c>
      <c r="AU288" s="257" t="s">
        <v>85</v>
      </c>
      <c r="AV288" s="12" t="s">
        <v>85</v>
      </c>
      <c r="AW288" s="12" t="s">
        <v>37</v>
      </c>
      <c r="AX288" s="12" t="s">
        <v>74</v>
      </c>
      <c r="AY288" s="257" t="s">
        <v>169</v>
      </c>
    </row>
    <row r="289" spans="2:51" s="12" customFormat="1" ht="13.5">
      <c r="B289" s="246"/>
      <c r="C289" s="247"/>
      <c r="D289" s="248" t="s">
        <v>185</v>
      </c>
      <c r="E289" s="249" t="s">
        <v>21</v>
      </c>
      <c r="F289" s="250" t="s">
        <v>1422</v>
      </c>
      <c r="G289" s="247"/>
      <c r="H289" s="251">
        <v>48.2</v>
      </c>
      <c r="I289" s="252"/>
      <c r="J289" s="247"/>
      <c r="K289" s="247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185</v>
      </c>
      <c r="AU289" s="257" t="s">
        <v>85</v>
      </c>
      <c r="AV289" s="12" t="s">
        <v>85</v>
      </c>
      <c r="AW289" s="12" t="s">
        <v>37</v>
      </c>
      <c r="AX289" s="12" t="s">
        <v>74</v>
      </c>
      <c r="AY289" s="257" t="s">
        <v>169</v>
      </c>
    </row>
    <row r="290" spans="2:51" s="13" customFormat="1" ht="13.5">
      <c r="B290" s="258"/>
      <c r="C290" s="259"/>
      <c r="D290" s="248" t="s">
        <v>185</v>
      </c>
      <c r="E290" s="260" t="s">
        <v>21</v>
      </c>
      <c r="F290" s="261" t="s">
        <v>187</v>
      </c>
      <c r="G290" s="259"/>
      <c r="H290" s="262">
        <v>86.35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AT290" s="268" t="s">
        <v>185</v>
      </c>
      <c r="AU290" s="268" t="s">
        <v>85</v>
      </c>
      <c r="AV290" s="13" t="s">
        <v>176</v>
      </c>
      <c r="AW290" s="13" t="s">
        <v>37</v>
      </c>
      <c r="AX290" s="13" t="s">
        <v>82</v>
      </c>
      <c r="AY290" s="268" t="s">
        <v>169</v>
      </c>
    </row>
    <row r="291" spans="2:65" s="1" customFormat="1" ht="25.5" customHeight="1">
      <c r="B291" s="47"/>
      <c r="C291" s="294" t="s">
        <v>537</v>
      </c>
      <c r="D291" s="294" t="s">
        <v>532</v>
      </c>
      <c r="E291" s="295" t="s">
        <v>1148</v>
      </c>
      <c r="F291" s="296" t="s">
        <v>1149</v>
      </c>
      <c r="G291" s="297" t="s">
        <v>194</v>
      </c>
      <c r="H291" s="298">
        <v>13.212</v>
      </c>
      <c r="I291" s="299"/>
      <c r="J291" s="300">
        <f>ROUND(I291*H291,2)</f>
        <v>0</v>
      </c>
      <c r="K291" s="296" t="s">
        <v>21</v>
      </c>
      <c r="L291" s="301"/>
      <c r="M291" s="302" t="s">
        <v>21</v>
      </c>
      <c r="N291" s="303" t="s">
        <v>45</v>
      </c>
      <c r="O291" s="48"/>
      <c r="P291" s="243">
        <f>O291*H291</f>
        <v>0</v>
      </c>
      <c r="Q291" s="243">
        <v>0.132</v>
      </c>
      <c r="R291" s="243">
        <f>Q291*H291</f>
        <v>1.743984</v>
      </c>
      <c r="S291" s="243">
        <v>0</v>
      </c>
      <c r="T291" s="244">
        <f>S291*H291</f>
        <v>0</v>
      </c>
      <c r="AR291" s="25" t="s">
        <v>215</v>
      </c>
      <c r="AT291" s="25" t="s">
        <v>532</v>
      </c>
      <c r="AU291" s="25" t="s">
        <v>85</v>
      </c>
      <c r="AY291" s="25" t="s">
        <v>169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25" t="s">
        <v>82</v>
      </c>
      <c r="BK291" s="245">
        <f>ROUND(I291*H291,2)</f>
        <v>0</v>
      </c>
      <c r="BL291" s="25" t="s">
        <v>176</v>
      </c>
      <c r="BM291" s="25" t="s">
        <v>1423</v>
      </c>
    </row>
    <row r="292" spans="2:51" s="12" customFormat="1" ht="13.5">
      <c r="B292" s="246"/>
      <c r="C292" s="247"/>
      <c r="D292" s="248" t="s">
        <v>185</v>
      </c>
      <c r="E292" s="249" t="s">
        <v>21</v>
      </c>
      <c r="F292" s="250" t="s">
        <v>1424</v>
      </c>
      <c r="G292" s="247"/>
      <c r="H292" s="251">
        <v>13.212</v>
      </c>
      <c r="I292" s="252"/>
      <c r="J292" s="247"/>
      <c r="K292" s="247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185</v>
      </c>
      <c r="AU292" s="257" t="s">
        <v>85</v>
      </c>
      <c r="AV292" s="12" t="s">
        <v>85</v>
      </c>
      <c r="AW292" s="12" t="s">
        <v>37</v>
      </c>
      <c r="AX292" s="12" t="s">
        <v>74</v>
      </c>
      <c r="AY292" s="257" t="s">
        <v>169</v>
      </c>
    </row>
    <row r="293" spans="2:51" s="13" customFormat="1" ht="13.5">
      <c r="B293" s="258"/>
      <c r="C293" s="259"/>
      <c r="D293" s="248" t="s">
        <v>185</v>
      </c>
      <c r="E293" s="260" t="s">
        <v>21</v>
      </c>
      <c r="F293" s="261" t="s">
        <v>187</v>
      </c>
      <c r="G293" s="259"/>
      <c r="H293" s="262">
        <v>13.212</v>
      </c>
      <c r="I293" s="263"/>
      <c r="J293" s="259"/>
      <c r="K293" s="259"/>
      <c r="L293" s="264"/>
      <c r="M293" s="265"/>
      <c r="N293" s="266"/>
      <c r="O293" s="266"/>
      <c r="P293" s="266"/>
      <c r="Q293" s="266"/>
      <c r="R293" s="266"/>
      <c r="S293" s="266"/>
      <c r="T293" s="267"/>
      <c r="AT293" s="268" t="s">
        <v>185</v>
      </c>
      <c r="AU293" s="268" t="s">
        <v>85</v>
      </c>
      <c r="AV293" s="13" t="s">
        <v>176</v>
      </c>
      <c r="AW293" s="13" t="s">
        <v>37</v>
      </c>
      <c r="AX293" s="13" t="s">
        <v>82</v>
      </c>
      <c r="AY293" s="268" t="s">
        <v>169</v>
      </c>
    </row>
    <row r="294" spans="2:65" s="1" customFormat="1" ht="25.5" customHeight="1">
      <c r="B294" s="47"/>
      <c r="C294" s="294" t="s">
        <v>544</v>
      </c>
      <c r="D294" s="294" t="s">
        <v>532</v>
      </c>
      <c r="E294" s="295" t="s">
        <v>1152</v>
      </c>
      <c r="F294" s="296" t="s">
        <v>1153</v>
      </c>
      <c r="G294" s="297" t="s">
        <v>194</v>
      </c>
      <c r="H294" s="298">
        <v>44.039</v>
      </c>
      <c r="I294" s="299"/>
      <c r="J294" s="300">
        <f>ROUND(I294*H294,2)</f>
        <v>0</v>
      </c>
      <c r="K294" s="296" t="s">
        <v>21</v>
      </c>
      <c r="L294" s="301"/>
      <c r="M294" s="302" t="s">
        <v>21</v>
      </c>
      <c r="N294" s="303" t="s">
        <v>45</v>
      </c>
      <c r="O294" s="48"/>
      <c r="P294" s="243">
        <f>O294*H294</f>
        <v>0</v>
      </c>
      <c r="Q294" s="243">
        <v>0.132</v>
      </c>
      <c r="R294" s="243">
        <f>Q294*H294</f>
        <v>5.813148000000001</v>
      </c>
      <c r="S294" s="243">
        <v>0</v>
      </c>
      <c r="T294" s="244">
        <f>S294*H294</f>
        <v>0</v>
      </c>
      <c r="AR294" s="25" t="s">
        <v>215</v>
      </c>
      <c r="AT294" s="25" t="s">
        <v>532</v>
      </c>
      <c r="AU294" s="25" t="s">
        <v>85</v>
      </c>
      <c r="AY294" s="25" t="s">
        <v>169</v>
      </c>
      <c r="BE294" s="245">
        <f>IF(N294="základní",J294,0)</f>
        <v>0</v>
      </c>
      <c r="BF294" s="245">
        <f>IF(N294="snížená",J294,0)</f>
        <v>0</v>
      </c>
      <c r="BG294" s="245">
        <f>IF(N294="zákl. přenesená",J294,0)</f>
        <v>0</v>
      </c>
      <c r="BH294" s="245">
        <f>IF(N294="sníž. přenesená",J294,0)</f>
        <v>0</v>
      </c>
      <c r="BI294" s="245">
        <f>IF(N294="nulová",J294,0)</f>
        <v>0</v>
      </c>
      <c r="BJ294" s="25" t="s">
        <v>82</v>
      </c>
      <c r="BK294" s="245">
        <f>ROUND(I294*H294,2)</f>
        <v>0</v>
      </c>
      <c r="BL294" s="25" t="s">
        <v>176</v>
      </c>
      <c r="BM294" s="25" t="s">
        <v>1425</v>
      </c>
    </row>
    <row r="295" spans="2:51" s="12" customFormat="1" ht="13.5">
      <c r="B295" s="246"/>
      <c r="C295" s="247"/>
      <c r="D295" s="248" t="s">
        <v>185</v>
      </c>
      <c r="E295" s="249" t="s">
        <v>21</v>
      </c>
      <c r="F295" s="250" t="s">
        <v>1426</v>
      </c>
      <c r="G295" s="247"/>
      <c r="H295" s="251">
        <v>44.039</v>
      </c>
      <c r="I295" s="252"/>
      <c r="J295" s="247"/>
      <c r="K295" s="247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185</v>
      </c>
      <c r="AU295" s="257" t="s">
        <v>85</v>
      </c>
      <c r="AV295" s="12" t="s">
        <v>85</v>
      </c>
      <c r="AW295" s="12" t="s">
        <v>37</v>
      </c>
      <c r="AX295" s="12" t="s">
        <v>74</v>
      </c>
      <c r="AY295" s="257" t="s">
        <v>169</v>
      </c>
    </row>
    <row r="296" spans="2:51" s="13" customFormat="1" ht="13.5">
      <c r="B296" s="258"/>
      <c r="C296" s="259"/>
      <c r="D296" s="248" t="s">
        <v>185</v>
      </c>
      <c r="E296" s="260" t="s">
        <v>21</v>
      </c>
      <c r="F296" s="261" t="s">
        <v>187</v>
      </c>
      <c r="G296" s="259"/>
      <c r="H296" s="262">
        <v>44.039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AT296" s="268" t="s">
        <v>185</v>
      </c>
      <c r="AU296" s="268" t="s">
        <v>85</v>
      </c>
      <c r="AV296" s="13" t="s">
        <v>176</v>
      </c>
      <c r="AW296" s="13" t="s">
        <v>37</v>
      </c>
      <c r="AX296" s="13" t="s">
        <v>82</v>
      </c>
      <c r="AY296" s="268" t="s">
        <v>169</v>
      </c>
    </row>
    <row r="297" spans="2:65" s="1" customFormat="1" ht="25.5" customHeight="1">
      <c r="B297" s="47"/>
      <c r="C297" s="294" t="s">
        <v>547</v>
      </c>
      <c r="D297" s="294" t="s">
        <v>532</v>
      </c>
      <c r="E297" s="295" t="s">
        <v>1156</v>
      </c>
      <c r="F297" s="296" t="s">
        <v>1157</v>
      </c>
      <c r="G297" s="297" t="s">
        <v>194</v>
      </c>
      <c r="H297" s="298">
        <v>30.827</v>
      </c>
      <c r="I297" s="299"/>
      <c r="J297" s="300">
        <f>ROUND(I297*H297,2)</f>
        <v>0</v>
      </c>
      <c r="K297" s="296" t="s">
        <v>21</v>
      </c>
      <c r="L297" s="301"/>
      <c r="M297" s="302" t="s">
        <v>21</v>
      </c>
      <c r="N297" s="303" t="s">
        <v>45</v>
      </c>
      <c r="O297" s="48"/>
      <c r="P297" s="243">
        <f>O297*H297</f>
        <v>0</v>
      </c>
      <c r="Q297" s="243">
        <v>0.132</v>
      </c>
      <c r="R297" s="243">
        <f>Q297*H297</f>
        <v>4.069164000000001</v>
      </c>
      <c r="S297" s="243">
        <v>0</v>
      </c>
      <c r="T297" s="244">
        <f>S297*H297</f>
        <v>0</v>
      </c>
      <c r="AR297" s="25" t="s">
        <v>215</v>
      </c>
      <c r="AT297" s="25" t="s">
        <v>532</v>
      </c>
      <c r="AU297" s="25" t="s">
        <v>85</v>
      </c>
      <c r="AY297" s="25" t="s">
        <v>169</v>
      </c>
      <c r="BE297" s="245">
        <f>IF(N297="základní",J297,0)</f>
        <v>0</v>
      </c>
      <c r="BF297" s="245">
        <f>IF(N297="snížená",J297,0)</f>
        <v>0</v>
      </c>
      <c r="BG297" s="245">
        <f>IF(N297="zákl. přenesená",J297,0)</f>
        <v>0</v>
      </c>
      <c r="BH297" s="245">
        <f>IF(N297="sníž. přenesená",J297,0)</f>
        <v>0</v>
      </c>
      <c r="BI297" s="245">
        <f>IF(N297="nulová",J297,0)</f>
        <v>0</v>
      </c>
      <c r="BJ297" s="25" t="s">
        <v>82</v>
      </c>
      <c r="BK297" s="245">
        <f>ROUND(I297*H297,2)</f>
        <v>0</v>
      </c>
      <c r="BL297" s="25" t="s">
        <v>176</v>
      </c>
      <c r="BM297" s="25" t="s">
        <v>1427</v>
      </c>
    </row>
    <row r="298" spans="2:51" s="12" customFormat="1" ht="13.5">
      <c r="B298" s="246"/>
      <c r="C298" s="247"/>
      <c r="D298" s="248" t="s">
        <v>185</v>
      </c>
      <c r="E298" s="249" t="s">
        <v>21</v>
      </c>
      <c r="F298" s="250" t="s">
        <v>1428</v>
      </c>
      <c r="G298" s="247"/>
      <c r="H298" s="251">
        <v>30.827</v>
      </c>
      <c r="I298" s="252"/>
      <c r="J298" s="247"/>
      <c r="K298" s="247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185</v>
      </c>
      <c r="AU298" s="257" t="s">
        <v>85</v>
      </c>
      <c r="AV298" s="12" t="s">
        <v>85</v>
      </c>
      <c r="AW298" s="12" t="s">
        <v>37</v>
      </c>
      <c r="AX298" s="12" t="s">
        <v>74</v>
      </c>
      <c r="AY298" s="257" t="s">
        <v>169</v>
      </c>
    </row>
    <row r="299" spans="2:51" s="13" customFormat="1" ht="13.5">
      <c r="B299" s="258"/>
      <c r="C299" s="259"/>
      <c r="D299" s="248" t="s">
        <v>185</v>
      </c>
      <c r="E299" s="260" t="s">
        <v>21</v>
      </c>
      <c r="F299" s="261" t="s">
        <v>187</v>
      </c>
      <c r="G299" s="259"/>
      <c r="H299" s="262">
        <v>30.827</v>
      </c>
      <c r="I299" s="263"/>
      <c r="J299" s="259"/>
      <c r="K299" s="259"/>
      <c r="L299" s="264"/>
      <c r="M299" s="265"/>
      <c r="N299" s="266"/>
      <c r="O299" s="266"/>
      <c r="P299" s="266"/>
      <c r="Q299" s="266"/>
      <c r="R299" s="266"/>
      <c r="S299" s="266"/>
      <c r="T299" s="267"/>
      <c r="AT299" s="268" t="s">
        <v>185</v>
      </c>
      <c r="AU299" s="268" t="s">
        <v>85</v>
      </c>
      <c r="AV299" s="13" t="s">
        <v>176</v>
      </c>
      <c r="AW299" s="13" t="s">
        <v>37</v>
      </c>
      <c r="AX299" s="13" t="s">
        <v>82</v>
      </c>
      <c r="AY299" s="268" t="s">
        <v>169</v>
      </c>
    </row>
    <row r="300" spans="2:63" s="11" customFormat="1" ht="29.85" customHeight="1">
      <c r="B300" s="218"/>
      <c r="C300" s="219"/>
      <c r="D300" s="220" t="s">
        <v>73</v>
      </c>
      <c r="E300" s="232" t="s">
        <v>215</v>
      </c>
      <c r="F300" s="232" t="s">
        <v>693</v>
      </c>
      <c r="G300" s="219"/>
      <c r="H300" s="219"/>
      <c r="I300" s="222"/>
      <c r="J300" s="233">
        <f>BK300</f>
        <v>0</v>
      </c>
      <c r="K300" s="219"/>
      <c r="L300" s="224"/>
      <c r="M300" s="225"/>
      <c r="N300" s="226"/>
      <c r="O300" s="226"/>
      <c r="P300" s="227">
        <f>SUM(P301:P306)</f>
        <v>0</v>
      </c>
      <c r="Q300" s="226"/>
      <c r="R300" s="227">
        <f>SUM(R301:R306)</f>
        <v>2.036974</v>
      </c>
      <c r="S300" s="226"/>
      <c r="T300" s="228">
        <f>SUM(T301:T306)</f>
        <v>0.44999999999999996</v>
      </c>
      <c r="AR300" s="229" t="s">
        <v>82</v>
      </c>
      <c r="AT300" s="230" t="s">
        <v>73</v>
      </c>
      <c r="AU300" s="230" t="s">
        <v>82</v>
      </c>
      <c r="AY300" s="229" t="s">
        <v>169</v>
      </c>
      <c r="BK300" s="231">
        <f>SUM(BK301:BK306)</f>
        <v>0</v>
      </c>
    </row>
    <row r="301" spans="2:65" s="1" customFormat="1" ht="25.5" customHeight="1">
      <c r="B301" s="47"/>
      <c r="C301" s="234" t="s">
        <v>553</v>
      </c>
      <c r="D301" s="234" t="s">
        <v>171</v>
      </c>
      <c r="E301" s="235" t="s">
        <v>842</v>
      </c>
      <c r="F301" s="236" t="s">
        <v>843</v>
      </c>
      <c r="G301" s="237" t="s">
        <v>174</v>
      </c>
      <c r="H301" s="238">
        <v>3</v>
      </c>
      <c r="I301" s="239"/>
      <c r="J301" s="240">
        <f>ROUND(I301*H301,2)</f>
        <v>0</v>
      </c>
      <c r="K301" s="236" t="s">
        <v>175</v>
      </c>
      <c r="L301" s="73"/>
      <c r="M301" s="241" t="s">
        <v>21</v>
      </c>
      <c r="N301" s="242" t="s">
        <v>45</v>
      </c>
      <c r="O301" s="48"/>
      <c r="P301" s="243">
        <f>O301*H301</f>
        <v>0</v>
      </c>
      <c r="Q301" s="243">
        <v>0.217338</v>
      </c>
      <c r="R301" s="243">
        <f>Q301*H301</f>
        <v>0.652014</v>
      </c>
      <c r="S301" s="243">
        <v>0</v>
      </c>
      <c r="T301" s="244">
        <f>S301*H301</f>
        <v>0</v>
      </c>
      <c r="AR301" s="25" t="s">
        <v>176</v>
      </c>
      <c r="AT301" s="25" t="s">
        <v>171</v>
      </c>
      <c r="AU301" s="25" t="s">
        <v>85</v>
      </c>
      <c r="AY301" s="25" t="s">
        <v>169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25" t="s">
        <v>82</v>
      </c>
      <c r="BK301" s="245">
        <f>ROUND(I301*H301,2)</f>
        <v>0</v>
      </c>
      <c r="BL301" s="25" t="s">
        <v>176</v>
      </c>
      <c r="BM301" s="25" t="s">
        <v>1429</v>
      </c>
    </row>
    <row r="302" spans="2:65" s="1" customFormat="1" ht="16.5" customHeight="1">
      <c r="B302" s="47"/>
      <c r="C302" s="294" t="s">
        <v>558</v>
      </c>
      <c r="D302" s="294" t="s">
        <v>532</v>
      </c>
      <c r="E302" s="295" t="s">
        <v>847</v>
      </c>
      <c r="F302" s="296" t="s">
        <v>848</v>
      </c>
      <c r="G302" s="297" t="s">
        <v>174</v>
      </c>
      <c r="H302" s="298">
        <v>3</v>
      </c>
      <c r="I302" s="299"/>
      <c r="J302" s="300">
        <f>ROUND(I302*H302,2)</f>
        <v>0</v>
      </c>
      <c r="K302" s="296" t="s">
        <v>21</v>
      </c>
      <c r="L302" s="301"/>
      <c r="M302" s="302" t="s">
        <v>21</v>
      </c>
      <c r="N302" s="303" t="s">
        <v>45</v>
      </c>
      <c r="O302" s="48"/>
      <c r="P302" s="243">
        <f>O302*H302</f>
        <v>0</v>
      </c>
      <c r="Q302" s="243">
        <v>0.11</v>
      </c>
      <c r="R302" s="243">
        <f>Q302*H302</f>
        <v>0.33</v>
      </c>
      <c r="S302" s="243">
        <v>0</v>
      </c>
      <c r="T302" s="244">
        <f>S302*H302</f>
        <v>0</v>
      </c>
      <c r="AR302" s="25" t="s">
        <v>215</v>
      </c>
      <c r="AT302" s="25" t="s">
        <v>532</v>
      </c>
      <c r="AU302" s="25" t="s">
        <v>85</v>
      </c>
      <c r="AY302" s="25" t="s">
        <v>169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25" t="s">
        <v>82</v>
      </c>
      <c r="BK302" s="245">
        <f>ROUND(I302*H302,2)</f>
        <v>0</v>
      </c>
      <c r="BL302" s="25" t="s">
        <v>176</v>
      </c>
      <c r="BM302" s="25" t="s">
        <v>1430</v>
      </c>
    </row>
    <row r="303" spans="2:65" s="1" customFormat="1" ht="16.5" customHeight="1">
      <c r="B303" s="47"/>
      <c r="C303" s="294" t="s">
        <v>563</v>
      </c>
      <c r="D303" s="294" t="s">
        <v>532</v>
      </c>
      <c r="E303" s="295" t="s">
        <v>1431</v>
      </c>
      <c r="F303" s="296" t="s">
        <v>1432</v>
      </c>
      <c r="G303" s="297" t="s">
        <v>174</v>
      </c>
      <c r="H303" s="298">
        <v>3</v>
      </c>
      <c r="I303" s="299"/>
      <c r="J303" s="300">
        <f>ROUND(I303*H303,2)</f>
        <v>0</v>
      </c>
      <c r="K303" s="296" t="s">
        <v>175</v>
      </c>
      <c r="L303" s="301"/>
      <c r="M303" s="302" t="s">
        <v>21</v>
      </c>
      <c r="N303" s="303" t="s">
        <v>45</v>
      </c>
      <c r="O303" s="48"/>
      <c r="P303" s="243">
        <f>O303*H303</f>
        <v>0</v>
      </c>
      <c r="Q303" s="243">
        <v>0.004</v>
      </c>
      <c r="R303" s="243">
        <f>Q303*H303</f>
        <v>0.012</v>
      </c>
      <c r="S303" s="243">
        <v>0</v>
      </c>
      <c r="T303" s="244">
        <f>S303*H303</f>
        <v>0</v>
      </c>
      <c r="AR303" s="25" t="s">
        <v>215</v>
      </c>
      <c r="AT303" s="25" t="s">
        <v>532</v>
      </c>
      <c r="AU303" s="25" t="s">
        <v>85</v>
      </c>
      <c r="AY303" s="25" t="s">
        <v>169</v>
      </c>
      <c r="BE303" s="245">
        <f>IF(N303="základní",J303,0)</f>
        <v>0</v>
      </c>
      <c r="BF303" s="245">
        <f>IF(N303="snížená",J303,0)</f>
        <v>0</v>
      </c>
      <c r="BG303" s="245">
        <f>IF(N303="zákl. přenesená",J303,0)</f>
        <v>0</v>
      </c>
      <c r="BH303" s="245">
        <f>IF(N303="sníž. přenesená",J303,0)</f>
        <v>0</v>
      </c>
      <c r="BI303" s="245">
        <f>IF(N303="nulová",J303,0)</f>
        <v>0</v>
      </c>
      <c r="BJ303" s="25" t="s">
        <v>82</v>
      </c>
      <c r="BK303" s="245">
        <f>ROUND(I303*H303,2)</f>
        <v>0</v>
      </c>
      <c r="BL303" s="25" t="s">
        <v>176</v>
      </c>
      <c r="BM303" s="25" t="s">
        <v>1433</v>
      </c>
    </row>
    <row r="304" spans="2:65" s="1" customFormat="1" ht="25.5" customHeight="1">
      <c r="B304" s="47"/>
      <c r="C304" s="234" t="s">
        <v>568</v>
      </c>
      <c r="D304" s="234" t="s">
        <v>171</v>
      </c>
      <c r="E304" s="235" t="s">
        <v>851</v>
      </c>
      <c r="F304" s="236" t="s">
        <v>852</v>
      </c>
      <c r="G304" s="237" t="s">
        <v>174</v>
      </c>
      <c r="H304" s="238">
        <v>3</v>
      </c>
      <c r="I304" s="239"/>
      <c r="J304" s="240">
        <f>ROUND(I304*H304,2)</f>
        <v>0</v>
      </c>
      <c r="K304" s="236" t="s">
        <v>175</v>
      </c>
      <c r="L304" s="73"/>
      <c r="M304" s="241" t="s">
        <v>21</v>
      </c>
      <c r="N304" s="242" t="s">
        <v>45</v>
      </c>
      <c r="O304" s="48"/>
      <c r="P304" s="243">
        <f>O304*H304</f>
        <v>0</v>
      </c>
      <c r="Q304" s="243">
        <v>0</v>
      </c>
      <c r="R304" s="243">
        <f>Q304*H304</f>
        <v>0</v>
      </c>
      <c r="S304" s="243">
        <v>0.15</v>
      </c>
      <c r="T304" s="244">
        <f>S304*H304</f>
        <v>0.44999999999999996</v>
      </c>
      <c r="AR304" s="25" t="s">
        <v>176</v>
      </c>
      <c r="AT304" s="25" t="s">
        <v>171</v>
      </c>
      <c r="AU304" s="25" t="s">
        <v>85</v>
      </c>
      <c r="AY304" s="25" t="s">
        <v>169</v>
      </c>
      <c r="BE304" s="245">
        <f>IF(N304="základní",J304,0)</f>
        <v>0</v>
      </c>
      <c r="BF304" s="245">
        <f>IF(N304="snížená",J304,0)</f>
        <v>0</v>
      </c>
      <c r="BG304" s="245">
        <f>IF(N304="zákl. přenesená",J304,0)</f>
        <v>0</v>
      </c>
      <c r="BH304" s="245">
        <f>IF(N304="sníž. přenesená",J304,0)</f>
        <v>0</v>
      </c>
      <c r="BI304" s="245">
        <f>IF(N304="nulová",J304,0)</f>
        <v>0</v>
      </c>
      <c r="BJ304" s="25" t="s">
        <v>82</v>
      </c>
      <c r="BK304" s="245">
        <f>ROUND(I304*H304,2)</f>
        <v>0</v>
      </c>
      <c r="BL304" s="25" t="s">
        <v>176</v>
      </c>
      <c r="BM304" s="25" t="s">
        <v>1434</v>
      </c>
    </row>
    <row r="305" spans="2:65" s="1" customFormat="1" ht="16.5" customHeight="1">
      <c r="B305" s="47"/>
      <c r="C305" s="234" t="s">
        <v>573</v>
      </c>
      <c r="D305" s="234" t="s">
        <v>171</v>
      </c>
      <c r="E305" s="235" t="s">
        <v>856</v>
      </c>
      <c r="F305" s="236" t="s">
        <v>857</v>
      </c>
      <c r="G305" s="237" t="s">
        <v>174</v>
      </c>
      <c r="H305" s="238">
        <v>1</v>
      </c>
      <c r="I305" s="239"/>
      <c r="J305" s="240">
        <f>ROUND(I305*H305,2)</f>
        <v>0</v>
      </c>
      <c r="K305" s="236" t="s">
        <v>175</v>
      </c>
      <c r="L305" s="73"/>
      <c r="M305" s="241" t="s">
        <v>21</v>
      </c>
      <c r="N305" s="242" t="s">
        <v>45</v>
      </c>
      <c r="O305" s="48"/>
      <c r="P305" s="243">
        <f>O305*H305</f>
        <v>0</v>
      </c>
      <c r="Q305" s="243">
        <v>0.4208</v>
      </c>
      <c r="R305" s="243">
        <f>Q305*H305</f>
        <v>0.4208</v>
      </c>
      <c r="S305" s="243">
        <v>0</v>
      </c>
      <c r="T305" s="244">
        <f>S305*H305</f>
        <v>0</v>
      </c>
      <c r="AR305" s="25" t="s">
        <v>176</v>
      </c>
      <c r="AT305" s="25" t="s">
        <v>171</v>
      </c>
      <c r="AU305" s="25" t="s">
        <v>85</v>
      </c>
      <c r="AY305" s="25" t="s">
        <v>169</v>
      </c>
      <c r="BE305" s="245">
        <f>IF(N305="základní",J305,0)</f>
        <v>0</v>
      </c>
      <c r="BF305" s="245">
        <f>IF(N305="snížená",J305,0)</f>
        <v>0</v>
      </c>
      <c r="BG305" s="245">
        <f>IF(N305="zákl. přenesená",J305,0)</f>
        <v>0</v>
      </c>
      <c r="BH305" s="245">
        <f>IF(N305="sníž. přenesená",J305,0)</f>
        <v>0</v>
      </c>
      <c r="BI305" s="245">
        <f>IF(N305="nulová",J305,0)</f>
        <v>0</v>
      </c>
      <c r="BJ305" s="25" t="s">
        <v>82</v>
      </c>
      <c r="BK305" s="245">
        <f>ROUND(I305*H305,2)</f>
        <v>0</v>
      </c>
      <c r="BL305" s="25" t="s">
        <v>176</v>
      </c>
      <c r="BM305" s="25" t="s">
        <v>1435</v>
      </c>
    </row>
    <row r="306" spans="2:65" s="1" customFormat="1" ht="25.5" customHeight="1">
      <c r="B306" s="47"/>
      <c r="C306" s="234" t="s">
        <v>582</v>
      </c>
      <c r="D306" s="234" t="s">
        <v>171</v>
      </c>
      <c r="E306" s="235" t="s">
        <v>874</v>
      </c>
      <c r="F306" s="236" t="s">
        <v>875</v>
      </c>
      <c r="G306" s="237" t="s">
        <v>174</v>
      </c>
      <c r="H306" s="238">
        <v>2</v>
      </c>
      <c r="I306" s="239"/>
      <c r="J306" s="240">
        <f>ROUND(I306*H306,2)</f>
        <v>0</v>
      </c>
      <c r="K306" s="236" t="s">
        <v>175</v>
      </c>
      <c r="L306" s="73"/>
      <c r="M306" s="241" t="s">
        <v>21</v>
      </c>
      <c r="N306" s="242" t="s">
        <v>45</v>
      </c>
      <c r="O306" s="48"/>
      <c r="P306" s="243">
        <f>O306*H306</f>
        <v>0</v>
      </c>
      <c r="Q306" s="243">
        <v>0.31108</v>
      </c>
      <c r="R306" s="243">
        <f>Q306*H306</f>
        <v>0.62216</v>
      </c>
      <c r="S306" s="243">
        <v>0</v>
      </c>
      <c r="T306" s="244">
        <f>S306*H306</f>
        <v>0</v>
      </c>
      <c r="AR306" s="25" t="s">
        <v>176</v>
      </c>
      <c r="AT306" s="25" t="s">
        <v>171</v>
      </c>
      <c r="AU306" s="25" t="s">
        <v>85</v>
      </c>
      <c r="AY306" s="25" t="s">
        <v>169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25" t="s">
        <v>82</v>
      </c>
      <c r="BK306" s="245">
        <f>ROUND(I306*H306,2)</f>
        <v>0</v>
      </c>
      <c r="BL306" s="25" t="s">
        <v>176</v>
      </c>
      <c r="BM306" s="25" t="s">
        <v>1436</v>
      </c>
    </row>
    <row r="307" spans="2:63" s="11" customFormat="1" ht="29.85" customHeight="1">
      <c r="B307" s="218"/>
      <c r="C307" s="219"/>
      <c r="D307" s="220" t="s">
        <v>73</v>
      </c>
      <c r="E307" s="232" t="s">
        <v>219</v>
      </c>
      <c r="F307" s="232" t="s">
        <v>878</v>
      </c>
      <c r="G307" s="219"/>
      <c r="H307" s="219"/>
      <c r="I307" s="222"/>
      <c r="J307" s="233">
        <f>BK307</f>
        <v>0</v>
      </c>
      <c r="K307" s="219"/>
      <c r="L307" s="224"/>
      <c r="M307" s="225"/>
      <c r="N307" s="226"/>
      <c r="O307" s="226"/>
      <c r="P307" s="227">
        <f>SUM(P308:P381)</f>
        <v>0</v>
      </c>
      <c r="Q307" s="226"/>
      <c r="R307" s="227">
        <f>SUM(R308:R381)</f>
        <v>16.808236081</v>
      </c>
      <c r="S307" s="226"/>
      <c r="T307" s="228">
        <f>SUM(T308:T381)</f>
        <v>17.850800000000003</v>
      </c>
      <c r="AR307" s="229" t="s">
        <v>82</v>
      </c>
      <c r="AT307" s="230" t="s">
        <v>73</v>
      </c>
      <c r="AU307" s="230" t="s">
        <v>82</v>
      </c>
      <c r="AY307" s="229" t="s">
        <v>169</v>
      </c>
      <c r="BK307" s="231">
        <f>SUM(BK308:BK381)</f>
        <v>0</v>
      </c>
    </row>
    <row r="308" spans="2:65" s="1" customFormat="1" ht="25.5" customHeight="1">
      <c r="B308" s="47"/>
      <c r="C308" s="234" t="s">
        <v>588</v>
      </c>
      <c r="D308" s="234" t="s">
        <v>171</v>
      </c>
      <c r="E308" s="235" t="s">
        <v>894</v>
      </c>
      <c r="F308" s="236" t="s">
        <v>895</v>
      </c>
      <c r="G308" s="237" t="s">
        <v>205</v>
      </c>
      <c r="H308" s="238">
        <v>15.8</v>
      </c>
      <c r="I308" s="239"/>
      <c r="J308" s="240">
        <f>ROUND(I308*H308,2)</f>
        <v>0</v>
      </c>
      <c r="K308" s="236" t="s">
        <v>21</v>
      </c>
      <c r="L308" s="73"/>
      <c r="M308" s="241" t="s">
        <v>21</v>
      </c>
      <c r="N308" s="242" t="s">
        <v>45</v>
      </c>
      <c r="O308" s="48"/>
      <c r="P308" s="243">
        <f>O308*H308</f>
        <v>0</v>
      </c>
      <c r="Q308" s="243">
        <v>0.097186</v>
      </c>
      <c r="R308" s="243">
        <f>Q308*H308</f>
        <v>1.5355388</v>
      </c>
      <c r="S308" s="243">
        <v>0</v>
      </c>
      <c r="T308" s="244">
        <f>S308*H308</f>
        <v>0</v>
      </c>
      <c r="AR308" s="25" t="s">
        <v>176</v>
      </c>
      <c r="AT308" s="25" t="s">
        <v>171</v>
      </c>
      <c r="AU308" s="25" t="s">
        <v>85</v>
      </c>
      <c r="AY308" s="25" t="s">
        <v>169</v>
      </c>
      <c r="BE308" s="245">
        <f>IF(N308="základní",J308,0)</f>
        <v>0</v>
      </c>
      <c r="BF308" s="245">
        <f>IF(N308="snížená",J308,0)</f>
        <v>0</v>
      </c>
      <c r="BG308" s="245">
        <f>IF(N308="zákl. přenesená",J308,0)</f>
        <v>0</v>
      </c>
      <c r="BH308" s="245">
        <f>IF(N308="sníž. přenesená",J308,0)</f>
        <v>0</v>
      </c>
      <c r="BI308" s="245">
        <f>IF(N308="nulová",J308,0)</f>
        <v>0</v>
      </c>
      <c r="BJ308" s="25" t="s">
        <v>82</v>
      </c>
      <c r="BK308" s="245">
        <f>ROUND(I308*H308,2)</f>
        <v>0</v>
      </c>
      <c r="BL308" s="25" t="s">
        <v>176</v>
      </c>
      <c r="BM308" s="25" t="s">
        <v>1437</v>
      </c>
    </row>
    <row r="309" spans="2:51" s="14" customFormat="1" ht="13.5">
      <c r="B309" s="269"/>
      <c r="C309" s="270"/>
      <c r="D309" s="248" t="s">
        <v>185</v>
      </c>
      <c r="E309" s="271" t="s">
        <v>21</v>
      </c>
      <c r="F309" s="272" t="s">
        <v>1295</v>
      </c>
      <c r="G309" s="270"/>
      <c r="H309" s="271" t="s">
        <v>21</v>
      </c>
      <c r="I309" s="273"/>
      <c r="J309" s="270"/>
      <c r="K309" s="270"/>
      <c r="L309" s="274"/>
      <c r="M309" s="275"/>
      <c r="N309" s="276"/>
      <c r="O309" s="276"/>
      <c r="P309" s="276"/>
      <c r="Q309" s="276"/>
      <c r="R309" s="276"/>
      <c r="S309" s="276"/>
      <c r="T309" s="277"/>
      <c r="AT309" s="278" t="s">
        <v>185</v>
      </c>
      <c r="AU309" s="278" t="s">
        <v>85</v>
      </c>
      <c r="AV309" s="14" t="s">
        <v>82</v>
      </c>
      <c r="AW309" s="14" t="s">
        <v>37</v>
      </c>
      <c r="AX309" s="14" t="s">
        <v>74</v>
      </c>
      <c r="AY309" s="278" t="s">
        <v>169</v>
      </c>
    </row>
    <row r="310" spans="2:51" s="12" customFormat="1" ht="13.5">
      <c r="B310" s="246"/>
      <c r="C310" s="247"/>
      <c r="D310" s="248" t="s">
        <v>185</v>
      </c>
      <c r="E310" s="249" t="s">
        <v>21</v>
      </c>
      <c r="F310" s="250" t="s">
        <v>1438</v>
      </c>
      <c r="G310" s="247"/>
      <c r="H310" s="251">
        <v>15.8</v>
      </c>
      <c r="I310" s="252"/>
      <c r="J310" s="247"/>
      <c r="K310" s="247"/>
      <c r="L310" s="253"/>
      <c r="M310" s="254"/>
      <c r="N310" s="255"/>
      <c r="O310" s="255"/>
      <c r="P310" s="255"/>
      <c r="Q310" s="255"/>
      <c r="R310" s="255"/>
      <c r="S310" s="255"/>
      <c r="T310" s="256"/>
      <c r="AT310" s="257" t="s">
        <v>185</v>
      </c>
      <c r="AU310" s="257" t="s">
        <v>85</v>
      </c>
      <c r="AV310" s="12" t="s">
        <v>85</v>
      </c>
      <c r="AW310" s="12" t="s">
        <v>37</v>
      </c>
      <c r="AX310" s="12" t="s">
        <v>74</v>
      </c>
      <c r="AY310" s="257" t="s">
        <v>169</v>
      </c>
    </row>
    <row r="311" spans="2:51" s="13" customFormat="1" ht="13.5">
      <c r="B311" s="258"/>
      <c r="C311" s="259"/>
      <c r="D311" s="248" t="s">
        <v>185</v>
      </c>
      <c r="E311" s="260" t="s">
        <v>21</v>
      </c>
      <c r="F311" s="261" t="s">
        <v>187</v>
      </c>
      <c r="G311" s="259"/>
      <c r="H311" s="262">
        <v>15.8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AT311" s="268" t="s">
        <v>185</v>
      </c>
      <c r="AU311" s="268" t="s">
        <v>85</v>
      </c>
      <c r="AV311" s="13" t="s">
        <v>176</v>
      </c>
      <c r="AW311" s="13" t="s">
        <v>37</v>
      </c>
      <c r="AX311" s="13" t="s">
        <v>82</v>
      </c>
      <c r="AY311" s="268" t="s">
        <v>169</v>
      </c>
    </row>
    <row r="312" spans="2:65" s="1" customFormat="1" ht="25.5" customHeight="1">
      <c r="B312" s="47"/>
      <c r="C312" s="294" t="s">
        <v>593</v>
      </c>
      <c r="D312" s="294" t="s">
        <v>532</v>
      </c>
      <c r="E312" s="295" t="s">
        <v>889</v>
      </c>
      <c r="F312" s="296" t="s">
        <v>890</v>
      </c>
      <c r="G312" s="297" t="s">
        <v>194</v>
      </c>
      <c r="H312" s="298">
        <v>1.612</v>
      </c>
      <c r="I312" s="299"/>
      <c r="J312" s="300">
        <f>ROUND(I312*H312,2)</f>
        <v>0</v>
      </c>
      <c r="K312" s="296" t="s">
        <v>21</v>
      </c>
      <c r="L312" s="301"/>
      <c r="M312" s="302" t="s">
        <v>21</v>
      </c>
      <c r="N312" s="303" t="s">
        <v>45</v>
      </c>
      <c r="O312" s="48"/>
      <c r="P312" s="243">
        <f>O312*H312</f>
        <v>0</v>
      </c>
      <c r="Q312" s="243">
        <v>0.22</v>
      </c>
      <c r="R312" s="243">
        <f>Q312*H312</f>
        <v>0.35464</v>
      </c>
      <c r="S312" s="243">
        <v>0</v>
      </c>
      <c r="T312" s="244">
        <f>S312*H312</f>
        <v>0</v>
      </c>
      <c r="AR312" s="25" t="s">
        <v>215</v>
      </c>
      <c r="AT312" s="25" t="s">
        <v>532</v>
      </c>
      <c r="AU312" s="25" t="s">
        <v>85</v>
      </c>
      <c r="AY312" s="25" t="s">
        <v>169</v>
      </c>
      <c r="BE312" s="245">
        <f>IF(N312="základní",J312,0)</f>
        <v>0</v>
      </c>
      <c r="BF312" s="245">
        <f>IF(N312="snížená",J312,0)</f>
        <v>0</v>
      </c>
      <c r="BG312" s="245">
        <f>IF(N312="zákl. přenesená",J312,0)</f>
        <v>0</v>
      </c>
      <c r="BH312" s="245">
        <f>IF(N312="sníž. přenesená",J312,0)</f>
        <v>0</v>
      </c>
      <c r="BI312" s="245">
        <f>IF(N312="nulová",J312,0)</f>
        <v>0</v>
      </c>
      <c r="BJ312" s="25" t="s">
        <v>82</v>
      </c>
      <c r="BK312" s="245">
        <f>ROUND(I312*H312,2)</f>
        <v>0</v>
      </c>
      <c r="BL312" s="25" t="s">
        <v>176</v>
      </c>
      <c r="BM312" s="25" t="s">
        <v>1439</v>
      </c>
    </row>
    <row r="313" spans="2:51" s="12" customFormat="1" ht="13.5">
      <c r="B313" s="246"/>
      <c r="C313" s="247"/>
      <c r="D313" s="248" t="s">
        <v>185</v>
      </c>
      <c r="E313" s="249" t="s">
        <v>21</v>
      </c>
      <c r="F313" s="250" t="s">
        <v>1440</v>
      </c>
      <c r="G313" s="247"/>
      <c r="H313" s="251">
        <v>1.612</v>
      </c>
      <c r="I313" s="252"/>
      <c r="J313" s="247"/>
      <c r="K313" s="247"/>
      <c r="L313" s="253"/>
      <c r="M313" s="254"/>
      <c r="N313" s="255"/>
      <c r="O313" s="255"/>
      <c r="P313" s="255"/>
      <c r="Q313" s="255"/>
      <c r="R313" s="255"/>
      <c r="S313" s="255"/>
      <c r="T313" s="256"/>
      <c r="AT313" s="257" t="s">
        <v>185</v>
      </c>
      <c r="AU313" s="257" t="s">
        <v>85</v>
      </c>
      <c r="AV313" s="12" t="s">
        <v>85</v>
      </c>
      <c r="AW313" s="12" t="s">
        <v>37</v>
      </c>
      <c r="AX313" s="12" t="s">
        <v>74</v>
      </c>
      <c r="AY313" s="257" t="s">
        <v>169</v>
      </c>
    </row>
    <row r="314" spans="2:51" s="13" customFormat="1" ht="13.5">
      <c r="B314" s="258"/>
      <c r="C314" s="259"/>
      <c r="D314" s="248" t="s">
        <v>185</v>
      </c>
      <c r="E314" s="260" t="s">
        <v>21</v>
      </c>
      <c r="F314" s="261" t="s">
        <v>187</v>
      </c>
      <c r="G314" s="259"/>
      <c r="H314" s="262">
        <v>1.612</v>
      </c>
      <c r="I314" s="263"/>
      <c r="J314" s="259"/>
      <c r="K314" s="259"/>
      <c r="L314" s="264"/>
      <c r="M314" s="265"/>
      <c r="N314" s="266"/>
      <c r="O314" s="266"/>
      <c r="P314" s="266"/>
      <c r="Q314" s="266"/>
      <c r="R314" s="266"/>
      <c r="S314" s="266"/>
      <c r="T314" s="267"/>
      <c r="AT314" s="268" t="s">
        <v>185</v>
      </c>
      <c r="AU314" s="268" t="s">
        <v>85</v>
      </c>
      <c r="AV314" s="13" t="s">
        <v>176</v>
      </c>
      <c r="AW314" s="13" t="s">
        <v>37</v>
      </c>
      <c r="AX314" s="13" t="s">
        <v>82</v>
      </c>
      <c r="AY314" s="268" t="s">
        <v>169</v>
      </c>
    </row>
    <row r="315" spans="2:65" s="1" customFormat="1" ht="25.5" customHeight="1">
      <c r="B315" s="47"/>
      <c r="C315" s="234" t="s">
        <v>598</v>
      </c>
      <c r="D315" s="234" t="s">
        <v>171</v>
      </c>
      <c r="E315" s="235" t="s">
        <v>937</v>
      </c>
      <c r="F315" s="236" t="s">
        <v>938</v>
      </c>
      <c r="G315" s="237" t="s">
        <v>205</v>
      </c>
      <c r="H315" s="238">
        <v>36.8</v>
      </c>
      <c r="I315" s="239"/>
      <c r="J315" s="240">
        <f>ROUND(I315*H315,2)</f>
        <v>0</v>
      </c>
      <c r="K315" s="236" t="s">
        <v>21</v>
      </c>
      <c r="L315" s="73"/>
      <c r="M315" s="241" t="s">
        <v>21</v>
      </c>
      <c r="N315" s="242" t="s">
        <v>45</v>
      </c>
      <c r="O315" s="48"/>
      <c r="P315" s="243">
        <f>O315*H315</f>
        <v>0</v>
      </c>
      <c r="Q315" s="243">
        <v>0.1513436</v>
      </c>
      <c r="R315" s="243">
        <f>Q315*H315</f>
        <v>5.56944448</v>
      </c>
      <c r="S315" s="243">
        <v>0</v>
      </c>
      <c r="T315" s="244">
        <f>S315*H315</f>
        <v>0</v>
      </c>
      <c r="AR315" s="25" t="s">
        <v>176</v>
      </c>
      <c r="AT315" s="25" t="s">
        <v>171</v>
      </c>
      <c r="AU315" s="25" t="s">
        <v>85</v>
      </c>
      <c r="AY315" s="25" t="s">
        <v>169</v>
      </c>
      <c r="BE315" s="245">
        <f>IF(N315="základní",J315,0)</f>
        <v>0</v>
      </c>
      <c r="BF315" s="245">
        <f>IF(N315="snížená",J315,0)</f>
        <v>0</v>
      </c>
      <c r="BG315" s="245">
        <f>IF(N315="zákl. přenesená",J315,0)</f>
        <v>0</v>
      </c>
      <c r="BH315" s="245">
        <f>IF(N315="sníž. přenesená",J315,0)</f>
        <v>0</v>
      </c>
      <c r="BI315" s="245">
        <f>IF(N315="nulová",J315,0)</f>
        <v>0</v>
      </c>
      <c r="BJ315" s="25" t="s">
        <v>82</v>
      </c>
      <c r="BK315" s="245">
        <f>ROUND(I315*H315,2)</f>
        <v>0</v>
      </c>
      <c r="BL315" s="25" t="s">
        <v>176</v>
      </c>
      <c r="BM315" s="25" t="s">
        <v>1441</v>
      </c>
    </row>
    <row r="316" spans="2:51" s="14" customFormat="1" ht="13.5">
      <c r="B316" s="269"/>
      <c r="C316" s="270"/>
      <c r="D316" s="248" t="s">
        <v>185</v>
      </c>
      <c r="E316" s="271" t="s">
        <v>21</v>
      </c>
      <c r="F316" s="272" t="s">
        <v>1295</v>
      </c>
      <c r="G316" s="270"/>
      <c r="H316" s="271" t="s">
        <v>21</v>
      </c>
      <c r="I316" s="273"/>
      <c r="J316" s="270"/>
      <c r="K316" s="270"/>
      <c r="L316" s="274"/>
      <c r="M316" s="275"/>
      <c r="N316" s="276"/>
      <c r="O316" s="276"/>
      <c r="P316" s="276"/>
      <c r="Q316" s="276"/>
      <c r="R316" s="276"/>
      <c r="S316" s="276"/>
      <c r="T316" s="277"/>
      <c r="AT316" s="278" t="s">
        <v>185</v>
      </c>
      <c r="AU316" s="278" t="s">
        <v>85</v>
      </c>
      <c r="AV316" s="14" t="s">
        <v>82</v>
      </c>
      <c r="AW316" s="14" t="s">
        <v>37</v>
      </c>
      <c r="AX316" s="14" t="s">
        <v>74</v>
      </c>
      <c r="AY316" s="278" t="s">
        <v>169</v>
      </c>
    </row>
    <row r="317" spans="2:51" s="12" customFormat="1" ht="13.5">
      <c r="B317" s="246"/>
      <c r="C317" s="247"/>
      <c r="D317" s="248" t="s">
        <v>185</v>
      </c>
      <c r="E317" s="249" t="s">
        <v>21</v>
      </c>
      <c r="F317" s="250" t="s">
        <v>1442</v>
      </c>
      <c r="G317" s="247"/>
      <c r="H317" s="251">
        <v>36.8</v>
      </c>
      <c r="I317" s="252"/>
      <c r="J317" s="247"/>
      <c r="K317" s="247"/>
      <c r="L317" s="253"/>
      <c r="M317" s="254"/>
      <c r="N317" s="255"/>
      <c r="O317" s="255"/>
      <c r="P317" s="255"/>
      <c r="Q317" s="255"/>
      <c r="R317" s="255"/>
      <c r="S317" s="255"/>
      <c r="T317" s="256"/>
      <c r="AT317" s="257" t="s">
        <v>185</v>
      </c>
      <c r="AU317" s="257" t="s">
        <v>85</v>
      </c>
      <c r="AV317" s="12" t="s">
        <v>85</v>
      </c>
      <c r="AW317" s="12" t="s">
        <v>37</v>
      </c>
      <c r="AX317" s="12" t="s">
        <v>74</v>
      </c>
      <c r="AY317" s="257" t="s">
        <v>169</v>
      </c>
    </row>
    <row r="318" spans="2:51" s="13" customFormat="1" ht="13.5">
      <c r="B318" s="258"/>
      <c r="C318" s="259"/>
      <c r="D318" s="248" t="s">
        <v>185</v>
      </c>
      <c r="E318" s="260" t="s">
        <v>21</v>
      </c>
      <c r="F318" s="261" t="s">
        <v>187</v>
      </c>
      <c r="G318" s="259"/>
      <c r="H318" s="262">
        <v>36.8</v>
      </c>
      <c r="I318" s="263"/>
      <c r="J318" s="259"/>
      <c r="K318" s="259"/>
      <c r="L318" s="264"/>
      <c r="M318" s="265"/>
      <c r="N318" s="266"/>
      <c r="O318" s="266"/>
      <c r="P318" s="266"/>
      <c r="Q318" s="266"/>
      <c r="R318" s="266"/>
      <c r="S318" s="266"/>
      <c r="T318" s="267"/>
      <c r="AT318" s="268" t="s">
        <v>185</v>
      </c>
      <c r="AU318" s="268" t="s">
        <v>85</v>
      </c>
      <c r="AV318" s="13" t="s">
        <v>176</v>
      </c>
      <c r="AW318" s="13" t="s">
        <v>37</v>
      </c>
      <c r="AX318" s="13" t="s">
        <v>82</v>
      </c>
      <c r="AY318" s="268" t="s">
        <v>169</v>
      </c>
    </row>
    <row r="319" spans="2:65" s="1" customFormat="1" ht="16.5" customHeight="1">
      <c r="B319" s="47"/>
      <c r="C319" s="294" t="s">
        <v>604</v>
      </c>
      <c r="D319" s="294" t="s">
        <v>532</v>
      </c>
      <c r="E319" s="295" t="s">
        <v>1443</v>
      </c>
      <c r="F319" s="296" t="s">
        <v>950</v>
      </c>
      <c r="G319" s="297" t="s">
        <v>205</v>
      </c>
      <c r="H319" s="298">
        <v>37.536</v>
      </c>
      <c r="I319" s="299"/>
      <c r="J319" s="300">
        <f>ROUND(I319*H319,2)</f>
        <v>0</v>
      </c>
      <c r="K319" s="296" t="s">
        <v>175</v>
      </c>
      <c r="L319" s="301"/>
      <c r="M319" s="302" t="s">
        <v>21</v>
      </c>
      <c r="N319" s="303" t="s">
        <v>45</v>
      </c>
      <c r="O319" s="48"/>
      <c r="P319" s="243">
        <f>O319*H319</f>
        <v>0</v>
      </c>
      <c r="Q319" s="243">
        <v>0.15</v>
      </c>
      <c r="R319" s="243">
        <f>Q319*H319</f>
        <v>5.6304</v>
      </c>
      <c r="S319" s="243">
        <v>0</v>
      </c>
      <c r="T319" s="244">
        <f>S319*H319</f>
        <v>0</v>
      </c>
      <c r="AR319" s="25" t="s">
        <v>215</v>
      </c>
      <c r="AT319" s="25" t="s">
        <v>532</v>
      </c>
      <c r="AU319" s="25" t="s">
        <v>85</v>
      </c>
      <c r="AY319" s="25" t="s">
        <v>169</v>
      </c>
      <c r="BE319" s="245">
        <f>IF(N319="základní",J319,0)</f>
        <v>0</v>
      </c>
      <c r="BF319" s="245">
        <f>IF(N319="snížená",J319,0)</f>
        <v>0</v>
      </c>
      <c r="BG319" s="245">
        <f>IF(N319="zákl. přenesená",J319,0)</f>
        <v>0</v>
      </c>
      <c r="BH319" s="245">
        <f>IF(N319="sníž. přenesená",J319,0)</f>
        <v>0</v>
      </c>
      <c r="BI319" s="245">
        <f>IF(N319="nulová",J319,0)</f>
        <v>0</v>
      </c>
      <c r="BJ319" s="25" t="s">
        <v>82</v>
      </c>
      <c r="BK319" s="245">
        <f>ROUND(I319*H319,2)</f>
        <v>0</v>
      </c>
      <c r="BL319" s="25" t="s">
        <v>176</v>
      </c>
      <c r="BM319" s="25" t="s">
        <v>1444</v>
      </c>
    </row>
    <row r="320" spans="2:51" s="12" customFormat="1" ht="13.5">
      <c r="B320" s="246"/>
      <c r="C320" s="247"/>
      <c r="D320" s="248" t="s">
        <v>185</v>
      </c>
      <c r="E320" s="249" t="s">
        <v>21</v>
      </c>
      <c r="F320" s="250" t="s">
        <v>1445</v>
      </c>
      <c r="G320" s="247"/>
      <c r="H320" s="251">
        <v>37.536</v>
      </c>
      <c r="I320" s="252"/>
      <c r="J320" s="247"/>
      <c r="K320" s="247"/>
      <c r="L320" s="253"/>
      <c r="M320" s="254"/>
      <c r="N320" s="255"/>
      <c r="O320" s="255"/>
      <c r="P320" s="255"/>
      <c r="Q320" s="255"/>
      <c r="R320" s="255"/>
      <c r="S320" s="255"/>
      <c r="T320" s="256"/>
      <c r="AT320" s="257" t="s">
        <v>185</v>
      </c>
      <c r="AU320" s="257" t="s">
        <v>85</v>
      </c>
      <c r="AV320" s="12" t="s">
        <v>85</v>
      </c>
      <c r="AW320" s="12" t="s">
        <v>37</v>
      </c>
      <c r="AX320" s="12" t="s">
        <v>74</v>
      </c>
      <c r="AY320" s="257" t="s">
        <v>169</v>
      </c>
    </row>
    <row r="321" spans="2:51" s="13" customFormat="1" ht="13.5">
      <c r="B321" s="258"/>
      <c r="C321" s="259"/>
      <c r="D321" s="248" t="s">
        <v>185</v>
      </c>
      <c r="E321" s="260" t="s">
        <v>21</v>
      </c>
      <c r="F321" s="261" t="s">
        <v>187</v>
      </c>
      <c r="G321" s="259"/>
      <c r="H321" s="262">
        <v>37.536</v>
      </c>
      <c r="I321" s="263"/>
      <c r="J321" s="259"/>
      <c r="K321" s="259"/>
      <c r="L321" s="264"/>
      <c r="M321" s="265"/>
      <c r="N321" s="266"/>
      <c r="O321" s="266"/>
      <c r="P321" s="266"/>
      <c r="Q321" s="266"/>
      <c r="R321" s="266"/>
      <c r="S321" s="266"/>
      <c r="T321" s="267"/>
      <c r="AT321" s="268" t="s">
        <v>185</v>
      </c>
      <c r="AU321" s="268" t="s">
        <v>85</v>
      </c>
      <c r="AV321" s="13" t="s">
        <v>176</v>
      </c>
      <c r="AW321" s="13" t="s">
        <v>37</v>
      </c>
      <c r="AX321" s="13" t="s">
        <v>82</v>
      </c>
      <c r="AY321" s="268" t="s">
        <v>169</v>
      </c>
    </row>
    <row r="322" spans="2:65" s="1" customFormat="1" ht="25.5" customHeight="1">
      <c r="B322" s="47"/>
      <c r="C322" s="234" t="s">
        <v>611</v>
      </c>
      <c r="D322" s="234" t="s">
        <v>171</v>
      </c>
      <c r="E322" s="235" t="s">
        <v>994</v>
      </c>
      <c r="F322" s="236" t="s">
        <v>995</v>
      </c>
      <c r="G322" s="237" t="s">
        <v>422</v>
      </c>
      <c r="H322" s="238">
        <v>0.92</v>
      </c>
      <c r="I322" s="239"/>
      <c r="J322" s="240">
        <f>ROUND(I322*H322,2)</f>
        <v>0</v>
      </c>
      <c r="K322" s="236" t="s">
        <v>21</v>
      </c>
      <c r="L322" s="73"/>
      <c r="M322" s="241" t="s">
        <v>21</v>
      </c>
      <c r="N322" s="242" t="s">
        <v>45</v>
      </c>
      <c r="O322" s="48"/>
      <c r="P322" s="243">
        <f>O322*H322</f>
        <v>0</v>
      </c>
      <c r="Q322" s="243">
        <v>2.45329</v>
      </c>
      <c r="R322" s="243">
        <f>Q322*H322</f>
        <v>2.2570268</v>
      </c>
      <c r="S322" s="243">
        <v>0</v>
      </c>
      <c r="T322" s="244">
        <f>S322*H322</f>
        <v>0</v>
      </c>
      <c r="AR322" s="25" t="s">
        <v>176</v>
      </c>
      <c r="AT322" s="25" t="s">
        <v>171</v>
      </c>
      <c r="AU322" s="25" t="s">
        <v>85</v>
      </c>
      <c r="AY322" s="25" t="s">
        <v>169</v>
      </c>
      <c r="BE322" s="245">
        <f>IF(N322="základní",J322,0)</f>
        <v>0</v>
      </c>
      <c r="BF322" s="245">
        <f>IF(N322="snížená",J322,0)</f>
        <v>0</v>
      </c>
      <c r="BG322" s="245">
        <f>IF(N322="zákl. přenesená",J322,0)</f>
        <v>0</v>
      </c>
      <c r="BH322" s="245">
        <f>IF(N322="sníž. přenesená",J322,0)</f>
        <v>0</v>
      </c>
      <c r="BI322" s="245">
        <f>IF(N322="nulová",J322,0)</f>
        <v>0</v>
      </c>
      <c r="BJ322" s="25" t="s">
        <v>82</v>
      </c>
      <c r="BK322" s="245">
        <f>ROUND(I322*H322,2)</f>
        <v>0</v>
      </c>
      <c r="BL322" s="25" t="s">
        <v>176</v>
      </c>
      <c r="BM322" s="25" t="s">
        <v>1446</v>
      </c>
    </row>
    <row r="323" spans="2:51" s="12" customFormat="1" ht="13.5">
      <c r="B323" s="246"/>
      <c r="C323" s="247"/>
      <c r="D323" s="248" t="s">
        <v>185</v>
      </c>
      <c r="E323" s="249" t="s">
        <v>21</v>
      </c>
      <c r="F323" s="250" t="s">
        <v>1447</v>
      </c>
      <c r="G323" s="247"/>
      <c r="H323" s="251">
        <v>0.92</v>
      </c>
      <c r="I323" s="252"/>
      <c r="J323" s="247"/>
      <c r="K323" s="247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185</v>
      </c>
      <c r="AU323" s="257" t="s">
        <v>85</v>
      </c>
      <c r="AV323" s="12" t="s">
        <v>85</v>
      </c>
      <c r="AW323" s="12" t="s">
        <v>37</v>
      </c>
      <c r="AX323" s="12" t="s">
        <v>74</v>
      </c>
      <c r="AY323" s="257" t="s">
        <v>169</v>
      </c>
    </row>
    <row r="324" spans="2:51" s="13" customFormat="1" ht="13.5">
      <c r="B324" s="258"/>
      <c r="C324" s="259"/>
      <c r="D324" s="248" t="s">
        <v>185</v>
      </c>
      <c r="E324" s="260" t="s">
        <v>21</v>
      </c>
      <c r="F324" s="261" t="s">
        <v>187</v>
      </c>
      <c r="G324" s="259"/>
      <c r="H324" s="262">
        <v>0.92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AT324" s="268" t="s">
        <v>185</v>
      </c>
      <c r="AU324" s="268" t="s">
        <v>85</v>
      </c>
      <c r="AV324" s="13" t="s">
        <v>176</v>
      </c>
      <c r="AW324" s="13" t="s">
        <v>37</v>
      </c>
      <c r="AX324" s="13" t="s">
        <v>82</v>
      </c>
      <c r="AY324" s="268" t="s">
        <v>169</v>
      </c>
    </row>
    <row r="325" spans="2:65" s="1" customFormat="1" ht="16.5" customHeight="1">
      <c r="B325" s="47"/>
      <c r="C325" s="234" t="s">
        <v>616</v>
      </c>
      <c r="D325" s="234" t="s">
        <v>171</v>
      </c>
      <c r="E325" s="235" t="s">
        <v>1001</v>
      </c>
      <c r="F325" s="236" t="s">
        <v>1002</v>
      </c>
      <c r="G325" s="237" t="s">
        <v>205</v>
      </c>
      <c r="H325" s="238">
        <v>15.8</v>
      </c>
      <c r="I325" s="239"/>
      <c r="J325" s="240">
        <f>ROUND(I325*H325,2)</f>
        <v>0</v>
      </c>
      <c r="K325" s="236" t="s">
        <v>21</v>
      </c>
      <c r="L325" s="73"/>
      <c r="M325" s="241" t="s">
        <v>21</v>
      </c>
      <c r="N325" s="242" t="s">
        <v>45</v>
      </c>
      <c r="O325" s="48"/>
      <c r="P325" s="243">
        <f>O325*H325</f>
        <v>0</v>
      </c>
      <c r="Q325" s="243">
        <v>0.0002756</v>
      </c>
      <c r="R325" s="243">
        <f>Q325*H325</f>
        <v>0.00435448</v>
      </c>
      <c r="S325" s="243">
        <v>0</v>
      </c>
      <c r="T325" s="244">
        <f>S325*H325</f>
        <v>0</v>
      </c>
      <c r="AR325" s="25" t="s">
        <v>176</v>
      </c>
      <c r="AT325" s="25" t="s">
        <v>171</v>
      </c>
      <c r="AU325" s="25" t="s">
        <v>85</v>
      </c>
      <c r="AY325" s="25" t="s">
        <v>169</v>
      </c>
      <c r="BE325" s="245">
        <f>IF(N325="základní",J325,0)</f>
        <v>0</v>
      </c>
      <c r="BF325" s="245">
        <f>IF(N325="snížená",J325,0)</f>
        <v>0</v>
      </c>
      <c r="BG325" s="245">
        <f>IF(N325="zákl. přenesená",J325,0)</f>
        <v>0</v>
      </c>
      <c r="BH325" s="245">
        <f>IF(N325="sníž. přenesená",J325,0)</f>
        <v>0</v>
      </c>
      <c r="BI325" s="245">
        <f>IF(N325="nulová",J325,0)</f>
        <v>0</v>
      </c>
      <c r="BJ325" s="25" t="s">
        <v>82</v>
      </c>
      <c r="BK325" s="245">
        <f>ROUND(I325*H325,2)</f>
        <v>0</v>
      </c>
      <c r="BL325" s="25" t="s">
        <v>176</v>
      </c>
      <c r="BM325" s="25" t="s">
        <v>1448</v>
      </c>
    </row>
    <row r="326" spans="2:65" s="1" customFormat="1" ht="25.5" customHeight="1">
      <c r="B326" s="47"/>
      <c r="C326" s="234" t="s">
        <v>635</v>
      </c>
      <c r="D326" s="234" t="s">
        <v>171</v>
      </c>
      <c r="E326" s="235" t="s">
        <v>1022</v>
      </c>
      <c r="F326" s="236" t="s">
        <v>1023</v>
      </c>
      <c r="G326" s="237" t="s">
        <v>205</v>
      </c>
      <c r="H326" s="238">
        <v>15.8</v>
      </c>
      <c r="I326" s="239"/>
      <c r="J326" s="240">
        <f>ROUND(I326*H326,2)</f>
        <v>0</v>
      </c>
      <c r="K326" s="236" t="s">
        <v>175</v>
      </c>
      <c r="L326" s="73"/>
      <c r="M326" s="241" t="s">
        <v>21</v>
      </c>
      <c r="N326" s="242" t="s">
        <v>45</v>
      </c>
      <c r="O326" s="48"/>
      <c r="P326" s="243">
        <f>O326*H326</f>
        <v>0</v>
      </c>
      <c r="Q326" s="243">
        <v>0</v>
      </c>
      <c r="R326" s="243">
        <f>Q326*H326</f>
        <v>0</v>
      </c>
      <c r="S326" s="243">
        <v>0</v>
      </c>
      <c r="T326" s="244">
        <f>S326*H326</f>
        <v>0</v>
      </c>
      <c r="AR326" s="25" t="s">
        <v>176</v>
      </c>
      <c r="AT326" s="25" t="s">
        <v>171</v>
      </c>
      <c r="AU326" s="25" t="s">
        <v>85</v>
      </c>
      <c r="AY326" s="25" t="s">
        <v>169</v>
      </c>
      <c r="BE326" s="245">
        <f>IF(N326="základní",J326,0)</f>
        <v>0</v>
      </c>
      <c r="BF326" s="245">
        <f>IF(N326="snížená",J326,0)</f>
        <v>0</v>
      </c>
      <c r="BG326" s="245">
        <f>IF(N326="zákl. přenesená",J326,0)</f>
        <v>0</v>
      </c>
      <c r="BH326" s="245">
        <f>IF(N326="sníž. přenesená",J326,0)</f>
        <v>0</v>
      </c>
      <c r="BI326" s="245">
        <f>IF(N326="nulová",J326,0)</f>
        <v>0</v>
      </c>
      <c r="BJ326" s="25" t="s">
        <v>82</v>
      </c>
      <c r="BK326" s="245">
        <f>ROUND(I326*H326,2)</f>
        <v>0</v>
      </c>
      <c r="BL326" s="25" t="s">
        <v>176</v>
      </c>
      <c r="BM326" s="25" t="s">
        <v>1449</v>
      </c>
    </row>
    <row r="327" spans="2:65" s="1" customFormat="1" ht="25.5" customHeight="1">
      <c r="B327" s="47"/>
      <c r="C327" s="234" t="s">
        <v>640</v>
      </c>
      <c r="D327" s="234" t="s">
        <v>171</v>
      </c>
      <c r="E327" s="235" t="s">
        <v>1026</v>
      </c>
      <c r="F327" s="236" t="s">
        <v>1027</v>
      </c>
      <c r="G327" s="237" t="s">
        <v>205</v>
      </c>
      <c r="H327" s="238">
        <v>15.8</v>
      </c>
      <c r="I327" s="239"/>
      <c r="J327" s="240">
        <f>ROUND(I327*H327,2)</f>
        <v>0</v>
      </c>
      <c r="K327" s="236" t="s">
        <v>175</v>
      </c>
      <c r="L327" s="73"/>
      <c r="M327" s="241" t="s">
        <v>21</v>
      </c>
      <c r="N327" s="242" t="s">
        <v>45</v>
      </c>
      <c r="O327" s="48"/>
      <c r="P327" s="243">
        <f>O327*H327</f>
        <v>0</v>
      </c>
      <c r="Q327" s="243">
        <v>1.995E-06</v>
      </c>
      <c r="R327" s="243">
        <f>Q327*H327</f>
        <v>3.1521E-05</v>
      </c>
      <c r="S327" s="243">
        <v>0</v>
      </c>
      <c r="T327" s="244">
        <f>S327*H327</f>
        <v>0</v>
      </c>
      <c r="AR327" s="25" t="s">
        <v>176</v>
      </c>
      <c r="AT327" s="25" t="s">
        <v>171</v>
      </c>
      <c r="AU327" s="25" t="s">
        <v>85</v>
      </c>
      <c r="AY327" s="25" t="s">
        <v>169</v>
      </c>
      <c r="BE327" s="245">
        <f>IF(N327="základní",J327,0)</f>
        <v>0</v>
      </c>
      <c r="BF327" s="245">
        <f>IF(N327="snížená",J327,0)</f>
        <v>0</v>
      </c>
      <c r="BG327" s="245">
        <f>IF(N327="zákl. přenesená",J327,0)</f>
        <v>0</v>
      </c>
      <c r="BH327" s="245">
        <f>IF(N327="sníž. přenesená",J327,0)</f>
        <v>0</v>
      </c>
      <c r="BI327" s="245">
        <f>IF(N327="nulová",J327,0)</f>
        <v>0</v>
      </c>
      <c r="BJ327" s="25" t="s">
        <v>82</v>
      </c>
      <c r="BK327" s="245">
        <f>ROUND(I327*H327,2)</f>
        <v>0</v>
      </c>
      <c r="BL327" s="25" t="s">
        <v>176</v>
      </c>
      <c r="BM327" s="25" t="s">
        <v>1450</v>
      </c>
    </row>
    <row r="328" spans="2:51" s="14" customFormat="1" ht="13.5">
      <c r="B328" s="269"/>
      <c r="C328" s="270"/>
      <c r="D328" s="248" t="s">
        <v>185</v>
      </c>
      <c r="E328" s="271" t="s">
        <v>21</v>
      </c>
      <c r="F328" s="272" t="s">
        <v>1295</v>
      </c>
      <c r="G328" s="270"/>
      <c r="H328" s="271" t="s">
        <v>21</v>
      </c>
      <c r="I328" s="273"/>
      <c r="J328" s="270"/>
      <c r="K328" s="270"/>
      <c r="L328" s="274"/>
      <c r="M328" s="275"/>
      <c r="N328" s="276"/>
      <c r="O328" s="276"/>
      <c r="P328" s="276"/>
      <c r="Q328" s="276"/>
      <c r="R328" s="276"/>
      <c r="S328" s="276"/>
      <c r="T328" s="277"/>
      <c r="AT328" s="278" t="s">
        <v>185</v>
      </c>
      <c r="AU328" s="278" t="s">
        <v>85</v>
      </c>
      <c r="AV328" s="14" t="s">
        <v>82</v>
      </c>
      <c r="AW328" s="14" t="s">
        <v>37</v>
      </c>
      <c r="AX328" s="14" t="s">
        <v>74</v>
      </c>
      <c r="AY328" s="278" t="s">
        <v>169</v>
      </c>
    </row>
    <row r="329" spans="2:51" s="14" customFormat="1" ht="13.5">
      <c r="B329" s="269"/>
      <c r="C329" s="270"/>
      <c r="D329" s="248" t="s">
        <v>185</v>
      </c>
      <c r="E329" s="271" t="s">
        <v>21</v>
      </c>
      <c r="F329" s="272" t="s">
        <v>1451</v>
      </c>
      <c r="G329" s="270"/>
      <c r="H329" s="271" t="s">
        <v>21</v>
      </c>
      <c r="I329" s="273"/>
      <c r="J329" s="270"/>
      <c r="K329" s="270"/>
      <c r="L329" s="274"/>
      <c r="M329" s="275"/>
      <c r="N329" s="276"/>
      <c r="O329" s="276"/>
      <c r="P329" s="276"/>
      <c r="Q329" s="276"/>
      <c r="R329" s="276"/>
      <c r="S329" s="276"/>
      <c r="T329" s="277"/>
      <c r="AT329" s="278" t="s">
        <v>185</v>
      </c>
      <c r="AU329" s="278" t="s">
        <v>85</v>
      </c>
      <c r="AV329" s="14" t="s">
        <v>82</v>
      </c>
      <c r="AW329" s="14" t="s">
        <v>37</v>
      </c>
      <c r="AX329" s="14" t="s">
        <v>74</v>
      </c>
      <c r="AY329" s="278" t="s">
        <v>169</v>
      </c>
    </row>
    <row r="330" spans="2:51" s="12" customFormat="1" ht="13.5">
      <c r="B330" s="246"/>
      <c r="C330" s="247"/>
      <c r="D330" s="248" t="s">
        <v>185</v>
      </c>
      <c r="E330" s="249" t="s">
        <v>21</v>
      </c>
      <c r="F330" s="250" t="s">
        <v>1438</v>
      </c>
      <c r="G330" s="247"/>
      <c r="H330" s="251">
        <v>15.8</v>
      </c>
      <c r="I330" s="252"/>
      <c r="J330" s="247"/>
      <c r="K330" s="247"/>
      <c r="L330" s="253"/>
      <c r="M330" s="254"/>
      <c r="N330" s="255"/>
      <c r="O330" s="255"/>
      <c r="P330" s="255"/>
      <c r="Q330" s="255"/>
      <c r="R330" s="255"/>
      <c r="S330" s="255"/>
      <c r="T330" s="256"/>
      <c r="AT330" s="257" t="s">
        <v>185</v>
      </c>
      <c r="AU330" s="257" t="s">
        <v>85</v>
      </c>
      <c r="AV330" s="12" t="s">
        <v>85</v>
      </c>
      <c r="AW330" s="12" t="s">
        <v>37</v>
      </c>
      <c r="AX330" s="12" t="s">
        <v>74</v>
      </c>
      <c r="AY330" s="257" t="s">
        <v>169</v>
      </c>
    </row>
    <row r="331" spans="2:51" s="13" customFormat="1" ht="13.5">
      <c r="B331" s="258"/>
      <c r="C331" s="259"/>
      <c r="D331" s="248" t="s">
        <v>185</v>
      </c>
      <c r="E331" s="260" t="s">
        <v>21</v>
      </c>
      <c r="F331" s="261" t="s">
        <v>187</v>
      </c>
      <c r="G331" s="259"/>
      <c r="H331" s="262">
        <v>15.8</v>
      </c>
      <c r="I331" s="263"/>
      <c r="J331" s="259"/>
      <c r="K331" s="259"/>
      <c r="L331" s="264"/>
      <c r="M331" s="265"/>
      <c r="N331" s="266"/>
      <c r="O331" s="266"/>
      <c r="P331" s="266"/>
      <c r="Q331" s="266"/>
      <c r="R331" s="266"/>
      <c r="S331" s="266"/>
      <c r="T331" s="267"/>
      <c r="AT331" s="268" t="s">
        <v>185</v>
      </c>
      <c r="AU331" s="268" t="s">
        <v>85</v>
      </c>
      <c r="AV331" s="13" t="s">
        <v>176</v>
      </c>
      <c r="AW331" s="13" t="s">
        <v>37</v>
      </c>
      <c r="AX331" s="13" t="s">
        <v>82</v>
      </c>
      <c r="AY331" s="268" t="s">
        <v>169</v>
      </c>
    </row>
    <row r="332" spans="2:65" s="1" customFormat="1" ht="16.5" customHeight="1">
      <c r="B332" s="47"/>
      <c r="C332" s="234" t="s">
        <v>644</v>
      </c>
      <c r="D332" s="234" t="s">
        <v>171</v>
      </c>
      <c r="E332" s="235" t="s">
        <v>1452</v>
      </c>
      <c r="F332" s="236" t="s">
        <v>1453</v>
      </c>
      <c r="G332" s="237" t="s">
        <v>205</v>
      </c>
      <c r="H332" s="238">
        <v>242.8</v>
      </c>
      <c r="I332" s="239"/>
      <c r="J332" s="240">
        <f>ROUND(I332*H332,2)</f>
        <v>0</v>
      </c>
      <c r="K332" s="236" t="s">
        <v>21</v>
      </c>
      <c r="L332" s="73"/>
      <c r="M332" s="241" t="s">
        <v>21</v>
      </c>
      <c r="N332" s="242" t="s">
        <v>45</v>
      </c>
      <c r="O332" s="48"/>
      <c r="P332" s="243">
        <f>O332*H332</f>
        <v>0</v>
      </c>
      <c r="Q332" s="243">
        <v>0</v>
      </c>
      <c r="R332" s="243">
        <f>Q332*H332</f>
        <v>0</v>
      </c>
      <c r="S332" s="243">
        <v>0</v>
      </c>
      <c r="T332" s="244">
        <f>S332*H332</f>
        <v>0</v>
      </c>
      <c r="AR332" s="25" t="s">
        <v>176</v>
      </c>
      <c r="AT332" s="25" t="s">
        <v>171</v>
      </c>
      <c r="AU332" s="25" t="s">
        <v>85</v>
      </c>
      <c r="AY332" s="25" t="s">
        <v>169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25" t="s">
        <v>82</v>
      </c>
      <c r="BK332" s="245">
        <f>ROUND(I332*H332,2)</f>
        <v>0</v>
      </c>
      <c r="BL332" s="25" t="s">
        <v>176</v>
      </c>
      <c r="BM332" s="25" t="s">
        <v>1454</v>
      </c>
    </row>
    <row r="333" spans="2:51" s="14" customFormat="1" ht="13.5">
      <c r="B333" s="269"/>
      <c r="C333" s="270"/>
      <c r="D333" s="248" t="s">
        <v>185</v>
      </c>
      <c r="E333" s="271" t="s">
        <v>21</v>
      </c>
      <c r="F333" s="272" t="s">
        <v>1295</v>
      </c>
      <c r="G333" s="270"/>
      <c r="H333" s="271" t="s">
        <v>21</v>
      </c>
      <c r="I333" s="273"/>
      <c r="J333" s="270"/>
      <c r="K333" s="270"/>
      <c r="L333" s="274"/>
      <c r="M333" s="275"/>
      <c r="N333" s="276"/>
      <c r="O333" s="276"/>
      <c r="P333" s="276"/>
      <c r="Q333" s="276"/>
      <c r="R333" s="276"/>
      <c r="S333" s="276"/>
      <c r="T333" s="277"/>
      <c r="AT333" s="278" t="s">
        <v>185</v>
      </c>
      <c r="AU333" s="278" t="s">
        <v>85</v>
      </c>
      <c r="AV333" s="14" t="s">
        <v>82</v>
      </c>
      <c r="AW333" s="14" t="s">
        <v>37</v>
      </c>
      <c r="AX333" s="14" t="s">
        <v>74</v>
      </c>
      <c r="AY333" s="278" t="s">
        <v>169</v>
      </c>
    </row>
    <row r="334" spans="2:51" s="12" customFormat="1" ht="13.5">
      <c r="B334" s="246"/>
      <c r="C334" s="247"/>
      <c r="D334" s="248" t="s">
        <v>185</v>
      </c>
      <c r="E334" s="249" t="s">
        <v>21</v>
      </c>
      <c r="F334" s="250" t="s">
        <v>1385</v>
      </c>
      <c r="G334" s="247"/>
      <c r="H334" s="251">
        <v>76.8</v>
      </c>
      <c r="I334" s="252"/>
      <c r="J334" s="247"/>
      <c r="K334" s="247"/>
      <c r="L334" s="253"/>
      <c r="M334" s="254"/>
      <c r="N334" s="255"/>
      <c r="O334" s="255"/>
      <c r="P334" s="255"/>
      <c r="Q334" s="255"/>
      <c r="R334" s="255"/>
      <c r="S334" s="255"/>
      <c r="T334" s="256"/>
      <c r="AT334" s="257" t="s">
        <v>185</v>
      </c>
      <c r="AU334" s="257" t="s">
        <v>85</v>
      </c>
      <c r="AV334" s="12" t="s">
        <v>85</v>
      </c>
      <c r="AW334" s="12" t="s">
        <v>37</v>
      </c>
      <c r="AX334" s="12" t="s">
        <v>74</v>
      </c>
      <c r="AY334" s="257" t="s">
        <v>169</v>
      </c>
    </row>
    <row r="335" spans="2:51" s="12" customFormat="1" ht="13.5">
      <c r="B335" s="246"/>
      <c r="C335" s="247"/>
      <c r="D335" s="248" t="s">
        <v>185</v>
      </c>
      <c r="E335" s="249" t="s">
        <v>21</v>
      </c>
      <c r="F335" s="250" t="s">
        <v>1386</v>
      </c>
      <c r="G335" s="247"/>
      <c r="H335" s="251">
        <v>78.4</v>
      </c>
      <c r="I335" s="252"/>
      <c r="J335" s="247"/>
      <c r="K335" s="247"/>
      <c r="L335" s="253"/>
      <c r="M335" s="254"/>
      <c r="N335" s="255"/>
      <c r="O335" s="255"/>
      <c r="P335" s="255"/>
      <c r="Q335" s="255"/>
      <c r="R335" s="255"/>
      <c r="S335" s="255"/>
      <c r="T335" s="256"/>
      <c r="AT335" s="257" t="s">
        <v>185</v>
      </c>
      <c r="AU335" s="257" t="s">
        <v>85</v>
      </c>
      <c r="AV335" s="12" t="s">
        <v>85</v>
      </c>
      <c r="AW335" s="12" t="s">
        <v>37</v>
      </c>
      <c r="AX335" s="12" t="s">
        <v>74</v>
      </c>
      <c r="AY335" s="257" t="s">
        <v>169</v>
      </c>
    </row>
    <row r="336" spans="2:51" s="12" customFormat="1" ht="13.5">
      <c r="B336" s="246"/>
      <c r="C336" s="247"/>
      <c r="D336" s="248" t="s">
        <v>185</v>
      </c>
      <c r="E336" s="249" t="s">
        <v>21</v>
      </c>
      <c r="F336" s="250" t="s">
        <v>1387</v>
      </c>
      <c r="G336" s="247"/>
      <c r="H336" s="251">
        <v>80</v>
      </c>
      <c r="I336" s="252"/>
      <c r="J336" s="247"/>
      <c r="K336" s="247"/>
      <c r="L336" s="253"/>
      <c r="M336" s="254"/>
      <c r="N336" s="255"/>
      <c r="O336" s="255"/>
      <c r="P336" s="255"/>
      <c r="Q336" s="255"/>
      <c r="R336" s="255"/>
      <c r="S336" s="255"/>
      <c r="T336" s="256"/>
      <c r="AT336" s="257" t="s">
        <v>185</v>
      </c>
      <c r="AU336" s="257" t="s">
        <v>85</v>
      </c>
      <c r="AV336" s="12" t="s">
        <v>85</v>
      </c>
      <c r="AW336" s="12" t="s">
        <v>37</v>
      </c>
      <c r="AX336" s="12" t="s">
        <v>74</v>
      </c>
      <c r="AY336" s="257" t="s">
        <v>169</v>
      </c>
    </row>
    <row r="337" spans="2:51" s="12" customFormat="1" ht="13.5">
      <c r="B337" s="246"/>
      <c r="C337" s="247"/>
      <c r="D337" s="248" t="s">
        <v>185</v>
      </c>
      <c r="E337" s="249" t="s">
        <v>21</v>
      </c>
      <c r="F337" s="250" t="s">
        <v>1388</v>
      </c>
      <c r="G337" s="247"/>
      <c r="H337" s="251">
        <v>2.4</v>
      </c>
      <c r="I337" s="252"/>
      <c r="J337" s="247"/>
      <c r="K337" s="247"/>
      <c r="L337" s="253"/>
      <c r="M337" s="254"/>
      <c r="N337" s="255"/>
      <c r="O337" s="255"/>
      <c r="P337" s="255"/>
      <c r="Q337" s="255"/>
      <c r="R337" s="255"/>
      <c r="S337" s="255"/>
      <c r="T337" s="256"/>
      <c r="AT337" s="257" t="s">
        <v>185</v>
      </c>
      <c r="AU337" s="257" t="s">
        <v>85</v>
      </c>
      <c r="AV337" s="12" t="s">
        <v>85</v>
      </c>
      <c r="AW337" s="12" t="s">
        <v>37</v>
      </c>
      <c r="AX337" s="12" t="s">
        <v>74</v>
      </c>
      <c r="AY337" s="257" t="s">
        <v>169</v>
      </c>
    </row>
    <row r="338" spans="2:51" s="15" customFormat="1" ht="13.5">
      <c r="B338" s="283"/>
      <c r="C338" s="284"/>
      <c r="D338" s="248" t="s">
        <v>185</v>
      </c>
      <c r="E338" s="285" t="s">
        <v>21</v>
      </c>
      <c r="F338" s="286" t="s">
        <v>345</v>
      </c>
      <c r="G338" s="284"/>
      <c r="H338" s="287">
        <v>237.6</v>
      </c>
      <c r="I338" s="288"/>
      <c r="J338" s="284"/>
      <c r="K338" s="284"/>
      <c r="L338" s="289"/>
      <c r="M338" s="290"/>
      <c r="N338" s="291"/>
      <c r="O338" s="291"/>
      <c r="P338" s="291"/>
      <c r="Q338" s="291"/>
      <c r="R338" s="291"/>
      <c r="S338" s="291"/>
      <c r="T338" s="292"/>
      <c r="AT338" s="293" t="s">
        <v>185</v>
      </c>
      <c r="AU338" s="293" t="s">
        <v>85</v>
      </c>
      <c r="AV338" s="15" t="s">
        <v>181</v>
      </c>
      <c r="AW338" s="15" t="s">
        <v>37</v>
      </c>
      <c r="AX338" s="15" t="s">
        <v>74</v>
      </c>
      <c r="AY338" s="293" t="s">
        <v>169</v>
      </c>
    </row>
    <row r="339" spans="2:51" s="14" customFormat="1" ht="13.5">
      <c r="B339" s="269"/>
      <c r="C339" s="270"/>
      <c r="D339" s="248" t="s">
        <v>185</v>
      </c>
      <c r="E339" s="271" t="s">
        <v>21</v>
      </c>
      <c r="F339" s="272" t="s">
        <v>1321</v>
      </c>
      <c r="G339" s="270"/>
      <c r="H339" s="271" t="s">
        <v>21</v>
      </c>
      <c r="I339" s="273"/>
      <c r="J339" s="270"/>
      <c r="K339" s="270"/>
      <c r="L339" s="274"/>
      <c r="M339" s="275"/>
      <c r="N339" s="276"/>
      <c r="O339" s="276"/>
      <c r="P339" s="276"/>
      <c r="Q339" s="276"/>
      <c r="R339" s="276"/>
      <c r="S339" s="276"/>
      <c r="T339" s="277"/>
      <c r="AT339" s="278" t="s">
        <v>185</v>
      </c>
      <c r="AU339" s="278" t="s">
        <v>85</v>
      </c>
      <c r="AV339" s="14" t="s">
        <v>82</v>
      </c>
      <c r="AW339" s="14" t="s">
        <v>37</v>
      </c>
      <c r="AX339" s="14" t="s">
        <v>74</v>
      </c>
      <c r="AY339" s="278" t="s">
        <v>169</v>
      </c>
    </row>
    <row r="340" spans="2:51" s="12" customFormat="1" ht="13.5">
      <c r="B340" s="246"/>
      <c r="C340" s="247"/>
      <c r="D340" s="248" t="s">
        <v>185</v>
      </c>
      <c r="E340" s="249" t="s">
        <v>21</v>
      </c>
      <c r="F340" s="250" t="s">
        <v>1389</v>
      </c>
      <c r="G340" s="247"/>
      <c r="H340" s="251">
        <v>5.2</v>
      </c>
      <c r="I340" s="252"/>
      <c r="J340" s="247"/>
      <c r="K340" s="247"/>
      <c r="L340" s="253"/>
      <c r="M340" s="254"/>
      <c r="N340" s="255"/>
      <c r="O340" s="255"/>
      <c r="P340" s="255"/>
      <c r="Q340" s="255"/>
      <c r="R340" s="255"/>
      <c r="S340" s="255"/>
      <c r="T340" s="256"/>
      <c r="AT340" s="257" t="s">
        <v>185</v>
      </c>
      <c r="AU340" s="257" t="s">
        <v>85</v>
      </c>
      <c r="AV340" s="12" t="s">
        <v>85</v>
      </c>
      <c r="AW340" s="12" t="s">
        <v>37</v>
      </c>
      <c r="AX340" s="12" t="s">
        <v>74</v>
      </c>
      <c r="AY340" s="257" t="s">
        <v>169</v>
      </c>
    </row>
    <row r="341" spans="2:51" s="15" customFormat="1" ht="13.5">
      <c r="B341" s="283"/>
      <c r="C341" s="284"/>
      <c r="D341" s="248" t="s">
        <v>185</v>
      </c>
      <c r="E341" s="285" t="s">
        <v>21</v>
      </c>
      <c r="F341" s="286" t="s">
        <v>345</v>
      </c>
      <c r="G341" s="284"/>
      <c r="H341" s="287">
        <v>5.2</v>
      </c>
      <c r="I341" s="288"/>
      <c r="J341" s="284"/>
      <c r="K341" s="284"/>
      <c r="L341" s="289"/>
      <c r="M341" s="290"/>
      <c r="N341" s="291"/>
      <c r="O341" s="291"/>
      <c r="P341" s="291"/>
      <c r="Q341" s="291"/>
      <c r="R341" s="291"/>
      <c r="S341" s="291"/>
      <c r="T341" s="292"/>
      <c r="AT341" s="293" t="s">
        <v>185</v>
      </c>
      <c r="AU341" s="293" t="s">
        <v>85</v>
      </c>
      <c r="AV341" s="15" t="s">
        <v>181</v>
      </c>
      <c r="AW341" s="15" t="s">
        <v>37</v>
      </c>
      <c r="AX341" s="15" t="s">
        <v>74</v>
      </c>
      <c r="AY341" s="293" t="s">
        <v>169</v>
      </c>
    </row>
    <row r="342" spans="2:51" s="13" customFormat="1" ht="13.5">
      <c r="B342" s="258"/>
      <c r="C342" s="259"/>
      <c r="D342" s="248" t="s">
        <v>185</v>
      </c>
      <c r="E342" s="260" t="s">
        <v>21</v>
      </c>
      <c r="F342" s="261" t="s">
        <v>187</v>
      </c>
      <c r="G342" s="259"/>
      <c r="H342" s="262">
        <v>242.8</v>
      </c>
      <c r="I342" s="263"/>
      <c r="J342" s="259"/>
      <c r="K342" s="259"/>
      <c r="L342" s="264"/>
      <c r="M342" s="265"/>
      <c r="N342" s="266"/>
      <c r="O342" s="266"/>
      <c r="P342" s="266"/>
      <c r="Q342" s="266"/>
      <c r="R342" s="266"/>
      <c r="S342" s="266"/>
      <c r="T342" s="267"/>
      <c r="AT342" s="268" t="s">
        <v>185</v>
      </c>
      <c r="AU342" s="268" t="s">
        <v>85</v>
      </c>
      <c r="AV342" s="13" t="s">
        <v>176</v>
      </c>
      <c r="AW342" s="13" t="s">
        <v>37</v>
      </c>
      <c r="AX342" s="13" t="s">
        <v>82</v>
      </c>
      <c r="AY342" s="268" t="s">
        <v>169</v>
      </c>
    </row>
    <row r="343" spans="2:65" s="1" customFormat="1" ht="25.5" customHeight="1">
      <c r="B343" s="47"/>
      <c r="C343" s="234" t="s">
        <v>648</v>
      </c>
      <c r="D343" s="234" t="s">
        <v>171</v>
      </c>
      <c r="E343" s="235" t="s">
        <v>1455</v>
      </c>
      <c r="F343" s="236" t="s">
        <v>1456</v>
      </c>
      <c r="G343" s="237" t="s">
        <v>422</v>
      </c>
      <c r="H343" s="238">
        <v>8.114</v>
      </c>
      <c r="I343" s="239"/>
      <c r="J343" s="240">
        <f>ROUND(I343*H343,2)</f>
        <v>0</v>
      </c>
      <c r="K343" s="236" t="s">
        <v>175</v>
      </c>
      <c r="L343" s="73"/>
      <c r="M343" s="241" t="s">
        <v>21</v>
      </c>
      <c r="N343" s="242" t="s">
        <v>45</v>
      </c>
      <c r="O343" s="48"/>
      <c r="P343" s="243">
        <f>O343*H343</f>
        <v>0</v>
      </c>
      <c r="Q343" s="243">
        <v>0</v>
      </c>
      <c r="R343" s="243">
        <f>Q343*H343</f>
        <v>0</v>
      </c>
      <c r="S343" s="243">
        <v>2.2</v>
      </c>
      <c r="T343" s="244">
        <f>S343*H343</f>
        <v>17.850800000000003</v>
      </c>
      <c r="AR343" s="25" t="s">
        <v>176</v>
      </c>
      <c r="AT343" s="25" t="s">
        <v>171</v>
      </c>
      <c r="AU343" s="25" t="s">
        <v>85</v>
      </c>
      <c r="AY343" s="25" t="s">
        <v>169</v>
      </c>
      <c r="BE343" s="245">
        <f>IF(N343="základní",J343,0)</f>
        <v>0</v>
      </c>
      <c r="BF343" s="245">
        <f>IF(N343="snížená",J343,0)</f>
        <v>0</v>
      </c>
      <c r="BG343" s="245">
        <f>IF(N343="zákl. přenesená",J343,0)</f>
        <v>0</v>
      </c>
      <c r="BH343" s="245">
        <f>IF(N343="sníž. přenesená",J343,0)</f>
        <v>0</v>
      </c>
      <c r="BI343" s="245">
        <f>IF(N343="nulová",J343,0)</f>
        <v>0</v>
      </c>
      <c r="BJ343" s="25" t="s">
        <v>82</v>
      </c>
      <c r="BK343" s="245">
        <f>ROUND(I343*H343,2)</f>
        <v>0</v>
      </c>
      <c r="BL343" s="25" t="s">
        <v>176</v>
      </c>
      <c r="BM343" s="25" t="s">
        <v>1457</v>
      </c>
    </row>
    <row r="344" spans="2:51" s="14" customFormat="1" ht="13.5">
      <c r="B344" s="269"/>
      <c r="C344" s="270"/>
      <c r="D344" s="248" t="s">
        <v>185</v>
      </c>
      <c r="E344" s="271" t="s">
        <v>21</v>
      </c>
      <c r="F344" s="272" t="s">
        <v>1295</v>
      </c>
      <c r="G344" s="270"/>
      <c r="H344" s="271" t="s">
        <v>21</v>
      </c>
      <c r="I344" s="273"/>
      <c r="J344" s="270"/>
      <c r="K344" s="270"/>
      <c r="L344" s="274"/>
      <c r="M344" s="275"/>
      <c r="N344" s="276"/>
      <c r="O344" s="276"/>
      <c r="P344" s="276"/>
      <c r="Q344" s="276"/>
      <c r="R344" s="276"/>
      <c r="S344" s="276"/>
      <c r="T344" s="277"/>
      <c r="AT344" s="278" t="s">
        <v>185</v>
      </c>
      <c r="AU344" s="278" t="s">
        <v>85</v>
      </c>
      <c r="AV344" s="14" t="s">
        <v>82</v>
      </c>
      <c r="AW344" s="14" t="s">
        <v>37</v>
      </c>
      <c r="AX344" s="14" t="s">
        <v>74</v>
      </c>
      <c r="AY344" s="278" t="s">
        <v>169</v>
      </c>
    </row>
    <row r="345" spans="2:51" s="12" customFormat="1" ht="13.5">
      <c r="B345" s="246"/>
      <c r="C345" s="247"/>
      <c r="D345" s="248" t="s">
        <v>185</v>
      </c>
      <c r="E345" s="249" t="s">
        <v>21</v>
      </c>
      <c r="F345" s="250" t="s">
        <v>1318</v>
      </c>
      <c r="G345" s="247"/>
      <c r="H345" s="251">
        <v>2.592</v>
      </c>
      <c r="I345" s="252"/>
      <c r="J345" s="247"/>
      <c r="K345" s="247"/>
      <c r="L345" s="253"/>
      <c r="M345" s="254"/>
      <c r="N345" s="255"/>
      <c r="O345" s="255"/>
      <c r="P345" s="255"/>
      <c r="Q345" s="255"/>
      <c r="R345" s="255"/>
      <c r="S345" s="255"/>
      <c r="T345" s="256"/>
      <c r="AT345" s="257" t="s">
        <v>185</v>
      </c>
      <c r="AU345" s="257" t="s">
        <v>85</v>
      </c>
      <c r="AV345" s="12" t="s">
        <v>85</v>
      </c>
      <c r="AW345" s="12" t="s">
        <v>37</v>
      </c>
      <c r="AX345" s="12" t="s">
        <v>74</v>
      </c>
      <c r="AY345" s="257" t="s">
        <v>169</v>
      </c>
    </row>
    <row r="346" spans="2:51" s="12" customFormat="1" ht="13.5">
      <c r="B346" s="246"/>
      <c r="C346" s="247"/>
      <c r="D346" s="248" t="s">
        <v>185</v>
      </c>
      <c r="E346" s="249" t="s">
        <v>21</v>
      </c>
      <c r="F346" s="250" t="s">
        <v>1319</v>
      </c>
      <c r="G346" s="247"/>
      <c r="H346" s="251">
        <v>2.646</v>
      </c>
      <c r="I346" s="252"/>
      <c r="J346" s="247"/>
      <c r="K346" s="247"/>
      <c r="L346" s="253"/>
      <c r="M346" s="254"/>
      <c r="N346" s="255"/>
      <c r="O346" s="255"/>
      <c r="P346" s="255"/>
      <c r="Q346" s="255"/>
      <c r="R346" s="255"/>
      <c r="S346" s="255"/>
      <c r="T346" s="256"/>
      <c r="AT346" s="257" t="s">
        <v>185</v>
      </c>
      <c r="AU346" s="257" t="s">
        <v>85</v>
      </c>
      <c r="AV346" s="12" t="s">
        <v>85</v>
      </c>
      <c r="AW346" s="12" t="s">
        <v>37</v>
      </c>
      <c r="AX346" s="12" t="s">
        <v>74</v>
      </c>
      <c r="AY346" s="257" t="s">
        <v>169</v>
      </c>
    </row>
    <row r="347" spans="2:51" s="12" customFormat="1" ht="13.5">
      <c r="B347" s="246"/>
      <c r="C347" s="247"/>
      <c r="D347" s="248" t="s">
        <v>185</v>
      </c>
      <c r="E347" s="249" t="s">
        <v>21</v>
      </c>
      <c r="F347" s="250" t="s">
        <v>1320</v>
      </c>
      <c r="G347" s="247"/>
      <c r="H347" s="251">
        <v>2.7</v>
      </c>
      <c r="I347" s="252"/>
      <c r="J347" s="247"/>
      <c r="K347" s="247"/>
      <c r="L347" s="253"/>
      <c r="M347" s="254"/>
      <c r="N347" s="255"/>
      <c r="O347" s="255"/>
      <c r="P347" s="255"/>
      <c r="Q347" s="255"/>
      <c r="R347" s="255"/>
      <c r="S347" s="255"/>
      <c r="T347" s="256"/>
      <c r="AT347" s="257" t="s">
        <v>185</v>
      </c>
      <c r="AU347" s="257" t="s">
        <v>85</v>
      </c>
      <c r="AV347" s="12" t="s">
        <v>85</v>
      </c>
      <c r="AW347" s="12" t="s">
        <v>37</v>
      </c>
      <c r="AX347" s="12" t="s">
        <v>74</v>
      </c>
      <c r="AY347" s="257" t="s">
        <v>169</v>
      </c>
    </row>
    <row r="348" spans="2:51" s="15" customFormat="1" ht="13.5">
      <c r="B348" s="283"/>
      <c r="C348" s="284"/>
      <c r="D348" s="248" t="s">
        <v>185</v>
      </c>
      <c r="E348" s="285" t="s">
        <v>21</v>
      </c>
      <c r="F348" s="286" t="s">
        <v>345</v>
      </c>
      <c r="G348" s="284"/>
      <c r="H348" s="287">
        <v>7.938</v>
      </c>
      <c r="I348" s="288"/>
      <c r="J348" s="284"/>
      <c r="K348" s="284"/>
      <c r="L348" s="289"/>
      <c r="M348" s="290"/>
      <c r="N348" s="291"/>
      <c r="O348" s="291"/>
      <c r="P348" s="291"/>
      <c r="Q348" s="291"/>
      <c r="R348" s="291"/>
      <c r="S348" s="291"/>
      <c r="T348" s="292"/>
      <c r="AT348" s="293" t="s">
        <v>185</v>
      </c>
      <c r="AU348" s="293" t="s">
        <v>85</v>
      </c>
      <c r="AV348" s="15" t="s">
        <v>181</v>
      </c>
      <c r="AW348" s="15" t="s">
        <v>37</v>
      </c>
      <c r="AX348" s="15" t="s">
        <v>74</v>
      </c>
      <c r="AY348" s="293" t="s">
        <v>169</v>
      </c>
    </row>
    <row r="349" spans="2:51" s="14" customFormat="1" ht="13.5">
      <c r="B349" s="269"/>
      <c r="C349" s="270"/>
      <c r="D349" s="248" t="s">
        <v>185</v>
      </c>
      <c r="E349" s="271" t="s">
        <v>21</v>
      </c>
      <c r="F349" s="272" t="s">
        <v>1321</v>
      </c>
      <c r="G349" s="270"/>
      <c r="H349" s="271" t="s">
        <v>21</v>
      </c>
      <c r="I349" s="273"/>
      <c r="J349" s="270"/>
      <c r="K349" s="270"/>
      <c r="L349" s="274"/>
      <c r="M349" s="275"/>
      <c r="N349" s="276"/>
      <c r="O349" s="276"/>
      <c r="P349" s="276"/>
      <c r="Q349" s="276"/>
      <c r="R349" s="276"/>
      <c r="S349" s="276"/>
      <c r="T349" s="277"/>
      <c r="AT349" s="278" t="s">
        <v>185</v>
      </c>
      <c r="AU349" s="278" t="s">
        <v>85</v>
      </c>
      <c r="AV349" s="14" t="s">
        <v>82</v>
      </c>
      <c r="AW349" s="14" t="s">
        <v>37</v>
      </c>
      <c r="AX349" s="14" t="s">
        <v>74</v>
      </c>
      <c r="AY349" s="278" t="s">
        <v>169</v>
      </c>
    </row>
    <row r="350" spans="2:51" s="12" customFormat="1" ht="13.5">
      <c r="B350" s="246"/>
      <c r="C350" s="247"/>
      <c r="D350" s="248" t="s">
        <v>185</v>
      </c>
      <c r="E350" s="249" t="s">
        <v>21</v>
      </c>
      <c r="F350" s="250" t="s">
        <v>1322</v>
      </c>
      <c r="G350" s="247"/>
      <c r="H350" s="251">
        <v>0.176</v>
      </c>
      <c r="I350" s="252"/>
      <c r="J350" s="247"/>
      <c r="K350" s="247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185</v>
      </c>
      <c r="AU350" s="257" t="s">
        <v>85</v>
      </c>
      <c r="AV350" s="12" t="s">
        <v>85</v>
      </c>
      <c r="AW350" s="12" t="s">
        <v>37</v>
      </c>
      <c r="AX350" s="12" t="s">
        <v>74</v>
      </c>
      <c r="AY350" s="257" t="s">
        <v>169</v>
      </c>
    </row>
    <row r="351" spans="2:51" s="15" customFormat="1" ht="13.5">
      <c r="B351" s="283"/>
      <c r="C351" s="284"/>
      <c r="D351" s="248" t="s">
        <v>185</v>
      </c>
      <c r="E351" s="285" t="s">
        <v>21</v>
      </c>
      <c r="F351" s="286" t="s">
        <v>345</v>
      </c>
      <c r="G351" s="284"/>
      <c r="H351" s="287">
        <v>0.176</v>
      </c>
      <c r="I351" s="288"/>
      <c r="J351" s="284"/>
      <c r="K351" s="284"/>
      <c r="L351" s="289"/>
      <c r="M351" s="290"/>
      <c r="N351" s="291"/>
      <c r="O351" s="291"/>
      <c r="P351" s="291"/>
      <c r="Q351" s="291"/>
      <c r="R351" s="291"/>
      <c r="S351" s="291"/>
      <c r="T351" s="292"/>
      <c r="AT351" s="293" t="s">
        <v>185</v>
      </c>
      <c r="AU351" s="293" t="s">
        <v>85</v>
      </c>
      <c r="AV351" s="15" t="s">
        <v>181</v>
      </c>
      <c r="AW351" s="15" t="s">
        <v>37</v>
      </c>
      <c r="AX351" s="15" t="s">
        <v>74</v>
      </c>
      <c r="AY351" s="293" t="s">
        <v>169</v>
      </c>
    </row>
    <row r="352" spans="2:51" s="13" customFormat="1" ht="13.5">
      <c r="B352" s="258"/>
      <c r="C352" s="259"/>
      <c r="D352" s="248" t="s">
        <v>185</v>
      </c>
      <c r="E352" s="260" t="s">
        <v>21</v>
      </c>
      <c r="F352" s="261" t="s">
        <v>187</v>
      </c>
      <c r="G352" s="259"/>
      <c r="H352" s="262">
        <v>8.114</v>
      </c>
      <c r="I352" s="263"/>
      <c r="J352" s="259"/>
      <c r="K352" s="259"/>
      <c r="L352" s="264"/>
      <c r="M352" s="265"/>
      <c r="N352" s="266"/>
      <c r="O352" s="266"/>
      <c r="P352" s="266"/>
      <c r="Q352" s="266"/>
      <c r="R352" s="266"/>
      <c r="S352" s="266"/>
      <c r="T352" s="267"/>
      <c r="AT352" s="268" t="s">
        <v>185</v>
      </c>
      <c r="AU352" s="268" t="s">
        <v>85</v>
      </c>
      <c r="AV352" s="13" t="s">
        <v>176</v>
      </c>
      <c r="AW352" s="13" t="s">
        <v>37</v>
      </c>
      <c r="AX352" s="13" t="s">
        <v>82</v>
      </c>
      <c r="AY352" s="268" t="s">
        <v>169</v>
      </c>
    </row>
    <row r="353" spans="2:65" s="1" customFormat="1" ht="16.5" customHeight="1">
      <c r="B353" s="47"/>
      <c r="C353" s="234" t="s">
        <v>653</v>
      </c>
      <c r="D353" s="234" t="s">
        <v>171</v>
      </c>
      <c r="E353" s="235" t="s">
        <v>1458</v>
      </c>
      <c r="F353" s="236" t="s">
        <v>1459</v>
      </c>
      <c r="G353" s="237" t="s">
        <v>194</v>
      </c>
      <c r="H353" s="238">
        <v>106.92</v>
      </c>
      <c r="I353" s="239"/>
      <c r="J353" s="240">
        <f>ROUND(I353*H353,2)</f>
        <v>0</v>
      </c>
      <c r="K353" s="236" t="s">
        <v>175</v>
      </c>
      <c r="L353" s="73"/>
      <c r="M353" s="241" t="s">
        <v>21</v>
      </c>
      <c r="N353" s="242" t="s">
        <v>45</v>
      </c>
      <c r="O353" s="48"/>
      <c r="P353" s="243">
        <f>O353*H353</f>
        <v>0</v>
      </c>
      <c r="Q353" s="243">
        <v>0</v>
      </c>
      <c r="R353" s="243">
        <f>Q353*H353</f>
        <v>0</v>
      </c>
      <c r="S353" s="243">
        <v>0</v>
      </c>
      <c r="T353" s="244">
        <f>S353*H353</f>
        <v>0</v>
      </c>
      <c r="AR353" s="25" t="s">
        <v>176</v>
      </c>
      <c r="AT353" s="25" t="s">
        <v>171</v>
      </c>
      <c r="AU353" s="25" t="s">
        <v>85</v>
      </c>
      <c r="AY353" s="25" t="s">
        <v>169</v>
      </c>
      <c r="BE353" s="245">
        <f>IF(N353="základní",J353,0)</f>
        <v>0</v>
      </c>
      <c r="BF353" s="245">
        <f>IF(N353="snížená",J353,0)</f>
        <v>0</v>
      </c>
      <c r="BG353" s="245">
        <f>IF(N353="zákl. přenesená",J353,0)</f>
        <v>0</v>
      </c>
      <c r="BH353" s="245">
        <f>IF(N353="sníž. přenesená",J353,0)</f>
        <v>0</v>
      </c>
      <c r="BI353" s="245">
        <f>IF(N353="nulová",J353,0)</f>
        <v>0</v>
      </c>
      <c r="BJ353" s="25" t="s">
        <v>82</v>
      </c>
      <c r="BK353" s="245">
        <f>ROUND(I353*H353,2)</f>
        <v>0</v>
      </c>
      <c r="BL353" s="25" t="s">
        <v>176</v>
      </c>
      <c r="BM353" s="25" t="s">
        <v>1460</v>
      </c>
    </row>
    <row r="354" spans="2:51" s="14" customFormat="1" ht="13.5">
      <c r="B354" s="269"/>
      <c r="C354" s="270"/>
      <c r="D354" s="248" t="s">
        <v>185</v>
      </c>
      <c r="E354" s="271" t="s">
        <v>21</v>
      </c>
      <c r="F354" s="272" t="s">
        <v>1295</v>
      </c>
      <c r="G354" s="270"/>
      <c r="H354" s="271" t="s">
        <v>21</v>
      </c>
      <c r="I354" s="273"/>
      <c r="J354" s="270"/>
      <c r="K354" s="270"/>
      <c r="L354" s="274"/>
      <c r="M354" s="275"/>
      <c r="N354" s="276"/>
      <c r="O354" s="276"/>
      <c r="P354" s="276"/>
      <c r="Q354" s="276"/>
      <c r="R354" s="276"/>
      <c r="S354" s="276"/>
      <c r="T354" s="277"/>
      <c r="AT354" s="278" t="s">
        <v>185</v>
      </c>
      <c r="AU354" s="278" t="s">
        <v>85</v>
      </c>
      <c r="AV354" s="14" t="s">
        <v>82</v>
      </c>
      <c r="AW354" s="14" t="s">
        <v>37</v>
      </c>
      <c r="AX354" s="14" t="s">
        <v>74</v>
      </c>
      <c r="AY354" s="278" t="s">
        <v>169</v>
      </c>
    </row>
    <row r="355" spans="2:51" s="12" customFormat="1" ht="13.5">
      <c r="B355" s="246"/>
      <c r="C355" s="247"/>
      <c r="D355" s="248" t="s">
        <v>185</v>
      </c>
      <c r="E355" s="249" t="s">
        <v>21</v>
      </c>
      <c r="F355" s="250" t="s">
        <v>1409</v>
      </c>
      <c r="G355" s="247"/>
      <c r="H355" s="251">
        <v>34.56</v>
      </c>
      <c r="I355" s="252"/>
      <c r="J355" s="247"/>
      <c r="K355" s="247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185</v>
      </c>
      <c r="AU355" s="257" t="s">
        <v>85</v>
      </c>
      <c r="AV355" s="12" t="s">
        <v>85</v>
      </c>
      <c r="AW355" s="12" t="s">
        <v>37</v>
      </c>
      <c r="AX355" s="12" t="s">
        <v>74</v>
      </c>
      <c r="AY355" s="257" t="s">
        <v>169</v>
      </c>
    </row>
    <row r="356" spans="2:51" s="12" customFormat="1" ht="13.5">
      <c r="B356" s="246"/>
      <c r="C356" s="247"/>
      <c r="D356" s="248" t="s">
        <v>185</v>
      </c>
      <c r="E356" s="249" t="s">
        <v>21</v>
      </c>
      <c r="F356" s="250" t="s">
        <v>1410</v>
      </c>
      <c r="G356" s="247"/>
      <c r="H356" s="251">
        <v>35.28</v>
      </c>
      <c r="I356" s="252"/>
      <c r="J356" s="247"/>
      <c r="K356" s="247"/>
      <c r="L356" s="253"/>
      <c r="M356" s="254"/>
      <c r="N356" s="255"/>
      <c r="O356" s="255"/>
      <c r="P356" s="255"/>
      <c r="Q356" s="255"/>
      <c r="R356" s="255"/>
      <c r="S356" s="255"/>
      <c r="T356" s="256"/>
      <c r="AT356" s="257" t="s">
        <v>185</v>
      </c>
      <c r="AU356" s="257" t="s">
        <v>85</v>
      </c>
      <c r="AV356" s="12" t="s">
        <v>85</v>
      </c>
      <c r="AW356" s="12" t="s">
        <v>37</v>
      </c>
      <c r="AX356" s="12" t="s">
        <v>74</v>
      </c>
      <c r="AY356" s="257" t="s">
        <v>169</v>
      </c>
    </row>
    <row r="357" spans="2:51" s="12" customFormat="1" ht="13.5">
      <c r="B357" s="246"/>
      <c r="C357" s="247"/>
      <c r="D357" s="248" t="s">
        <v>185</v>
      </c>
      <c r="E357" s="249" t="s">
        <v>21</v>
      </c>
      <c r="F357" s="250" t="s">
        <v>1411</v>
      </c>
      <c r="G357" s="247"/>
      <c r="H357" s="251">
        <v>36</v>
      </c>
      <c r="I357" s="252"/>
      <c r="J357" s="247"/>
      <c r="K357" s="247"/>
      <c r="L357" s="253"/>
      <c r="M357" s="254"/>
      <c r="N357" s="255"/>
      <c r="O357" s="255"/>
      <c r="P357" s="255"/>
      <c r="Q357" s="255"/>
      <c r="R357" s="255"/>
      <c r="S357" s="255"/>
      <c r="T357" s="256"/>
      <c r="AT357" s="257" t="s">
        <v>185</v>
      </c>
      <c r="AU357" s="257" t="s">
        <v>85</v>
      </c>
      <c r="AV357" s="12" t="s">
        <v>85</v>
      </c>
      <c r="AW357" s="12" t="s">
        <v>37</v>
      </c>
      <c r="AX357" s="12" t="s">
        <v>74</v>
      </c>
      <c r="AY357" s="257" t="s">
        <v>169</v>
      </c>
    </row>
    <row r="358" spans="2:51" s="12" customFormat="1" ht="13.5">
      <c r="B358" s="246"/>
      <c r="C358" s="247"/>
      <c r="D358" s="248" t="s">
        <v>185</v>
      </c>
      <c r="E358" s="249" t="s">
        <v>21</v>
      </c>
      <c r="F358" s="250" t="s">
        <v>1405</v>
      </c>
      <c r="G358" s="247"/>
      <c r="H358" s="251">
        <v>1.08</v>
      </c>
      <c r="I358" s="252"/>
      <c r="J358" s="247"/>
      <c r="K358" s="247"/>
      <c r="L358" s="253"/>
      <c r="M358" s="254"/>
      <c r="N358" s="255"/>
      <c r="O358" s="255"/>
      <c r="P358" s="255"/>
      <c r="Q358" s="255"/>
      <c r="R358" s="255"/>
      <c r="S358" s="255"/>
      <c r="T358" s="256"/>
      <c r="AT358" s="257" t="s">
        <v>185</v>
      </c>
      <c r="AU358" s="257" t="s">
        <v>85</v>
      </c>
      <c r="AV358" s="12" t="s">
        <v>85</v>
      </c>
      <c r="AW358" s="12" t="s">
        <v>37</v>
      </c>
      <c r="AX358" s="12" t="s">
        <v>74</v>
      </c>
      <c r="AY358" s="257" t="s">
        <v>169</v>
      </c>
    </row>
    <row r="359" spans="2:51" s="13" customFormat="1" ht="13.5">
      <c r="B359" s="258"/>
      <c r="C359" s="259"/>
      <c r="D359" s="248" t="s">
        <v>185</v>
      </c>
      <c r="E359" s="260" t="s">
        <v>21</v>
      </c>
      <c r="F359" s="261" t="s">
        <v>187</v>
      </c>
      <c r="G359" s="259"/>
      <c r="H359" s="262">
        <v>106.92</v>
      </c>
      <c r="I359" s="263"/>
      <c r="J359" s="259"/>
      <c r="K359" s="259"/>
      <c r="L359" s="264"/>
      <c r="M359" s="265"/>
      <c r="N359" s="266"/>
      <c r="O359" s="266"/>
      <c r="P359" s="266"/>
      <c r="Q359" s="266"/>
      <c r="R359" s="266"/>
      <c r="S359" s="266"/>
      <c r="T359" s="267"/>
      <c r="AT359" s="268" t="s">
        <v>185</v>
      </c>
      <c r="AU359" s="268" t="s">
        <v>85</v>
      </c>
      <c r="AV359" s="13" t="s">
        <v>176</v>
      </c>
      <c r="AW359" s="13" t="s">
        <v>37</v>
      </c>
      <c r="AX359" s="13" t="s">
        <v>82</v>
      </c>
      <c r="AY359" s="268" t="s">
        <v>169</v>
      </c>
    </row>
    <row r="360" spans="2:65" s="1" customFormat="1" ht="16.5" customHeight="1">
      <c r="B360" s="47"/>
      <c r="C360" s="234" t="s">
        <v>658</v>
      </c>
      <c r="D360" s="234" t="s">
        <v>171</v>
      </c>
      <c r="E360" s="235" t="s">
        <v>1461</v>
      </c>
      <c r="F360" s="236" t="s">
        <v>1462</v>
      </c>
      <c r="G360" s="237" t="s">
        <v>205</v>
      </c>
      <c r="H360" s="238">
        <v>242.8</v>
      </c>
      <c r="I360" s="239"/>
      <c r="J360" s="240">
        <f>ROUND(I360*H360,2)</f>
        <v>0</v>
      </c>
      <c r="K360" s="236" t="s">
        <v>21</v>
      </c>
      <c r="L360" s="73"/>
      <c r="M360" s="241" t="s">
        <v>21</v>
      </c>
      <c r="N360" s="242" t="s">
        <v>45</v>
      </c>
      <c r="O360" s="48"/>
      <c r="P360" s="243">
        <f>O360*H360</f>
        <v>0</v>
      </c>
      <c r="Q360" s="243">
        <v>0.006</v>
      </c>
      <c r="R360" s="243">
        <f>Q360*H360</f>
        <v>1.4568</v>
      </c>
      <c r="S360" s="243">
        <v>0</v>
      </c>
      <c r="T360" s="244">
        <f>S360*H360</f>
        <v>0</v>
      </c>
      <c r="AR360" s="25" t="s">
        <v>176</v>
      </c>
      <c r="AT360" s="25" t="s">
        <v>171</v>
      </c>
      <c r="AU360" s="25" t="s">
        <v>85</v>
      </c>
      <c r="AY360" s="25" t="s">
        <v>169</v>
      </c>
      <c r="BE360" s="245">
        <f>IF(N360="základní",J360,0)</f>
        <v>0</v>
      </c>
      <c r="BF360" s="245">
        <f>IF(N360="snížená",J360,0)</f>
        <v>0</v>
      </c>
      <c r="BG360" s="245">
        <f>IF(N360="zákl. přenesená",J360,0)</f>
        <v>0</v>
      </c>
      <c r="BH360" s="245">
        <f>IF(N360="sníž. přenesená",J360,0)</f>
        <v>0</v>
      </c>
      <c r="BI360" s="245">
        <f>IF(N360="nulová",J360,0)</f>
        <v>0</v>
      </c>
      <c r="BJ360" s="25" t="s">
        <v>82</v>
      </c>
      <c r="BK360" s="245">
        <f>ROUND(I360*H360,2)</f>
        <v>0</v>
      </c>
      <c r="BL360" s="25" t="s">
        <v>176</v>
      </c>
      <c r="BM360" s="25" t="s">
        <v>1463</v>
      </c>
    </row>
    <row r="361" spans="2:51" s="14" customFormat="1" ht="13.5">
      <c r="B361" s="269"/>
      <c r="C361" s="270"/>
      <c r="D361" s="248" t="s">
        <v>185</v>
      </c>
      <c r="E361" s="271" t="s">
        <v>21</v>
      </c>
      <c r="F361" s="272" t="s">
        <v>1295</v>
      </c>
      <c r="G361" s="270"/>
      <c r="H361" s="271" t="s">
        <v>21</v>
      </c>
      <c r="I361" s="273"/>
      <c r="J361" s="270"/>
      <c r="K361" s="270"/>
      <c r="L361" s="274"/>
      <c r="M361" s="275"/>
      <c r="N361" s="276"/>
      <c r="O361" s="276"/>
      <c r="P361" s="276"/>
      <c r="Q361" s="276"/>
      <c r="R361" s="276"/>
      <c r="S361" s="276"/>
      <c r="T361" s="277"/>
      <c r="AT361" s="278" t="s">
        <v>185</v>
      </c>
      <c r="AU361" s="278" t="s">
        <v>85</v>
      </c>
      <c r="AV361" s="14" t="s">
        <v>82</v>
      </c>
      <c r="AW361" s="14" t="s">
        <v>37</v>
      </c>
      <c r="AX361" s="14" t="s">
        <v>74</v>
      </c>
      <c r="AY361" s="278" t="s">
        <v>169</v>
      </c>
    </row>
    <row r="362" spans="2:51" s="12" customFormat="1" ht="13.5">
      <c r="B362" s="246"/>
      <c r="C362" s="247"/>
      <c r="D362" s="248" t="s">
        <v>185</v>
      </c>
      <c r="E362" s="249" t="s">
        <v>21</v>
      </c>
      <c r="F362" s="250" t="s">
        <v>1385</v>
      </c>
      <c r="G362" s="247"/>
      <c r="H362" s="251">
        <v>76.8</v>
      </c>
      <c r="I362" s="252"/>
      <c r="J362" s="247"/>
      <c r="K362" s="247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185</v>
      </c>
      <c r="AU362" s="257" t="s">
        <v>85</v>
      </c>
      <c r="AV362" s="12" t="s">
        <v>85</v>
      </c>
      <c r="AW362" s="12" t="s">
        <v>37</v>
      </c>
      <c r="AX362" s="12" t="s">
        <v>74</v>
      </c>
      <c r="AY362" s="257" t="s">
        <v>169</v>
      </c>
    </row>
    <row r="363" spans="2:51" s="12" customFormat="1" ht="13.5">
      <c r="B363" s="246"/>
      <c r="C363" s="247"/>
      <c r="D363" s="248" t="s">
        <v>185</v>
      </c>
      <c r="E363" s="249" t="s">
        <v>21</v>
      </c>
      <c r="F363" s="250" t="s">
        <v>1386</v>
      </c>
      <c r="G363" s="247"/>
      <c r="H363" s="251">
        <v>78.4</v>
      </c>
      <c r="I363" s="252"/>
      <c r="J363" s="247"/>
      <c r="K363" s="247"/>
      <c r="L363" s="253"/>
      <c r="M363" s="254"/>
      <c r="N363" s="255"/>
      <c r="O363" s="255"/>
      <c r="P363" s="255"/>
      <c r="Q363" s="255"/>
      <c r="R363" s="255"/>
      <c r="S363" s="255"/>
      <c r="T363" s="256"/>
      <c r="AT363" s="257" t="s">
        <v>185</v>
      </c>
      <c r="AU363" s="257" t="s">
        <v>85</v>
      </c>
      <c r="AV363" s="12" t="s">
        <v>85</v>
      </c>
      <c r="AW363" s="12" t="s">
        <v>37</v>
      </c>
      <c r="AX363" s="12" t="s">
        <v>74</v>
      </c>
      <c r="AY363" s="257" t="s">
        <v>169</v>
      </c>
    </row>
    <row r="364" spans="2:51" s="12" customFormat="1" ht="13.5">
      <c r="B364" s="246"/>
      <c r="C364" s="247"/>
      <c r="D364" s="248" t="s">
        <v>185</v>
      </c>
      <c r="E364" s="249" t="s">
        <v>21</v>
      </c>
      <c r="F364" s="250" t="s">
        <v>1387</v>
      </c>
      <c r="G364" s="247"/>
      <c r="H364" s="251">
        <v>80</v>
      </c>
      <c r="I364" s="252"/>
      <c r="J364" s="247"/>
      <c r="K364" s="247"/>
      <c r="L364" s="253"/>
      <c r="M364" s="254"/>
      <c r="N364" s="255"/>
      <c r="O364" s="255"/>
      <c r="P364" s="255"/>
      <c r="Q364" s="255"/>
      <c r="R364" s="255"/>
      <c r="S364" s="255"/>
      <c r="T364" s="256"/>
      <c r="AT364" s="257" t="s">
        <v>185</v>
      </c>
      <c r="AU364" s="257" t="s">
        <v>85</v>
      </c>
      <c r="AV364" s="12" t="s">
        <v>85</v>
      </c>
      <c r="AW364" s="12" t="s">
        <v>37</v>
      </c>
      <c r="AX364" s="12" t="s">
        <v>74</v>
      </c>
      <c r="AY364" s="257" t="s">
        <v>169</v>
      </c>
    </row>
    <row r="365" spans="2:51" s="12" customFormat="1" ht="13.5">
      <c r="B365" s="246"/>
      <c r="C365" s="247"/>
      <c r="D365" s="248" t="s">
        <v>185</v>
      </c>
      <c r="E365" s="249" t="s">
        <v>21</v>
      </c>
      <c r="F365" s="250" t="s">
        <v>1388</v>
      </c>
      <c r="G365" s="247"/>
      <c r="H365" s="251">
        <v>2.4</v>
      </c>
      <c r="I365" s="252"/>
      <c r="J365" s="247"/>
      <c r="K365" s="247"/>
      <c r="L365" s="253"/>
      <c r="M365" s="254"/>
      <c r="N365" s="255"/>
      <c r="O365" s="255"/>
      <c r="P365" s="255"/>
      <c r="Q365" s="255"/>
      <c r="R365" s="255"/>
      <c r="S365" s="255"/>
      <c r="T365" s="256"/>
      <c r="AT365" s="257" t="s">
        <v>185</v>
      </c>
      <c r="AU365" s="257" t="s">
        <v>85</v>
      </c>
      <c r="AV365" s="12" t="s">
        <v>85</v>
      </c>
      <c r="AW365" s="12" t="s">
        <v>37</v>
      </c>
      <c r="AX365" s="12" t="s">
        <v>74</v>
      </c>
      <c r="AY365" s="257" t="s">
        <v>169</v>
      </c>
    </row>
    <row r="366" spans="2:51" s="15" customFormat="1" ht="13.5">
      <c r="B366" s="283"/>
      <c r="C366" s="284"/>
      <c r="D366" s="248" t="s">
        <v>185</v>
      </c>
      <c r="E366" s="285" t="s">
        <v>21</v>
      </c>
      <c r="F366" s="286" t="s">
        <v>345</v>
      </c>
      <c r="G366" s="284"/>
      <c r="H366" s="287">
        <v>237.6</v>
      </c>
      <c r="I366" s="288"/>
      <c r="J366" s="284"/>
      <c r="K366" s="284"/>
      <c r="L366" s="289"/>
      <c r="M366" s="290"/>
      <c r="N366" s="291"/>
      <c r="O366" s="291"/>
      <c r="P366" s="291"/>
      <c r="Q366" s="291"/>
      <c r="R366" s="291"/>
      <c r="S366" s="291"/>
      <c r="T366" s="292"/>
      <c r="AT366" s="293" t="s">
        <v>185</v>
      </c>
      <c r="AU366" s="293" t="s">
        <v>85</v>
      </c>
      <c r="AV366" s="15" t="s">
        <v>181</v>
      </c>
      <c r="AW366" s="15" t="s">
        <v>37</v>
      </c>
      <c r="AX366" s="15" t="s">
        <v>74</v>
      </c>
      <c r="AY366" s="293" t="s">
        <v>169</v>
      </c>
    </row>
    <row r="367" spans="2:51" s="14" customFormat="1" ht="13.5">
      <c r="B367" s="269"/>
      <c r="C367" s="270"/>
      <c r="D367" s="248" t="s">
        <v>185</v>
      </c>
      <c r="E367" s="271" t="s">
        <v>21</v>
      </c>
      <c r="F367" s="272" t="s">
        <v>1321</v>
      </c>
      <c r="G367" s="270"/>
      <c r="H367" s="271" t="s">
        <v>21</v>
      </c>
      <c r="I367" s="273"/>
      <c r="J367" s="270"/>
      <c r="K367" s="270"/>
      <c r="L367" s="274"/>
      <c r="M367" s="275"/>
      <c r="N367" s="276"/>
      <c r="O367" s="276"/>
      <c r="P367" s="276"/>
      <c r="Q367" s="276"/>
      <c r="R367" s="276"/>
      <c r="S367" s="276"/>
      <c r="T367" s="277"/>
      <c r="AT367" s="278" t="s">
        <v>185</v>
      </c>
      <c r="AU367" s="278" t="s">
        <v>85</v>
      </c>
      <c r="AV367" s="14" t="s">
        <v>82</v>
      </c>
      <c r="AW367" s="14" t="s">
        <v>37</v>
      </c>
      <c r="AX367" s="14" t="s">
        <v>74</v>
      </c>
      <c r="AY367" s="278" t="s">
        <v>169</v>
      </c>
    </row>
    <row r="368" spans="2:51" s="12" customFormat="1" ht="13.5">
      <c r="B368" s="246"/>
      <c r="C368" s="247"/>
      <c r="D368" s="248" t="s">
        <v>185</v>
      </c>
      <c r="E368" s="249" t="s">
        <v>21</v>
      </c>
      <c r="F368" s="250" t="s">
        <v>1389</v>
      </c>
      <c r="G368" s="247"/>
      <c r="H368" s="251">
        <v>5.2</v>
      </c>
      <c r="I368" s="252"/>
      <c r="J368" s="247"/>
      <c r="K368" s="247"/>
      <c r="L368" s="253"/>
      <c r="M368" s="254"/>
      <c r="N368" s="255"/>
      <c r="O368" s="255"/>
      <c r="P368" s="255"/>
      <c r="Q368" s="255"/>
      <c r="R368" s="255"/>
      <c r="S368" s="255"/>
      <c r="T368" s="256"/>
      <c r="AT368" s="257" t="s">
        <v>185</v>
      </c>
      <c r="AU368" s="257" t="s">
        <v>85</v>
      </c>
      <c r="AV368" s="12" t="s">
        <v>85</v>
      </c>
      <c r="AW368" s="12" t="s">
        <v>37</v>
      </c>
      <c r="AX368" s="12" t="s">
        <v>74</v>
      </c>
      <c r="AY368" s="257" t="s">
        <v>169</v>
      </c>
    </row>
    <row r="369" spans="2:51" s="15" customFormat="1" ht="13.5">
      <c r="B369" s="283"/>
      <c r="C369" s="284"/>
      <c r="D369" s="248" t="s">
        <v>185</v>
      </c>
      <c r="E369" s="285" t="s">
        <v>21</v>
      </c>
      <c r="F369" s="286" t="s">
        <v>345</v>
      </c>
      <c r="G369" s="284"/>
      <c r="H369" s="287">
        <v>5.2</v>
      </c>
      <c r="I369" s="288"/>
      <c r="J369" s="284"/>
      <c r="K369" s="284"/>
      <c r="L369" s="289"/>
      <c r="M369" s="290"/>
      <c r="N369" s="291"/>
      <c r="O369" s="291"/>
      <c r="P369" s="291"/>
      <c r="Q369" s="291"/>
      <c r="R369" s="291"/>
      <c r="S369" s="291"/>
      <c r="T369" s="292"/>
      <c r="AT369" s="293" t="s">
        <v>185</v>
      </c>
      <c r="AU369" s="293" t="s">
        <v>85</v>
      </c>
      <c r="AV369" s="15" t="s">
        <v>181</v>
      </c>
      <c r="AW369" s="15" t="s">
        <v>37</v>
      </c>
      <c r="AX369" s="15" t="s">
        <v>74</v>
      </c>
      <c r="AY369" s="293" t="s">
        <v>169</v>
      </c>
    </row>
    <row r="370" spans="2:51" s="13" customFormat="1" ht="13.5">
      <c r="B370" s="258"/>
      <c r="C370" s="259"/>
      <c r="D370" s="248" t="s">
        <v>185</v>
      </c>
      <c r="E370" s="260" t="s">
        <v>21</v>
      </c>
      <c r="F370" s="261" t="s">
        <v>187</v>
      </c>
      <c r="G370" s="259"/>
      <c r="H370" s="262">
        <v>242.8</v>
      </c>
      <c r="I370" s="263"/>
      <c r="J370" s="259"/>
      <c r="K370" s="259"/>
      <c r="L370" s="264"/>
      <c r="M370" s="265"/>
      <c r="N370" s="266"/>
      <c r="O370" s="266"/>
      <c r="P370" s="266"/>
      <c r="Q370" s="266"/>
      <c r="R370" s="266"/>
      <c r="S370" s="266"/>
      <c r="T370" s="267"/>
      <c r="AT370" s="268" t="s">
        <v>185</v>
      </c>
      <c r="AU370" s="268" t="s">
        <v>85</v>
      </c>
      <c r="AV370" s="13" t="s">
        <v>176</v>
      </c>
      <c r="AW370" s="13" t="s">
        <v>37</v>
      </c>
      <c r="AX370" s="13" t="s">
        <v>82</v>
      </c>
      <c r="AY370" s="268" t="s">
        <v>169</v>
      </c>
    </row>
    <row r="371" spans="2:65" s="1" customFormat="1" ht="16.5" customHeight="1">
      <c r="B371" s="47"/>
      <c r="C371" s="234" t="s">
        <v>662</v>
      </c>
      <c r="D371" s="234" t="s">
        <v>171</v>
      </c>
      <c r="E371" s="235" t="s">
        <v>1464</v>
      </c>
      <c r="F371" s="236" t="s">
        <v>1465</v>
      </c>
      <c r="G371" s="237" t="s">
        <v>205</v>
      </c>
      <c r="H371" s="238">
        <v>242.8</v>
      </c>
      <c r="I371" s="239"/>
      <c r="J371" s="240">
        <f>ROUND(I371*H371,2)</f>
        <v>0</v>
      </c>
      <c r="K371" s="236" t="s">
        <v>21</v>
      </c>
      <c r="L371" s="73"/>
      <c r="M371" s="241" t="s">
        <v>21</v>
      </c>
      <c r="N371" s="242" t="s">
        <v>45</v>
      </c>
      <c r="O371" s="48"/>
      <c r="P371" s="243">
        <f>O371*H371</f>
        <v>0</v>
      </c>
      <c r="Q371" s="243">
        <v>0</v>
      </c>
      <c r="R371" s="243">
        <f>Q371*H371</f>
        <v>0</v>
      </c>
      <c r="S371" s="243">
        <v>0</v>
      </c>
      <c r="T371" s="244">
        <f>S371*H371</f>
        <v>0</v>
      </c>
      <c r="AR371" s="25" t="s">
        <v>176</v>
      </c>
      <c r="AT371" s="25" t="s">
        <v>171</v>
      </c>
      <c r="AU371" s="25" t="s">
        <v>85</v>
      </c>
      <c r="AY371" s="25" t="s">
        <v>169</v>
      </c>
      <c r="BE371" s="245">
        <f>IF(N371="základní",J371,0)</f>
        <v>0</v>
      </c>
      <c r="BF371" s="245">
        <f>IF(N371="snížená",J371,0)</f>
        <v>0</v>
      </c>
      <c r="BG371" s="245">
        <f>IF(N371="zákl. přenesená",J371,0)</f>
        <v>0</v>
      </c>
      <c r="BH371" s="245">
        <f>IF(N371="sníž. přenesená",J371,0)</f>
        <v>0</v>
      </c>
      <c r="BI371" s="245">
        <f>IF(N371="nulová",J371,0)</f>
        <v>0</v>
      </c>
      <c r="BJ371" s="25" t="s">
        <v>82</v>
      </c>
      <c r="BK371" s="245">
        <f>ROUND(I371*H371,2)</f>
        <v>0</v>
      </c>
      <c r="BL371" s="25" t="s">
        <v>176</v>
      </c>
      <c r="BM371" s="25" t="s">
        <v>1466</v>
      </c>
    </row>
    <row r="372" spans="2:51" s="14" customFormat="1" ht="13.5">
      <c r="B372" s="269"/>
      <c r="C372" s="270"/>
      <c r="D372" s="248" t="s">
        <v>185</v>
      </c>
      <c r="E372" s="271" t="s">
        <v>21</v>
      </c>
      <c r="F372" s="272" t="s">
        <v>1295</v>
      </c>
      <c r="G372" s="270"/>
      <c r="H372" s="271" t="s">
        <v>21</v>
      </c>
      <c r="I372" s="273"/>
      <c r="J372" s="270"/>
      <c r="K372" s="270"/>
      <c r="L372" s="274"/>
      <c r="M372" s="275"/>
      <c r="N372" s="276"/>
      <c r="O372" s="276"/>
      <c r="P372" s="276"/>
      <c r="Q372" s="276"/>
      <c r="R372" s="276"/>
      <c r="S372" s="276"/>
      <c r="T372" s="277"/>
      <c r="AT372" s="278" t="s">
        <v>185</v>
      </c>
      <c r="AU372" s="278" t="s">
        <v>85</v>
      </c>
      <c r="AV372" s="14" t="s">
        <v>82</v>
      </c>
      <c r="AW372" s="14" t="s">
        <v>37</v>
      </c>
      <c r="AX372" s="14" t="s">
        <v>74</v>
      </c>
      <c r="AY372" s="278" t="s">
        <v>169</v>
      </c>
    </row>
    <row r="373" spans="2:51" s="12" customFormat="1" ht="13.5">
      <c r="B373" s="246"/>
      <c r="C373" s="247"/>
      <c r="D373" s="248" t="s">
        <v>185</v>
      </c>
      <c r="E373" s="249" t="s">
        <v>21</v>
      </c>
      <c r="F373" s="250" t="s">
        <v>1385</v>
      </c>
      <c r="G373" s="247"/>
      <c r="H373" s="251">
        <v>76.8</v>
      </c>
      <c r="I373" s="252"/>
      <c r="J373" s="247"/>
      <c r="K373" s="247"/>
      <c r="L373" s="253"/>
      <c r="M373" s="254"/>
      <c r="N373" s="255"/>
      <c r="O373" s="255"/>
      <c r="P373" s="255"/>
      <c r="Q373" s="255"/>
      <c r="R373" s="255"/>
      <c r="S373" s="255"/>
      <c r="T373" s="256"/>
      <c r="AT373" s="257" t="s">
        <v>185</v>
      </c>
      <c r="AU373" s="257" t="s">
        <v>85</v>
      </c>
      <c r="AV373" s="12" t="s">
        <v>85</v>
      </c>
      <c r="AW373" s="12" t="s">
        <v>37</v>
      </c>
      <c r="AX373" s="12" t="s">
        <v>74</v>
      </c>
      <c r="AY373" s="257" t="s">
        <v>169</v>
      </c>
    </row>
    <row r="374" spans="2:51" s="12" customFormat="1" ht="13.5">
      <c r="B374" s="246"/>
      <c r="C374" s="247"/>
      <c r="D374" s="248" t="s">
        <v>185</v>
      </c>
      <c r="E374" s="249" t="s">
        <v>21</v>
      </c>
      <c r="F374" s="250" t="s">
        <v>1386</v>
      </c>
      <c r="G374" s="247"/>
      <c r="H374" s="251">
        <v>78.4</v>
      </c>
      <c r="I374" s="252"/>
      <c r="J374" s="247"/>
      <c r="K374" s="247"/>
      <c r="L374" s="253"/>
      <c r="M374" s="254"/>
      <c r="N374" s="255"/>
      <c r="O374" s="255"/>
      <c r="P374" s="255"/>
      <c r="Q374" s="255"/>
      <c r="R374" s="255"/>
      <c r="S374" s="255"/>
      <c r="T374" s="256"/>
      <c r="AT374" s="257" t="s">
        <v>185</v>
      </c>
      <c r="AU374" s="257" t="s">
        <v>85</v>
      </c>
      <c r="AV374" s="12" t="s">
        <v>85</v>
      </c>
      <c r="AW374" s="12" t="s">
        <v>37</v>
      </c>
      <c r="AX374" s="12" t="s">
        <v>74</v>
      </c>
      <c r="AY374" s="257" t="s">
        <v>169</v>
      </c>
    </row>
    <row r="375" spans="2:51" s="12" customFormat="1" ht="13.5">
      <c r="B375" s="246"/>
      <c r="C375" s="247"/>
      <c r="D375" s="248" t="s">
        <v>185</v>
      </c>
      <c r="E375" s="249" t="s">
        <v>21</v>
      </c>
      <c r="F375" s="250" t="s">
        <v>1387</v>
      </c>
      <c r="G375" s="247"/>
      <c r="H375" s="251">
        <v>80</v>
      </c>
      <c r="I375" s="252"/>
      <c r="J375" s="247"/>
      <c r="K375" s="247"/>
      <c r="L375" s="253"/>
      <c r="M375" s="254"/>
      <c r="N375" s="255"/>
      <c r="O375" s="255"/>
      <c r="P375" s="255"/>
      <c r="Q375" s="255"/>
      <c r="R375" s="255"/>
      <c r="S375" s="255"/>
      <c r="T375" s="256"/>
      <c r="AT375" s="257" t="s">
        <v>185</v>
      </c>
      <c r="AU375" s="257" t="s">
        <v>85</v>
      </c>
      <c r="AV375" s="12" t="s">
        <v>85</v>
      </c>
      <c r="AW375" s="12" t="s">
        <v>37</v>
      </c>
      <c r="AX375" s="12" t="s">
        <v>74</v>
      </c>
      <c r="AY375" s="257" t="s">
        <v>169</v>
      </c>
    </row>
    <row r="376" spans="2:51" s="12" customFormat="1" ht="13.5">
      <c r="B376" s="246"/>
      <c r="C376" s="247"/>
      <c r="D376" s="248" t="s">
        <v>185</v>
      </c>
      <c r="E376" s="249" t="s">
        <v>21</v>
      </c>
      <c r="F376" s="250" t="s">
        <v>1388</v>
      </c>
      <c r="G376" s="247"/>
      <c r="H376" s="251">
        <v>2.4</v>
      </c>
      <c r="I376" s="252"/>
      <c r="J376" s="247"/>
      <c r="K376" s="247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185</v>
      </c>
      <c r="AU376" s="257" t="s">
        <v>85</v>
      </c>
      <c r="AV376" s="12" t="s">
        <v>85</v>
      </c>
      <c r="AW376" s="12" t="s">
        <v>37</v>
      </c>
      <c r="AX376" s="12" t="s">
        <v>74</v>
      </c>
      <c r="AY376" s="257" t="s">
        <v>169</v>
      </c>
    </row>
    <row r="377" spans="2:51" s="15" customFormat="1" ht="13.5">
      <c r="B377" s="283"/>
      <c r="C377" s="284"/>
      <c r="D377" s="248" t="s">
        <v>185</v>
      </c>
      <c r="E377" s="285" t="s">
        <v>21</v>
      </c>
      <c r="F377" s="286" t="s">
        <v>345</v>
      </c>
      <c r="G377" s="284"/>
      <c r="H377" s="287">
        <v>237.6</v>
      </c>
      <c r="I377" s="288"/>
      <c r="J377" s="284"/>
      <c r="K377" s="284"/>
      <c r="L377" s="289"/>
      <c r="M377" s="290"/>
      <c r="N377" s="291"/>
      <c r="O377" s="291"/>
      <c r="P377" s="291"/>
      <c r="Q377" s="291"/>
      <c r="R377" s="291"/>
      <c r="S377" s="291"/>
      <c r="T377" s="292"/>
      <c r="AT377" s="293" t="s">
        <v>185</v>
      </c>
      <c r="AU377" s="293" t="s">
        <v>85</v>
      </c>
      <c r="AV377" s="15" t="s">
        <v>181</v>
      </c>
      <c r="AW377" s="15" t="s">
        <v>37</v>
      </c>
      <c r="AX377" s="15" t="s">
        <v>74</v>
      </c>
      <c r="AY377" s="293" t="s">
        <v>169</v>
      </c>
    </row>
    <row r="378" spans="2:51" s="14" customFormat="1" ht="13.5">
      <c r="B378" s="269"/>
      <c r="C378" s="270"/>
      <c r="D378" s="248" t="s">
        <v>185</v>
      </c>
      <c r="E378" s="271" t="s">
        <v>21</v>
      </c>
      <c r="F378" s="272" t="s">
        <v>1321</v>
      </c>
      <c r="G378" s="270"/>
      <c r="H378" s="271" t="s">
        <v>21</v>
      </c>
      <c r="I378" s="273"/>
      <c r="J378" s="270"/>
      <c r="K378" s="270"/>
      <c r="L378" s="274"/>
      <c r="M378" s="275"/>
      <c r="N378" s="276"/>
      <c r="O378" s="276"/>
      <c r="P378" s="276"/>
      <c r="Q378" s="276"/>
      <c r="R378" s="276"/>
      <c r="S378" s="276"/>
      <c r="T378" s="277"/>
      <c r="AT378" s="278" t="s">
        <v>185</v>
      </c>
      <c r="AU378" s="278" t="s">
        <v>85</v>
      </c>
      <c r="AV378" s="14" t="s">
        <v>82</v>
      </c>
      <c r="AW378" s="14" t="s">
        <v>37</v>
      </c>
      <c r="AX378" s="14" t="s">
        <v>74</v>
      </c>
      <c r="AY378" s="278" t="s">
        <v>169</v>
      </c>
    </row>
    <row r="379" spans="2:51" s="12" customFormat="1" ht="13.5">
      <c r="B379" s="246"/>
      <c r="C379" s="247"/>
      <c r="D379" s="248" t="s">
        <v>185</v>
      </c>
      <c r="E379" s="249" t="s">
        <v>21</v>
      </c>
      <c r="F379" s="250" t="s">
        <v>1389</v>
      </c>
      <c r="G379" s="247"/>
      <c r="H379" s="251">
        <v>5.2</v>
      </c>
      <c r="I379" s="252"/>
      <c r="J379" s="247"/>
      <c r="K379" s="247"/>
      <c r="L379" s="253"/>
      <c r="M379" s="254"/>
      <c r="N379" s="255"/>
      <c r="O379" s="255"/>
      <c r="P379" s="255"/>
      <c r="Q379" s="255"/>
      <c r="R379" s="255"/>
      <c r="S379" s="255"/>
      <c r="T379" s="256"/>
      <c r="AT379" s="257" t="s">
        <v>185</v>
      </c>
      <c r="AU379" s="257" t="s">
        <v>85</v>
      </c>
      <c r="AV379" s="12" t="s">
        <v>85</v>
      </c>
      <c r="AW379" s="12" t="s">
        <v>37</v>
      </c>
      <c r="AX379" s="12" t="s">
        <v>74</v>
      </c>
      <c r="AY379" s="257" t="s">
        <v>169</v>
      </c>
    </row>
    <row r="380" spans="2:51" s="15" customFormat="1" ht="13.5">
      <c r="B380" s="283"/>
      <c r="C380" s="284"/>
      <c r="D380" s="248" t="s">
        <v>185</v>
      </c>
      <c r="E380" s="285" t="s">
        <v>21</v>
      </c>
      <c r="F380" s="286" t="s">
        <v>345</v>
      </c>
      <c r="G380" s="284"/>
      <c r="H380" s="287">
        <v>5.2</v>
      </c>
      <c r="I380" s="288"/>
      <c r="J380" s="284"/>
      <c r="K380" s="284"/>
      <c r="L380" s="289"/>
      <c r="M380" s="290"/>
      <c r="N380" s="291"/>
      <c r="O380" s="291"/>
      <c r="P380" s="291"/>
      <c r="Q380" s="291"/>
      <c r="R380" s="291"/>
      <c r="S380" s="291"/>
      <c r="T380" s="292"/>
      <c r="AT380" s="293" t="s">
        <v>185</v>
      </c>
      <c r="AU380" s="293" t="s">
        <v>85</v>
      </c>
      <c r="AV380" s="15" t="s">
        <v>181</v>
      </c>
      <c r="AW380" s="15" t="s">
        <v>37</v>
      </c>
      <c r="AX380" s="15" t="s">
        <v>74</v>
      </c>
      <c r="AY380" s="293" t="s">
        <v>169</v>
      </c>
    </row>
    <row r="381" spans="2:51" s="13" customFormat="1" ht="13.5">
      <c r="B381" s="258"/>
      <c r="C381" s="259"/>
      <c r="D381" s="248" t="s">
        <v>185</v>
      </c>
      <c r="E381" s="260" t="s">
        <v>21</v>
      </c>
      <c r="F381" s="261" t="s">
        <v>187</v>
      </c>
      <c r="G381" s="259"/>
      <c r="H381" s="262">
        <v>242.8</v>
      </c>
      <c r="I381" s="263"/>
      <c r="J381" s="259"/>
      <c r="K381" s="259"/>
      <c r="L381" s="264"/>
      <c r="M381" s="265"/>
      <c r="N381" s="266"/>
      <c r="O381" s="266"/>
      <c r="P381" s="266"/>
      <c r="Q381" s="266"/>
      <c r="R381" s="266"/>
      <c r="S381" s="266"/>
      <c r="T381" s="267"/>
      <c r="AT381" s="268" t="s">
        <v>185</v>
      </c>
      <c r="AU381" s="268" t="s">
        <v>85</v>
      </c>
      <c r="AV381" s="13" t="s">
        <v>176</v>
      </c>
      <c r="AW381" s="13" t="s">
        <v>37</v>
      </c>
      <c r="AX381" s="13" t="s">
        <v>82</v>
      </c>
      <c r="AY381" s="268" t="s">
        <v>169</v>
      </c>
    </row>
    <row r="382" spans="2:63" s="11" customFormat="1" ht="29.85" customHeight="1">
      <c r="B382" s="218"/>
      <c r="C382" s="219"/>
      <c r="D382" s="220" t="s">
        <v>73</v>
      </c>
      <c r="E382" s="232" t="s">
        <v>283</v>
      </c>
      <c r="F382" s="232" t="s">
        <v>284</v>
      </c>
      <c r="G382" s="219"/>
      <c r="H382" s="219"/>
      <c r="I382" s="222"/>
      <c r="J382" s="233">
        <f>BK382</f>
        <v>0</v>
      </c>
      <c r="K382" s="219"/>
      <c r="L382" s="224"/>
      <c r="M382" s="225"/>
      <c r="N382" s="226"/>
      <c r="O382" s="226"/>
      <c r="P382" s="227">
        <f>SUM(P383:P440)</f>
        <v>0</v>
      </c>
      <c r="Q382" s="226"/>
      <c r="R382" s="227">
        <f>SUM(R383:R440)</f>
        <v>0</v>
      </c>
      <c r="S382" s="226"/>
      <c r="T382" s="228">
        <f>SUM(T383:T440)</f>
        <v>0</v>
      </c>
      <c r="AR382" s="229" t="s">
        <v>82</v>
      </c>
      <c r="AT382" s="230" t="s">
        <v>73</v>
      </c>
      <c r="AU382" s="230" t="s">
        <v>82</v>
      </c>
      <c r="AY382" s="229" t="s">
        <v>169</v>
      </c>
      <c r="BK382" s="231">
        <f>SUM(BK383:BK440)</f>
        <v>0</v>
      </c>
    </row>
    <row r="383" spans="2:65" s="1" customFormat="1" ht="25.5" customHeight="1">
      <c r="B383" s="47"/>
      <c r="C383" s="234" t="s">
        <v>665</v>
      </c>
      <c r="D383" s="234" t="s">
        <v>171</v>
      </c>
      <c r="E383" s="235" t="s">
        <v>1039</v>
      </c>
      <c r="F383" s="236" t="s">
        <v>1040</v>
      </c>
      <c r="G383" s="237" t="s">
        <v>288</v>
      </c>
      <c r="H383" s="238">
        <v>0.45</v>
      </c>
      <c r="I383" s="239"/>
      <c r="J383" s="240">
        <f>ROUND(I383*H383,2)</f>
        <v>0</v>
      </c>
      <c r="K383" s="236" t="s">
        <v>21</v>
      </c>
      <c r="L383" s="73"/>
      <c r="M383" s="241" t="s">
        <v>21</v>
      </c>
      <c r="N383" s="242" t="s">
        <v>45</v>
      </c>
      <c r="O383" s="48"/>
      <c r="P383" s="243">
        <f>O383*H383</f>
        <v>0</v>
      </c>
      <c r="Q383" s="243">
        <v>0</v>
      </c>
      <c r="R383" s="243">
        <f>Q383*H383</f>
        <v>0</v>
      </c>
      <c r="S383" s="243">
        <v>0</v>
      </c>
      <c r="T383" s="244">
        <f>S383*H383</f>
        <v>0</v>
      </c>
      <c r="AR383" s="25" t="s">
        <v>176</v>
      </c>
      <c r="AT383" s="25" t="s">
        <v>171</v>
      </c>
      <c r="AU383" s="25" t="s">
        <v>85</v>
      </c>
      <c r="AY383" s="25" t="s">
        <v>169</v>
      </c>
      <c r="BE383" s="245">
        <f>IF(N383="základní",J383,0)</f>
        <v>0</v>
      </c>
      <c r="BF383" s="245">
        <f>IF(N383="snížená",J383,0)</f>
        <v>0</v>
      </c>
      <c r="BG383" s="245">
        <f>IF(N383="zákl. přenesená",J383,0)</f>
        <v>0</v>
      </c>
      <c r="BH383" s="245">
        <f>IF(N383="sníž. přenesená",J383,0)</f>
        <v>0</v>
      </c>
      <c r="BI383" s="245">
        <f>IF(N383="nulová",J383,0)</f>
        <v>0</v>
      </c>
      <c r="BJ383" s="25" t="s">
        <v>82</v>
      </c>
      <c r="BK383" s="245">
        <f>ROUND(I383*H383,2)</f>
        <v>0</v>
      </c>
      <c r="BL383" s="25" t="s">
        <v>176</v>
      </c>
      <c r="BM383" s="25" t="s">
        <v>1467</v>
      </c>
    </row>
    <row r="384" spans="2:51" s="12" customFormat="1" ht="13.5">
      <c r="B384" s="246"/>
      <c r="C384" s="247"/>
      <c r="D384" s="248" t="s">
        <v>185</v>
      </c>
      <c r="E384" s="249" t="s">
        <v>21</v>
      </c>
      <c r="F384" s="250" t="s">
        <v>1468</v>
      </c>
      <c r="G384" s="247"/>
      <c r="H384" s="251">
        <v>0.45</v>
      </c>
      <c r="I384" s="252"/>
      <c r="J384" s="247"/>
      <c r="K384" s="247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185</v>
      </c>
      <c r="AU384" s="257" t="s">
        <v>85</v>
      </c>
      <c r="AV384" s="12" t="s">
        <v>85</v>
      </c>
      <c r="AW384" s="12" t="s">
        <v>37</v>
      </c>
      <c r="AX384" s="12" t="s">
        <v>74</v>
      </c>
      <c r="AY384" s="257" t="s">
        <v>169</v>
      </c>
    </row>
    <row r="385" spans="2:51" s="13" customFormat="1" ht="13.5">
      <c r="B385" s="258"/>
      <c r="C385" s="259"/>
      <c r="D385" s="248" t="s">
        <v>185</v>
      </c>
      <c r="E385" s="260" t="s">
        <v>21</v>
      </c>
      <c r="F385" s="261" t="s">
        <v>187</v>
      </c>
      <c r="G385" s="259"/>
      <c r="H385" s="262">
        <v>0.45</v>
      </c>
      <c r="I385" s="263"/>
      <c r="J385" s="259"/>
      <c r="K385" s="259"/>
      <c r="L385" s="264"/>
      <c r="M385" s="265"/>
      <c r="N385" s="266"/>
      <c r="O385" s="266"/>
      <c r="P385" s="266"/>
      <c r="Q385" s="266"/>
      <c r="R385" s="266"/>
      <c r="S385" s="266"/>
      <c r="T385" s="267"/>
      <c r="AT385" s="268" t="s">
        <v>185</v>
      </c>
      <c r="AU385" s="268" t="s">
        <v>85</v>
      </c>
      <c r="AV385" s="13" t="s">
        <v>176</v>
      </c>
      <c r="AW385" s="13" t="s">
        <v>37</v>
      </c>
      <c r="AX385" s="13" t="s">
        <v>82</v>
      </c>
      <c r="AY385" s="268" t="s">
        <v>169</v>
      </c>
    </row>
    <row r="386" spans="2:65" s="1" customFormat="1" ht="25.5" customHeight="1">
      <c r="B386" s="47"/>
      <c r="C386" s="234" t="s">
        <v>683</v>
      </c>
      <c r="D386" s="234" t="s">
        <v>171</v>
      </c>
      <c r="E386" s="235" t="s">
        <v>1044</v>
      </c>
      <c r="F386" s="236" t="s">
        <v>1045</v>
      </c>
      <c r="G386" s="237" t="s">
        <v>288</v>
      </c>
      <c r="H386" s="238">
        <v>2.7</v>
      </c>
      <c r="I386" s="239"/>
      <c r="J386" s="240">
        <f>ROUND(I386*H386,2)</f>
        <v>0</v>
      </c>
      <c r="K386" s="236" t="s">
        <v>21</v>
      </c>
      <c r="L386" s="73"/>
      <c r="M386" s="241" t="s">
        <v>21</v>
      </c>
      <c r="N386" s="242" t="s">
        <v>45</v>
      </c>
      <c r="O386" s="48"/>
      <c r="P386" s="243">
        <f>O386*H386</f>
        <v>0</v>
      </c>
      <c r="Q386" s="243">
        <v>0</v>
      </c>
      <c r="R386" s="243">
        <f>Q386*H386</f>
        <v>0</v>
      </c>
      <c r="S386" s="243">
        <v>0</v>
      </c>
      <c r="T386" s="244">
        <f>S386*H386</f>
        <v>0</v>
      </c>
      <c r="AR386" s="25" t="s">
        <v>176</v>
      </c>
      <c r="AT386" s="25" t="s">
        <v>171</v>
      </c>
      <c r="AU386" s="25" t="s">
        <v>85</v>
      </c>
      <c r="AY386" s="25" t="s">
        <v>169</v>
      </c>
      <c r="BE386" s="245">
        <f>IF(N386="základní",J386,0)</f>
        <v>0</v>
      </c>
      <c r="BF386" s="245">
        <f>IF(N386="snížená",J386,0)</f>
        <v>0</v>
      </c>
      <c r="BG386" s="245">
        <f>IF(N386="zákl. přenesená",J386,0)</f>
        <v>0</v>
      </c>
      <c r="BH386" s="245">
        <f>IF(N386="sníž. přenesená",J386,0)</f>
        <v>0</v>
      </c>
      <c r="BI386" s="245">
        <f>IF(N386="nulová",J386,0)</f>
        <v>0</v>
      </c>
      <c r="BJ386" s="25" t="s">
        <v>82</v>
      </c>
      <c r="BK386" s="245">
        <f>ROUND(I386*H386,2)</f>
        <v>0</v>
      </c>
      <c r="BL386" s="25" t="s">
        <v>176</v>
      </c>
      <c r="BM386" s="25" t="s">
        <v>1469</v>
      </c>
    </row>
    <row r="387" spans="2:51" s="12" customFormat="1" ht="13.5">
      <c r="B387" s="246"/>
      <c r="C387" s="247"/>
      <c r="D387" s="248" t="s">
        <v>185</v>
      </c>
      <c r="E387" s="249" t="s">
        <v>21</v>
      </c>
      <c r="F387" s="250" t="s">
        <v>1470</v>
      </c>
      <c r="G387" s="247"/>
      <c r="H387" s="251">
        <v>2.7</v>
      </c>
      <c r="I387" s="252"/>
      <c r="J387" s="247"/>
      <c r="K387" s="247"/>
      <c r="L387" s="253"/>
      <c r="M387" s="254"/>
      <c r="N387" s="255"/>
      <c r="O387" s="255"/>
      <c r="P387" s="255"/>
      <c r="Q387" s="255"/>
      <c r="R387" s="255"/>
      <c r="S387" s="255"/>
      <c r="T387" s="256"/>
      <c r="AT387" s="257" t="s">
        <v>185</v>
      </c>
      <c r="AU387" s="257" t="s">
        <v>85</v>
      </c>
      <c r="AV387" s="12" t="s">
        <v>85</v>
      </c>
      <c r="AW387" s="12" t="s">
        <v>37</v>
      </c>
      <c r="AX387" s="12" t="s">
        <v>74</v>
      </c>
      <c r="AY387" s="257" t="s">
        <v>169</v>
      </c>
    </row>
    <row r="388" spans="2:51" s="13" customFormat="1" ht="13.5">
      <c r="B388" s="258"/>
      <c r="C388" s="259"/>
      <c r="D388" s="248" t="s">
        <v>185</v>
      </c>
      <c r="E388" s="260" t="s">
        <v>21</v>
      </c>
      <c r="F388" s="261" t="s">
        <v>187</v>
      </c>
      <c r="G388" s="259"/>
      <c r="H388" s="262">
        <v>2.7</v>
      </c>
      <c r="I388" s="263"/>
      <c r="J388" s="259"/>
      <c r="K388" s="259"/>
      <c r="L388" s="264"/>
      <c r="M388" s="265"/>
      <c r="N388" s="266"/>
      <c r="O388" s="266"/>
      <c r="P388" s="266"/>
      <c r="Q388" s="266"/>
      <c r="R388" s="266"/>
      <c r="S388" s="266"/>
      <c r="T388" s="267"/>
      <c r="AT388" s="268" t="s">
        <v>185</v>
      </c>
      <c r="AU388" s="268" t="s">
        <v>85</v>
      </c>
      <c r="AV388" s="13" t="s">
        <v>176</v>
      </c>
      <c r="AW388" s="13" t="s">
        <v>37</v>
      </c>
      <c r="AX388" s="13" t="s">
        <v>82</v>
      </c>
      <c r="AY388" s="268" t="s">
        <v>169</v>
      </c>
    </row>
    <row r="389" spans="2:65" s="1" customFormat="1" ht="25.5" customHeight="1">
      <c r="B389" s="47"/>
      <c r="C389" s="234" t="s">
        <v>688</v>
      </c>
      <c r="D389" s="234" t="s">
        <v>171</v>
      </c>
      <c r="E389" s="235" t="s">
        <v>286</v>
      </c>
      <c r="F389" s="236" t="s">
        <v>287</v>
      </c>
      <c r="G389" s="237" t="s">
        <v>288</v>
      </c>
      <c r="H389" s="238">
        <v>116.638</v>
      </c>
      <c r="I389" s="239"/>
      <c r="J389" s="240">
        <f>ROUND(I389*H389,2)</f>
        <v>0</v>
      </c>
      <c r="K389" s="236" t="s">
        <v>175</v>
      </c>
      <c r="L389" s="73"/>
      <c r="M389" s="241" t="s">
        <v>21</v>
      </c>
      <c r="N389" s="242" t="s">
        <v>45</v>
      </c>
      <c r="O389" s="48"/>
      <c r="P389" s="243">
        <f>O389*H389</f>
        <v>0</v>
      </c>
      <c r="Q389" s="243">
        <v>0</v>
      </c>
      <c r="R389" s="243">
        <f>Q389*H389</f>
        <v>0</v>
      </c>
      <c r="S389" s="243">
        <v>0</v>
      </c>
      <c r="T389" s="244">
        <f>S389*H389</f>
        <v>0</v>
      </c>
      <c r="AR389" s="25" t="s">
        <v>176</v>
      </c>
      <c r="AT389" s="25" t="s">
        <v>171</v>
      </c>
      <c r="AU389" s="25" t="s">
        <v>85</v>
      </c>
      <c r="AY389" s="25" t="s">
        <v>169</v>
      </c>
      <c r="BE389" s="245">
        <f>IF(N389="základní",J389,0)</f>
        <v>0</v>
      </c>
      <c r="BF389" s="245">
        <f>IF(N389="snížená",J389,0)</f>
        <v>0</v>
      </c>
      <c r="BG389" s="245">
        <f>IF(N389="zákl. přenesená",J389,0)</f>
        <v>0</v>
      </c>
      <c r="BH389" s="245">
        <f>IF(N389="sníž. přenesená",J389,0)</f>
        <v>0</v>
      </c>
      <c r="BI389" s="245">
        <f>IF(N389="nulová",J389,0)</f>
        <v>0</v>
      </c>
      <c r="BJ389" s="25" t="s">
        <v>82</v>
      </c>
      <c r="BK389" s="245">
        <f>ROUND(I389*H389,2)</f>
        <v>0</v>
      </c>
      <c r="BL389" s="25" t="s">
        <v>176</v>
      </c>
      <c r="BM389" s="25" t="s">
        <v>1471</v>
      </c>
    </row>
    <row r="390" spans="2:51" s="14" customFormat="1" ht="13.5">
      <c r="B390" s="269"/>
      <c r="C390" s="270"/>
      <c r="D390" s="248" t="s">
        <v>185</v>
      </c>
      <c r="E390" s="271" t="s">
        <v>21</v>
      </c>
      <c r="F390" s="272" t="s">
        <v>373</v>
      </c>
      <c r="G390" s="270"/>
      <c r="H390" s="271" t="s">
        <v>21</v>
      </c>
      <c r="I390" s="273"/>
      <c r="J390" s="270"/>
      <c r="K390" s="270"/>
      <c r="L390" s="274"/>
      <c r="M390" s="275"/>
      <c r="N390" s="276"/>
      <c r="O390" s="276"/>
      <c r="P390" s="276"/>
      <c r="Q390" s="276"/>
      <c r="R390" s="276"/>
      <c r="S390" s="276"/>
      <c r="T390" s="277"/>
      <c r="AT390" s="278" t="s">
        <v>185</v>
      </c>
      <c r="AU390" s="278" t="s">
        <v>85</v>
      </c>
      <c r="AV390" s="14" t="s">
        <v>82</v>
      </c>
      <c r="AW390" s="14" t="s">
        <v>37</v>
      </c>
      <c r="AX390" s="14" t="s">
        <v>74</v>
      </c>
      <c r="AY390" s="278" t="s">
        <v>169</v>
      </c>
    </row>
    <row r="391" spans="2:51" s="12" customFormat="1" ht="13.5">
      <c r="B391" s="246"/>
      <c r="C391" s="247"/>
      <c r="D391" s="248" t="s">
        <v>185</v>
      </c>
      <c r="E391" s="249" t="s">
        <v>21</v>
      </c>
      <c r="F391" s="250" t="s">
        <v>1472</v>
      </c>
      <c r="G391" s="247"/>
      <c r="H391" s="251">
        <v>20.207</v>
      </c>
      <c r="I391" s="252"/>
      <c r="J391" s="247"/>
      <c r="K391" s="247"/>
      <c r="L391" s="253"/>
      <c r="M391" s="254"/>
      <c r="N391" s="255"/>
      <c r="O391" s="255"/>
      <c r="P391" s="255"/>
      <c r="Q391" s="255"/>
      <c r="R391" s="255"/>
      <c r="S391" s="255"/>
      <c r="T391" s="256"/>
      <c r="AT391" s="257" t="s">
        <v>185</v>
      </c>
      <c r="AU391" s="257" t="s">
        <v>85</v>
      </c>
      <c r="AV391" s="12" t="s">
        <v>85</v>
      </c>
      <c r="AW391" s="12" t="s">
        <v>37</v>
      </c>
      <c r="AX391" s="12" t="s">
        <v>74</v>
      </c>
      <c r="AY391" s="257" t="s">
        <v>169</v>
      </c>
    </row>
    <row r="392" spans="2:51" s="14" customFormat="1" ht="13.5">
      <c r="B392" s="269"/>
      <c r="C392" s="270"/>
      <c r="D392" s="248" t="s">
        <v>185</v>
      </c>
      <c r="E392" s="271" t="s">
        <v>21</v>
      </c>
      <c r="F392" s="272" t="s">
        <v>1050</v>
      </c>
      <c r="G392" s="270"/>
      <c r="H392" s="271" t="s">
        <v>21</v>
      </c>
      <c r="I392" s="273"/>
      <c r="J392" s="270"/>
      <c r="K392" s="270"/>
      <c r="L392" s="274"/>
      <c r="M392" s="275"/>
      <c r="N392" s="276"/>
      <c r="O392" s="276"/>
      <c r="P392" s="276"/>
      <c r="Q392" s="276"/>
      <c r="R392" s="276"/>
      <c r="S392" s="276"/>
      <c r="T392" s="277"/>
      <c r="AT392" s="278" t="s">
        <v>185</v>
      </c>
      <c r="AU392" s="278" t="s">
        <v>85</v>
      </c>
      <c r="AV392" s="14" t="s">
        <v>82</v>
      </c>
      <c r="AW392" s="14" t="s">
        <v>37</v>
      </c>
      <c r="AX392" s="14" t="s">
        <v>74</v>
      </c>
      <c r="AY392" s="278" t="s">
        <v>169</v>
      </c>
    </row>
    <row r="393" spans="2:51" s="12" customFormat="1" ht="13.5">
      <c r="B393" s="246"/>
      <c r="C393" s="247"/>
      <c r="D393" s="248" t="s">
        <v>185</v>
      </c>
      <c r="E393" s="249" t="s">
        <v>21</v>
      </c>
      <c r="F393" s="250" t="s">
        <v>1473</v>
      </c>
      <c r="G393" s="247"/>
      <c r="H393" s="251">
        <v>5.34</v>
      </c>
      <c r="I393" s="252"/>
      <c r="J393" s="247"/>
      <c r="K393" s="247"/>
      <c r="L393" s="253"/>
      <c r="M393" s="254"/>
      <c r="N393" s="255"/>
      <c r="O393" s="255"/>
      <c r="P393" s="255"/>
      <c r="Q393" s="255"/>
      <c r="R393" s="255"/>
      <c r="S393" s="255"/>
      <c r="T393" s="256"/>
      <c r="AT393" s="257" t="s">
        <v>185</v>
      </c>
      <c r="AU393" s="257" t="s">
        <v>85</v>
      </c>
      <c r="AV393" s="12" t="s">
        <v>85</v>
      </c>
      <c r="AW393" s="12" t="s">
        <v>37</v>
      </c>
      <c r="AX393" s="12" t="s">
        <v>74</v>
      </c>
      <c r="AY393" s="257" t="s">
        <v>169</v>
      </c>
    </row>
    <row r="394" spans="2:51" s="14" customFormat="1" ht="13.5">
      <c r="B394" s="269"/>
      <c r="C394" s="270"/>
      <c r="D394" s="248" t="s">
        <v>185</v>
      </c>
      <c r="E394" s="271" t="s">
        <v>21</v>
      </c>
      <c r="F394" s="272" t="s">
        <v>1474</v>
      </c>
      <c r="G394" s="270"/>
      <c r="H394" s="271" t="s">
        <v>21</v>
      </c>
      <c r="I394" s="273"/>
      <c r="J394" s="270"/>
      <c r="K394" s="270"/>
      <c r="L394" s="274"/>
      <c r="M394" s="275"/>
      <c r="N394" s="276"/>
      <c r="O394" s="276"/>
      <c r="P394" s="276"/>
      <c r="Q394" s="276"/>
      <c r="R394" s="276"/>
      <c r="S394" s="276"/>
      <c r="T394" s="277"/>
      <c r="AT394" s="278" t="s">
        <v>185</v>
      </c>
      <c r="AU394" s="278" t="s">
        <v>85</v>
      </c>
      <c r="AV394" s="14" t="s">
        <v>82</v>
      </c>
      <c r="AW394" s="14" t="s">
        <v>37</v>
      </c>
      <c r="AX394" s="14" t="s">
        <v>74</v>
      </c>
      <c r="AY394" s="278" t="s">
        <v>169</v>
      </c>
    </row>
    <row r="395" spans="2:51" s="12" customFormat="1" ht="13.5">
      <c r="B395" s="246"/>
      <c r="C395" s="247"/>
      <c r="D395" s="248" t="s">
        <v>185</v>
      </c>
      <c r="E395" s="249" t="s">
        <v>21</v>
      </c>
      <c r="F395" s="250" t="s">
        <v>1475</v>
      </c>
      <c r="G395" s="247"/>
      <c r="H395" s="251">
        <v>60.248</v>
      </c>
      <c r="I395" s="252"/>
      <c r="J395" s="247"/>
      <c r="K395" s="247"/>
      <c r="L395" s="253"/>
      <c r="M395" s="254"/>
      <c r="N395" s="255"/>
      <c r="O395" s="255"/>
      <c r="P395" s="255"/>
      <c r="Q395" s="255"/>
      <c r="R395" s="255"/>
      <c r="S395" s="255"/>
      <c r="T395" s="256"/>
      <c r="AT395" s="257" t="s">
        <v>185</v>
      </c>
      <c r="AU395" s="257" t="s">
        <v>85</v>
      </c>
      <c r="AV395" s="12" t="s">
        <v>85</v>
      </c>
      <c r="AW395" s="12" t="s">
        <v>37</v>
      </c>
      <c r="AX395" s="12" t="s">
        <v>74</v>
      </c>
      <c r="AY395" s="257" t="s">
        <v>169</v>
      </c>
    </row>
    <row r="396" spans="2:51" s="14" customFormat="1" ht="13.5">
      <c r="B396" s="269"/>
      <c r="C396" s="270"/>
      <c r="D396" s="248" t="s">
        <v>185</v>
      </c>
      <c r="E396" s="271" t="s">
        <v>21</v>
      </c>
      <c r="F396" s="272" t="s">
        <v>1476</v>
      </c>
      <c r="G396" s="270"/>
      <c r="H396" s="271" t="s">
        <v>21</v>
      </c>
      <c r="I396" s="273"/>
      <c r="J396" s="270"/>
      <c r="K396" s="270"/>
      <c r="L396" s="274"/>
      <c r="M396" s="275"/>
      <c r="N396" s="276"/>
      <c r="O396" s="276"/>
      <c r="P396" s="276"/>
      <c r="Q396" s="276"/>
      <c r="R396" s="276"/>
      <c r="S396" s="276"/>
      <c r="T396" s="277"/>
      <c r="AT396" s="278" t="s">
        <v>185</v>
      </c>
      <c r="AU396" s="278" t="s">
        <v>85</v>
      </c>
      <c r="AV396" s="14" t="s">
        <v>82</v>
      </c>
      <c r="AW396" s="14" t="s">
        <v>37</v>
      </c>
      <c r="AX396" s="14" t="s">
        <v>74</v>
      </c>
      <c r="AY396" s="278" t="s">
        <v>169</v>
      </c>
    </row>
    <row r="397" spans="2:51" s="12" customFormat="1" ht="13.5">
      <c r="B397" s="246"/>
      <c r="C397" s="247"/>
      <c r="D397" s="248" t="s">
        <v>185</v>
      </c>
      <c r="E397" s="249" t="s">
        <v>21</v>
      </c>
      <c r="F397" s="250" t="s">
        <v>1477</v>
      </c>
      <c r="G397" s="247"/>
      <c r="H397" s="251">
        <v>30.843</v>
      </c>
      <c r="I397" s="252"/>
      <c r="J397" s="247"/>
      <c r="K397" s="247"/>
      <c r="L397" s="253"/>
      <c r="M397" s="254"/>
      <c r="N397" s="255"/>
      <c r="O397" s="255"/>
      <c r="P397" s="255"/>
      <c r="Q397" s="255"/>
      <c r="R397" s="255"/>
      <c r="S397" s="255"/>
      <c r="T397" s="256"/>
      <c r="AT397" s="257" t="s">
        <v>185</v>
      </c>
      <c r="AU397" s="257" t="s">
        <v>85</v>
      </c>
      <c r="AV397" s="12" t="s">
        <v>85</v>
      </c>
      <c r="AW397" s="12" t="s">
        <v>37</v>
      </c>
      <c r="AX397" s="12" t="s">
        <v>74</v>
      </c>
      <c r="AY397" s="257" t="s">
        <v>169</v>
      </c>
    </row>
    <row r="398" spans="2:51" s="13" customFormat="1" ht="13.5">
      <c r="B398" s="258"/>
      <c r="C398" s="259"/>
      <c r="D398" s="248" t="s">
        <v>185</v>
      </c>
      <c r="E398" s="260" t="s">
        <v>21</v>
      </c>
      <c r="F398" s="261" t="s">
        <v>187</v>
      </c>
      <c r="G398" s="259"/>
      <c r="H398" s="262">
        <v>116.638</v>
      </c>
      <c r="I398" s="263"/>
      <c r="J398" s="259"/>
      <c r="K398" s="259"/>
      <c r="L398" s="264"/>
      <c r="M398" s="265"/>
      <c r="N398" s="266"/>
      <c r="O398" s="266"/>
      <c r="P398" s="266"/>
      <c r="Q398" s="266"/>
      <c r="R398" s="266"/>
      <c r="S398" s="266"/>
      <c r="T398" s="267"/>
      <c r="AT398" s="268" t="s">
        <v>185</v>
      </c>
      <c r="AU398" s="268" t="s">
        <v>85</v>
      </c>
      <c r="AV398" s="13" t="s">
        <v>176</v>
      </c>
      <c r="AW398" s="13" t="s">
        <v>37</v>
      </c>
      <c r="AX398" s="13" t="s">
        <v>82</v>
      </c>
      <c r="AY398" s="268" t="s">
        <v>169</v>
      </c>
    </row>
    <row r="399" spans="2:65" s="1" customFormat="1" ht="25.5" customHeight="1">
      <c r="B399" s="47"/>
      <c r="C399" s="234" t="s">
        <v>694</v>
      </c>
      <c r="D399" s="234" t="s">
        <v>171</v>
      </c>
      <c r="E399" s="235" t="s">
        <v>292</v>
      </c>
      <c r="F399" s="236" t="s">
        <v>293</v>
      </c>
      <c r="G399" s="237" t="s">
        <v>288</v>
      </c>
      <c r="H399" s="238">
        <v>1283.018</v>
      </c>
      <c r="I399" s="239"/>
      <c r="J399" s="240">
        <f>ROUND(I399*H399,2)</f>
        <v>0</v>
      </c>
      <c r="K399" s="236" t="s">
        <v>175</v>
      </c>
      <c r="L399" s="73"/>
      <c r="M399" s="241" t="s">
        <v>21</v>
      </c>
      <c r="N399" s="242" t="s">
        <v>45</v>
      </c>
      <c r="O399" s="48"/>
      <c r="P399" s="243">
        <f>O399*H399</f>
        <v>0</v>
      </c>
      <c r="Q399" s="243">
        <v>0</v>
      </c>
      <c r="R399" s="243">
        <f>Q399*H399</f>
        <v>0</v>
      </c>
      <c r="S399" s="243">
        <v>0</v>
      </c>
      <c r="T399" s="244">
        <f>S399*H399</f>
        <v>0</v>
      </c>
      <c r="AR399" s="25" t="s">
        <v>176</v>
      </c>
      <c r="AT399" s="25" t="s">
        <v>171</v>
      </c>
      <c r="AU399" s="25" t="s">
        <v>85</v>
      </c>
      <c r="AY399" s="25" t="s">
        <v>169</v>
      </c>
      <c r="BE399" s="245">
        <f>IF(N399="základní",J399,0)</f>
        <v>0</v>
      </c>
      <c r="BF399" s="245">
        <f>IF(N399="snížená",J399,0)</f>
        <v>0</v>
      </c>
      <c r="BG399" s="245">
        <f>IF(N399="zákl. přenesená",J399,0)</f>
        <v>0</v>
      </c>
      <c r="BH399" s="245">
        <f>IF(N399="sníž. přenesená",J399,0)</f>
        <v>0</v>
      </c>
      <c r="BI399" s="245">
        <f>IF(N399="nulová",J399,0)</f>
        <v>0</v>
      </c>
      <c r="BJ399" s="25" t="s">
        <v>82</v>
      </c>
      <c r="BK399" s="245">
        <f>ROUND(I399*H399,2)</f>
        <v>0</v>
      </c>
      <c r="BL399" s="25" t="s">
        <v>176</v>
      </c>
      <c r="BM399" s="25" t="s">
        <v>1478</v>
      </c>
    </row>
    <row r="400" spans="2:51" s="12" customFormat="1" ht="13.5">
      <c r="B400" s="246"/>
      <c r="C400" s="247"/>
      <c r="D400" s="248" t="s">
        <v>185</v>
      </c>
      <c r="E400" s="249" t="s">
        <v>21</v>
      </c>
      <c r="F400" s="250" t="s">
        <v>1479</v>
      </c>
      <c r="G400" s="247"/>
      <c r="H400" s="251">
        <v>1283.018</v>
      </c>
      <c r="I400" s="252"/>
      <c r="J400" s="247"/>
      <c r="K400" s="247"/>
      <c r="L400" s="253"/>
      <c r="M400" s="254"/>
      <c r="N400" s="255"/>
      <c r="O400" s="255"/>
      <c r="P400" s="255"/>
      <c r="Q400" s="255"/>
      <c r="R400" s="255"/>
      <c r="S400" s="255"/>
      <c r="T400" s="256"/>
      <c r="AT400" s="257" t="s">
        <v>185</v>
      </c>
      <c r="AU400" s="257" t="s">
        <v>85</v>
      </c>
      <c r="AV400" s="12" t="s">
        <v>85</v>
      </c>
      <c r="AW400" s="12" t="s">
        <v>37</v>
      </c>
      <c r="AX400" s="12" t="s">
        <v>82</v>
      </c>
      <c r="AY400" s="257" t="s">
        <v>169</v>
      </c>
    </row>
    <row r="401" spans="2:65" s="1" customFormat="1" ht="25.5" customHeight="1">
      <c r="B401" s="47"/>
      <c r="C401" s="234" t="s">
        <v>700</v>
      </c>
      <c r="D401" s="234" t="s">
        <v>171</v>
      </c>
      <c r="E401" s="235" t="s">
        <v>1062</v>
      </c>
      <c r="F401" s="236" t="s">
        <v>1063</v>
      </c>
      <c r="G401" s="237" t="s">
        <v>288</v>
      </c>
      <c r="H401" s="238">
        <v>8.51</v>
      </c>
      <c r="I401" s="239"/>
      <c r="J401" s="240">
        <f>ROUND(I401*H401,2)</f>
        <v>0</v>
      </c>
      <c r="K401" s="236" t="s">
        <v>175</v>
      </c>
      <c r="L401" s="73"/>
      <c r="M401" s="241" t="s">
        <v>21</v>
      </c>
      <c r="N401" s="242" t="s">
        <v>45</v>
      </c>
      <c r="O401" s="48"/>
      <c r="P401" s="243">
        <f>O401*H401</f>
        <v>0</v>
      </c>
      <c r="Q401" s="243">
        <v>0</v>
      </c>
      <c r="R401" s="243">
        <f>Q401*H401</f>
        <v>0</v>
      </c>
      <c r="S401" s="243">
        <v>0</v>
      </c>
      <c r="T401" s="244">
        <f>S401*H401</f>
        <v>0</v>
      </c>
      <c r="AR401" s="25" t="s">
        <v>176</v>
      </c>
      <c r="AT401" s="25" t="s">
        <v>171</v>
      </c>
      <c r="AU401" s="25" t="s">
        <v>85</v>
      </c>
      <c r="AY401" s="25" t="s">
        <v>169</v>
      </c>
      <c r="BE401" s="245">
        <f>IF(N401="základní",J401,0)</f>
        <v>0</v>
      </c>
      <c r="BF401" s="245">
        <f>IF(N401="snížená",J401,0)</f>
        <v>0</v>
      </c>
      <c r="BG401" s="245">
        <f>IF(N401="zákl. přenesená",J401,0)</f>
        <v>0</v>
      </c>
      <c r="BH401" s="245">
        <f>IF(N401="sníž. přenesená",J401,0)</f>
        <v>0</v>
      </c>
      <c r="BI401" s="245">
        <f>IF(N401="nulová",J401,0)</f>
        <v>0</v>
      </c>
      <c r="BJ401" s="25" t="s">
        <v>82</v>
      </c>
      <c r="BK401" s="245">
        <f>ROUND(I401*H401,2)</f>
        <v>0</v>
      </c>
      <c r="BL401" s="25" t="s">
        <v>176</v>
      </c>
      <c r="BM401" s="25" t="s">
        <v>1480</v>
      </c>
    </row>
    <row r="402" spans="2:51" s="14" customFormat="1" ht="13.5">
      <c r="B402" s="269"/>
      <c r="C402" s="270"/>
      <c r="D402" s="248" t="s">
        <v>185</v>
      </c>
      <c r="E402" s="271" t="s">
        <v>21</v>
      </c>
      <c r="F402" s="272" t="s">
        <v>1065</v>
      </c>
      <c r="G402" s="270"/>
      <c r="H402" s="271" t="s">
        <v>21</v>
      </c>
      <c r="I402" s="273"/>
      <c r="J402" s="270"/>
      <c r="K402" s="270"/>
      <c r="L402" s="274"/>
      <c r="M402" s="275"/>
      <c r="N402" s="276"/>
      <c r="O402" s="276"/>
      <c r="P402" s="276"/>
      <c r="Q402" s="276"/>
      <c r="R402" s="276"/>
      <c r="S402" s="276"/>
      <c r="T402" s="277"/>
      <c r="AT402" s="278" t="s">
        <v>185</v>
      </c>
      <c r="AU402" s="278" t="s">
        <v>85</v>
      </c>
      <c r="AV402" s="14" t="s">
        <v>82</v>
      </c>
      <c r="AW402" s="14" t="s">
        <v>37</v>
      </c>
      <c r="AX402" s="14" t="s">
        <v>74</v>
      </c>
      <c r="AY402" s="278" t="s">
        <v>169</v>
      </c>
    </row>
    <row r="403" spans="2:51" s="12" customFormat="1" ht="13.5">
      <c r="B403" s="246"/>
      <c r="C403" s="247"/>
      <c r="D403" s="248" t="s">
        <v>185</v>
      </c>
      <c r="E403" s="249" t="s">
        <v>21</v>
      </c>
      <c r="F403" s="250" t="s">
        <v>1481</v>
      </c>
      <c r="G403" s="247"/>
      <c r="H403" s="251">
        <v>8.51</v>
      </c>
      <c r="I403" s="252"/>
      <c r="J403" s="247"/>
      <c r="K403" s="247"/>
      <c r="L403" s="253"/>
      <c r="M403" s="254"/>
      <c r="N403" s="255"/>
      <c r="O403" s="255"/>
      <c r="P403" s="255"/>
      <c r="Q403" s="255"/>
      <c r="R403" s="255"/>
      <c r="S403" s="255"/>
      <c r="T403" s="256"/>
      <c r="AT403" s="257" t="s">
        <v>185</v>
      </c>
      <c r="AU403" s="257" t="s">
        <v>85</v>
      </c>
      <c r="AV403" s="12" t="s">
        <v>85</v>
      </c>
      <c r="AW403" s="12" t="s">
        <v>37</v>
      </c>
      <c r="AX403" s="12" t="s">
        <v>74</v>
      </c>
      <c r="AY403" s="257" t="s">
        <v>169</v>
      </c>
    </row>
    <row r="404" spans="2:51" s="13" customFormat="1" ht="13.5">
      <c r="B404" s="258"/>
      <c r="C404" s="259"/>
      <c r="D404" s="248" t="s">
        <v>185</v>
      </c>
      <c r="E404" s="260" t="s">
        <v>21</v>
      </c>
      <c r="F404" s="261" t="s">
        <v>187</v>
      </c>
      <c r="G404" s="259"/>
      <c r="H404" s="262">
        <v>8.51</v>
      </c>
      <c r="I404" s="263"/>
      <c r="J404" s="259"/>
      <c r="K404" s="259"/>
      <c r="L404" s="264"/>
      <c r="M404" s="265"/>
      <c r="N404" s="266"/>
      <c r="O404" s="266"/>
      <c r="P404" s="266"/>
      <c r="Q404" s="266"/>
      <c r="R404" s="266"/>
      <c r="S404" s="266"/>
      <c r="T404" s="267"/>
      <c r="AT404" s="268" t="s">
        <v>185</v>
      </c>
      <c r="AU404" s="268" t="s">
        <v>85</v>
      </c>
      <c r="AV404" s="13" t="s">
        <v>176</v>
      </c>
      <c r="AW404" s="13" t="s">
        <v>37</v>
      </c>
      <c r="AX404" s="13" t="s">
        <v>82</v>
      </c>
      <c r="AY404" s="268" t="s">
        <v>169</v>
      </c>
    </row>
    <row r="405" spans="2:65" s="1" customFormat="1" ht="25.5" customHeight="1">
      <c r="B405" s="47"/>
      <c r="C405" s="234" t="s">
        <v>704</v>
      </c>
      <c r="D405" s="234" t="s">
        <v>171</v>
      </c>
      <c r="E405" s="235" t="s">
        <v>1068</v>
      </c>
      <c r="F405" s="236" t="s">
        <v>293</v>
      </c>
      <c r="G405" s="237" t="s">
        <v>288</v>
      </c>
      <c r="H405" s="238">
        <v>93.61</v>
      </c>
      <c r="I405" s="239"/>
      <c r="J405" s="240">
        <f>ROUND(I405*H405,2)</f>
        <v>0</v>
      </c>
      <c r="K405" s="236" t="s">
        <v>175</v>
      </c>
      <c r="L405" s="73"/>
      <c r="M405" s="241" t="s">
        <v>21</v>
      </c>
      <c r="N405" s="242" t="s">
        <v>45</v>
      </c>
      <c r="O405" s="48"/>
      <c r="P405" s="243">
        <f>O405*H405</f>
        <v>0</v>
      </c>
      <c r="Q405" s="243">
        <v>0</v>
      </c>
      <c r="R405" s="243">
        <f>Q405*H405</f>
        <v>0</v>
      </c>
      <c r="S405" s="243">
        <v>0</v>
      </c>
      <c r="T405" s="244">
        <f>S405*H405</f>
        <v>0</v>
      </c>
      <c r="AR405" s="25" t="s">
        <v>176</v>
      </c>
      <c r="AT405" s="25" t="s">
        <v>171</v>
      </c>
      <c r="AU405" s="25" t="s">
        <v>85</v>
      </c>
      <c r="AY405" s="25" t="s">
        <v>169</v>
      </c>
      <c r="BE405" s="245">
        <f>IF(N405="základní",J405,0)</f>
        <v>0</v>
      </c>
      <c r="BF405" s="245">
        <f>IF(N405="snížená",J405,0)</f>
        <v>0</v>
      </c>
      <c r="BG405" s="245">
        <f>IF(N405="zákl. přenesená",J405,0)</f>
        <v>0</v>
      </c>
      <c r="BH405" s="245">
        <f>IF(N405="sníž. přenesená",J405,0)</f>
        <v>0</v>
      </c>
      <c r="BI405" s="245">
        <f>IF(N405="nulová",J405,0)</f>
        <v>0</v>
      </c>
      <c r="BJ405" s="25" t="s">
        <v>82</v>
      </c>
      <c r="BK405" s="245">
        <f>ROUND(I405*H405,2)</f>
        <v>0</v>
      </c>
      <c r="BL405" s="25" t="s">
        <v>176</v>
      </c>
      <c r="BM405" s="25" t="s">
        <v>1482</v>
      </c>
    </row>
    <row r="406" spans="2:51" s="12" customFormat="1" ht="13.5">
      <c r="B406" s="246"/>
      <c r="C406" s="247"/>
      <c r="D406" s="248" t="s">
        <v>185</v>
      </c>
      <c r="E406" s="249" t="s">
        <v>21</v>
      </c>
      <c r="F406" s="250" t="s">
        <v>1483</v>
      </c>
      <c r="G406" s="247"/>
      <c r="H406" s="251">
        <v>93.61</v>
      </c>
      <c r="I406" s="252"/>
      <c r="J406" s="247"/>
      <c r="K406" s="247"/>
      <c r="L406" s="253"/>
      <c r="M406" s="254"/>
      <c r="N406" s="255"/>
      <c r="O406" s="255"/>
      <c r="P406" s="255"/>
      <c r="Q406" s="255"/>
      <c r="R406" s="255"/>
      <c r="S406" s="255"/>
      <c r="T406" s="256"/>
      <c r="AT406" s="257" t="s">
        <v>185</v>
      </c>
      <c r="AU406" s="257" t="s">
        <v>85</v>
      </c>
      <c r="AV406" s="12" t="s">
        <v>85</v>
      </c>
      <c r="AW406" s="12" t="s">
        <v>37</v>
      </c>
      <c r="AX406" s="12" t="s">
        <v>74</v>
      </c>
      <c r="AY406" s="257" t="s">
        <v>169</v>
      </c>
    </row>
    <row r="407" spans="2:51" s="13" customFormat="1" ht="13.5">
      <c r="B407" s="258"/>
      <c r="C407" s="259"/>
      <c r="D407" s="248" t="s">
        <v>185</v>
      </c>
      <c r="E407" s="260" t="s">
        <v>21</v>
      </c>
      <c r="F407" s="261" t="s">
        <v>187</v>
      </c>
      <c r="G407" s="259"/>
      <c r="H407" s="262">
        <v>93.61</v>
      </c>
      <c r="I407" s="263"/>
      <c r="J407" s="259"/>
      <c r="K407" s="259"/>
      <c r="L407" s="264"/>
      <c r="M407" s="265"/>
      <c r="N407" s="266"/>
      <c r="O407" s="266"/>
      <c r="P407" s="266"/>
      <c r="Q407" s="266"/>
      <c r="R407" s="266"/>
      <c r="S407" s="266"/>
      <c r="T407" s="267"/>
      <c r="AT407" s="268" t="s">
        <v>185</v>
      </c>
      <c r="AU407" s="268" t="s">
        <v>85</v>
      </c>
      <c r="AV407" s="13" t="s">
        <v>176</v>
      </c>
      <c r="AW407" s="13" t="s">
        <v>37</v>
      </c>
      <c r="AX407" s="13" t="s">
        <v>82</v>
      </c>
      <c r="AY407" s="268" t="s">
        <v>169</v>
      </c>
    </row>
    <row r="408" spans="2:65" s="1" customFormat="1" ht="25.5" customHeight="1">
      <c r="B408" s="47"/>
      <c r="C408" s="234" t="s">
        <v>708</v>
      </c>
      <c r="D408" s="234" t="s">
        <v>171</v>
      </c>
      <c r="E408" s="235" t="s">
        <v>297</v>
      </c>
      <c r="F408" s="236" t="s">
        <v>298</v>
      </c>
      <c r="G408" s="237" t="s">
        <v>288</v>
      </c>
      <c r="H408" s="238">
        <v>40.413</v>
      </c>
      <c r="I408" s="239"/>
      <c r="J408" s="240">
        <f>ROUND(I408*H408,2)</f>
        <v>0</v>
      </c>
      <c r="K408" s="236" t="s">
        <v>175</v>
      </c>
      <c r="L408" s="73"/>
      <c r="M408" s="241" t="s">
        <v>21</v>
      </c>
      <c r="N408" s="242" t="s">
        <v>45</v>
      </c>
      <c r="O408" s="48"/>
      <c r="P408" s="243">
        <f>O408*H408</f>
        <v>0</v>
      </c>
      <c r="Q408" s="243">
        <v>0</v>
      </c>
      <c r="R408" s="243">
        <f>Q408*H408</f>
        <v>0</v>
      </c>
      <c r="S408" s="243">
        <v>0</v>
      </c>
      <c r="T408" s="244">
        <f>S408*H408</f>
        <v>0</v>
      </c>
      <c r="AR408" s="25" t="s">
        <v>176</v>
      </c>
      <c r="AT408" s="25" t="s">
        <v>171</v>
      </c>
      <c r="AU408" s="25" t="s">
        <v>85</v>
      </c>
      <c r="AY408" s="25" t="s">
        <v>169</v>
      </c>
      <c r="BE408" s="245">
        <f>IF(N408="základní",J408,0)</f>
        <v>0</v>
      </c>
      <c r="BF408" s="245">
        <f>IF(N408="snížená",J408,0)</f>
        <v>0</v>
      </c>
      <c r="BG408" s="245">
        <f>IF(N408="zákl. přenesená",J408,0)</f>
        <v>0</v>
      </c>
      <c r="BH408" s="245">
        <f>IF(N408="sníž. přenesená",J408,0)</f>
        <v>0</v>
      </c>
      <c r="BI408" s="245">
        <f>IF(N408="nulová",J408,0)</f>
        <v>0</v>
      </c>
      <c r="BJ408" s="25" t="s">
        <v>82</v>
      </c>
      <c r="BK408" s="245">
        <f>ROUND(I408*H408,2)</f>
        <v>0</v>
      </c>
      <c r="BL408" s="25" t="s">
        <v>176</v>
      </c>
      <c r="BM408" s="25" t="s">
        <v>1484</v>
      </c>
    </row>
    <row r="409" spans="2:51" s="14" customFormat="1" ht="13.5">
      <c r="B409" s="269"/>
      <c r="C409" s="270"/>
      <c r="D409" s="248" t="s">
        <v>185</v>
      </c>
      <c r="E409" s="271" t="s">
        <v>21</v>
      </c>
      <c r="F409" s="272" t="s">
        <v>1485</v>
      </c>
      <c r="G409" s="270"/>
      <c r="H409" s="271" t="s">
        <v>21</v>
      </c>
      <c r="I409" s="273"/>
      <c r="J409" s="270"/>
      <c r="K409" s="270"/>
      <c r="L409" s="274"/>
      <c r="M409" s="275"/>
      <c r="N409" s="276"/>
      <c r="O409" s="276"/>
      <c r="P409" s="276"/>
      <c r="Q409" s="276"/>
      <c r="R409" s="276"/>
      <c r="S409" s="276"/>
      <c r="T409" s="277"/>
      <c r="AT409" s="278" t="s">
        <v>185</v>
      </c>
      <c r="AU409" s="278" t="s">
        <v>85</v>
      </c>
      <c r="AV409" s="14" t="s">
        <v>82</v>
      </c>
      <c r="AW409" s="14" t="s">
        <v>37</v>
      </c>
      <c r="AX409" s="14" t="s">
        <v>74</v>
      </c>
      <c r="AY409" s="278" t="s">
        <v>169</v>
      </c>
    </row>
    <row r="410" spans="2:51" s="14" customFormat="1" ht="13.5">
      <c r="B410" s="269"/>
      <c r="C410" s="270"/>
      <c r="D410" s="248" t="s">
        <v>185</v>
      </c>
      <c r="E410" s="271" t="s">
        <v>21</v>
      </c>
      <c r="F410" s="272" t="s">
        <v>1074</v>
      </c>
      <c r="G410" s="270"/>
      <c r="H410" s="271" t="s">
        <v>21</v>
      </c>
      <c r="I410" s="273"/>
      <c r="J410" s="270"/>
      <c r="K410" s="270"/>
      <c r="L410" s="274"/>
      <c r="M410" s="275"/>
      <c r="N410" s="276"/>
      <c r="O410" s="276"/>
      <c r="P410" s="276"/>
      <c r="Q410" s="276"/>
      <c r="R410" s="276"/>
      <c r="S410" s="276"/>
      <c r="T410" s="277"/>
      <c r="AT410" s="278" t="s">
        <v>185</v>
      </c>
      <c r="AU410" s="278" t="s">
        <v>85</v>
      </c>
      <c r="AV410" s="14" t="s">
        <v>82</v>
      </c>
      <c r="AW410" s="14" t="s">
        <v>37</v>
      </c>
      <c r="AX410" s="14" t="s">
        <v>74</v>
      </c>
      <c r="AY410" s="278" t="s">
        <v>169</v>
      </c>
    </row>
    <row r="411" spans="2:51" s="12" customFormat="1" ht="13.5">
      <c r="B411" s="246"/>
      <c r="C411" s="247"/>
      <c r="D411" s="248" t="s">
        <v>185</v>
      </c>
      <c r="E411" s="249" t="s">
        <v>21</v>
      </c>
      <c r="F411" s="250" t="s">
        <v>1486</v>
      </c>
      <c r="G411" s="247"/>
      <c r="H411" s="251">
        <v>10.335</v>
      </c>
      <c r="I411" s="252"/>
      <c r="J411" s="247"/>
      <c r="K411" s="247"/>
      <c r="L411" s="253"/>
      <c r="M411" s="254"/>
      <c r="N411" s="255"/>
      <c r="O411" s="255"/>
      <c r="P411" s="255"/>
      <c r="Q411" s="255"/>
      <c r="R411" s="255"/>
      <c r="S411" s="255"/>
      <c r="T411" s="256"/>
      <c r="AT411" s="257" t="s">
        <v>185</v>
      </c>
      <c r="AU411" s="257" t="s">
        <v>85</v>
      </c>
      <c r="AV411" s="12" t="s">
        <v>85</v>
      </c>
      <c r="AW411" s="12" t="s">
        <v>37</v>
      </c>
      <c r="AX411" s="12" t="s">
        <v>74</v>
      </c>
      <c r="AY411" s="257" t="s">
        <v>169</v>
      </c>
    </row>
    <row r="412" spans="2:51" s="14" customFormat="1" ht="13.5">
      <c r="B412" s="269"/>
      <c r="C412" s="270"/>
      <c r="D412" s="248" t="s">
        <v>185</v>
      </c>
      <c r="E412" s="271" t="s">
        <v>21</v>
      </c>
      <c r="F412" s="272" t="s">
        <v>1487</v>
      </c>
      <c r="G412" s="270"/>
      <c r="H412" s="271" t="s">
        <v>21</v>
      </c>
      <c r="I412" s="273"/>
      <c r="J412" s="270"/>
      <c r="K412" s="270"/>
      <c r="L412" s="274"/>
      <c r="M412" s="275"/>
      <c r="N412" s="276"/>
      <c r="O412" s="276"/>
      <c r="P412" s="276"/>
      <c r="Q412" s="276"/>
      <c r="R412" s="276"/>
      <c r="S412" s="276"/>
      <c r="T412" s="277"/>
      <c r="AT412" s="278" t="s">
        <v>185</v>
      </c>
      <c r="AU412" s="278" t="s">
        <v>85</v>
      </c>
      <c r="AV412" s="14" t="s">
        <v>82</v>
      </c>
      <c r="AW412" s="14" t="s">
        <v>37</v>
      </c>
      <c r="AX412" s="14" t="s">
        <v>74</v>
      </c>
      <c r="AY412" s="278" t="s">
        <v>169</v>
      </c>
    </row>
    <row r="413" spans="2:51" s="12" customFormat="1" ht="13.5">
      <c r="B413" s="246"/>
      <c r="C413" s="247"/>
      <c r="D413" s="248" t="s">
        <v>185</v>
      </c>
      <c r="E413" s="249" t="s">
        <v>21</v>
      </c>
      <c r="F413" s="250" t="s">
        <v>1488</v>
      </c>
      <c r="G413" s="247"/>
      <c r="H413" s="251">
        <v>22.902</v>
      </c>
      <c r="I413" s="252"/>
      <c r="J413" s="247"/>
      <c r="K413" s="247"/>
      <c r="L413" s="253"/>
      <c r="M413" s="254"/>
      <c r="N413" s="255"/>
      <c r="O413" s="255"/>
      <c r="P413" s="255"/>
      <c r="Q413" s="255"/>
      <c r="R413" s="255"/>
      <c r="S413" s="255"/>
      <c r="T413" s="256"/>
      <c r="AT413" s="257" t="s">
        <v>185</v>
      </c>
      <c r="AU413" s="257" t="s">
        <v>85</v>
      </c>
      <c r="AV413" s="12" t="s">
        <v>85</v>
      </c>
      <c r="AW413" s="12" t="s">
        <v>37</v>
      </c>
      <c r="AX413" s="12" t="s">
        <v>74</v>
      </c>
      <c r="AY413" s="257" t="s">
        <v>169</v>
      </c>
    </row>
    <row r="414" spans="2:51" s="14" customFormat="1" ht="13.5">
      <c r="B414" s="269"/>
      <c r="C414" s="270"/>
      <c r="D414" s="248" t="s">
        <v>185</v>
      </c>
      <c r="E414" s="271" t="s">
        <v>21</v>
      </c>
      <c r="F414" s="272" t="s">
        <v>1489</v>
      </c>
      <c r="G414" s="270"/>
      <c r="H414" s="271" t="s">
        <v>21</v>
      </c>
      <c r="I414" s="273"/>
      <c r="J414" s="270"/>
      <c r="K414" s="270"/>
      <c r="L414" s="274"/>
      <c r="M414" s="275"/>
      <c r="N414" s="276"/>
      <c r="O414" s="276"/>
      <c r="P414" s="276"/>
      <c r="Q414" s="276"/>
      <c r="R414" s="276"/>
      <c r="S414" s="276"/>
      <c r="T414" s="277"/>
      <c r="AT414" s="278" t="s">
        <v>185</v>
      </c>
      <c r="AU414" s="278" t="s">
        <v>85</v>
      </c>
      <c r="AV414" s="14" t="s">
        <v>82</v>
      </c>
      <c r="AW414" s="14" t="s">
        <v>37</v>
      </c>
      <c r="AX414" s="14" t="s">
        <v>74</v>
      </c>
      <c r="AY414" s="278" t="s">
        <v>169</v>
      </c>
    </row>
    <row r="415" spans="2:51" s="12" customFormat="1" ht="13.5">
      <c r="B415" s="246"/>
      <c r="C415" s="247"/>
      <c r="D415" s="248" t="s">
        <v>185</v>
      </c>
      <c r="E415" s="249" t="s">
        <v>21</v>
      </c>
      <c r="F415" s="250" t="s">
        <v>1490</v>
      </c>
      <c r="G415" s="247"/>
      <c r="H415" s="251">
        <v>7.176</v>
      </c>
      <c r="I415" s="252"/>
      <c r="J415" s="247"/>
      <c r="K415" s="247"/>
      <c r="L415" s="253"/>
      <c r="M415" s="254"/>
      <c r="N415" s="255"/>
      <c r="O415" s="255"/>
      <c r="P415" s="255"/>
      <c r="Q415" s="255"/>
      <c r="R415" s="255"/>
      <c r="S415" s="255"/>
      <c r="T415" s="256"/>
      <c r="AT415" s="257" t="s">
        <v>185</v>
      </c>
      <c r="AU415" s="257" t="s">
        <v>85</v>
      </c>
      <c r="AV415" s="12" t="s">
        <v>85</v>
      </c>
      <c r="AW415" s="12" t="s">
        <v>37</v>
      </c>
      <c r="AX415" s="12" t="s">
        <v>74</v>
      </c>
      <c r="AY415" s="257" t="s">
        <v>169</v>
      </c>
    </row>
    <row r="416" spans="2:51" s="13" customFormat="1" ht="13.5">
      <c r="B416" s="258"/>
      <c r="C416" s="259"/>
      <c r="D416" s="248" t="s">
        <v>185</v>
      </c>
      <c r="E416" s="260" t="s">
        <v>21</v>
      </c>
      <c r="F416" s="261" t="s">
        <v>187</v>
      </c>
      <c r="G416" s="259"/>
      <c r="H416" s="262">
        <v>40.413</v>
      </c>
      <c r="I416" s="263"/>
      <c r="J416" s="259"/>
      <c r="K416" s="259"/>
      <c r="L416" s="264"/>
      <c r="M416" s="265"/>
      <c r="N416" s="266"/>
      <c r="O416" s="266"/>
      <c r="P416" s="266"/>
      <c r="Q416" s="266"/>
      <c r="R416" s="266"/>
      <c r="S416" s="266"/>
      <c r="T416" s="267"/>
      <c r="AT416" s="268" t="s">
        <v>185</v>
      </c>
      <c r="AU416" s="268" t="s">
        <v>85</v>
      </c>
      <c r="AV416" s="13" t="s">
        <v>176</v>
      </c>
      <c r="AW416" s="13" t="s">
        <v>37</v>
      </c>
      <c r="AX416" s="13" t="s">
        <v>82</v>
      </c>
      <c r="AY416" s="268" t="s">
        <v>169</v>
      </c>
    </row>
    <row r="417" spans="2:65" s="1" customFormat="1" ht="38.25" customHeight="1">
      <c r="B417" s="47"/>
      <c r="C417" s="234" t="s">
        <v>712</v>
      </c>
      <c r="D417" s="234" t="s">
        <v>171</v>
      </c>
      <c r="E417" s="235" t="s">
        <v>302</v>
      </c>
      <c r="F417" s="236" t="s">
        <v>303</v>
      </c>
      <c r="G417" s="237" t="s">
        <v>288</v>
      </c>
      <c r="H417" s="238">
        <v>202.065</v>
      </c>
      <c r="I417" s="239"/>
      <c r="J417" s="240">
        <f>ROUND(I417*H417,2)</f>
        <v>0</v>
      </c>
      <c r="K417" s="236" t="s">
        <v>175</v>
      </c>
      <c r="L417" s="73"/>
      <c r="M417" s="241" t="s">
        <v>21</v>
      </c>
      <c r="N417" s="242" t="s">
        <v>45</v>
      </c>
      <c r="O417" s="48"/>
      <c r="P417" s="243">
        <f>O417*H417</f>
        <v>0</v>
      </c>
      <c r="Q417" s="243">
        <v>0</v>
      </c>
      <c r="R417" s="243">
        <f>Q417*H417</f>
        <v>0</v>
      </c>
      <c r="S417" s="243">
        <v>0</v>
      </c>
      <c r="T417" s="244">
        <f>S417*H417</f>
        <v>0</v>
      </c>
      <c r="AR417" s="25" t="s">
        <v>176</v>
      </c>
      <c r="AT417" s="25" t="s">
        <v>171</v>
      </c>
      <c r="AU417" s="25" t="s">
        <v>85</v>
      </c>
      <c r="AY417" s="25" t="s">
        <v>169</v>
      </c>
      <c r="BE417" s="245">
        <f>IF(N417="základní",J417,0)</f>
        <v>0</v>
      </c>
      <c r="BF417" s="245">
        <f>IF(N417="snížená",J417,0)</f>
        <v>0</v>
      </c>
      <c r="BG417" s="245">
        <f>IF(N417="zákl. přenesená",J417,0)</f>
        <v>0</v>
      </c>
      <c r="BH417" s="245">
        <f>IF(N417="sníž. přenesená",J417,0)</f>
        <v>0</v>
      </c>
      <c r="BI417" s="245">
        <f>IF(N417="nulová",J417,0)</f>
        <v>0</v>
      </c>
      <c r="BJ417" s="25" t="s">
        <v>82</v>
      </c>
      <c r="BK417" s="245">
        <f>ROUND(I417*H417,2)</f>
        <v>0</v>
      </c>
      <c r="BL417" s="25" t="s">
        <v>176</v>
      </c>
      <c r="BM417" s="25" t="s">
        <v>1491</v>
      </c>
    </row>
    <row r="418" spans="2:51" s="14" customFormat="1" ht="13.5">
      <c r="B418" s="269"/>
      <c r="C418" s="270"/>
      <c r="D418" s="248" t="s">
        <v>185</v>
      </c>
      <c r="E418" s="271" t="s">
        <v>21</v>
      </c>
      <c r="F418" s="272" t="s">
        <v>1485</v>
      </c>
      <c r="G418" s="270"/>
      <c r="H418" s="271" t="s">
        <v>21</v>
      </c>
      <c r="I418" s="273"/>
      <c r="J418" s="270"/>
      <c r="K418" s="270"/>
      <c r="L418" s="274"/>
      <c r="M418" s="275"/>
      <c r="N418" s="276"/>
      <c r="O418" s="276"/>
      <c r="P418" s="276"/>
      <c r="Q418" s="276"/>
      <c r="R418" s="276"/>
      <c r="S418" s="276"/>
      <c r="T418" s="277"/>
      <c r="AT418" s="278" t="s">
        <v>185</v>
      </c>
      <c r="AU418" s="278" t="s">
        <v>85</v>
      </c>
      <c r="AV418" s="14" t="s">
        <v>82</v>
      </c>
      <c r="AW418" s="14" t="s">
        <v>37</v>
      </c>
      <c r="AX418" s="14" t="s">
        <v>74</v>
      </c>
      <c r="AY418" s="278" t="s">
        <v>169</v>
      </c>
    </row>
    <row r="419" spans="2:51" s="12" customFormat="1" ht="13.5">
      <c r="B419" s="246"/>
      <c r="C419" s="247"/>
      <c r="D419" s="248" t="s">
        <v>185</v>
      </c>
      <c r="E419" s="249" t="s">
        <v>21</v>
      </c>
      <c r="F419" s="250" t="s">
        <v>1492</v>
      </c>
      <c r="G419" s="247"/>
      <c r="H419" s="251">
        <v>202.065</v>
      </c>
      <c r="I419" s="252"/>
      <c r="J419" s="247"/>
      <c r="K419" s="247"/>
      <c r="L419" s="253"/>
      <c r="M419" s="254"/>
      <c r="N419" s="255"/>
      <c r="O419" s="255"/>
      <c r="P419" s="255"/>
      <c r="Q419" s="255"/>
      <c r="R419" s="255"/>
      <c r="S419" s="255"/>
      <c r="T419" s="256"/>
      <c r="AT419" s="257" t="s">
        <v>185</v>
      </c>
      <c r="AU419" s="257" t="s">
        <v>85</v>
      </c>
      <c r="AV419" s="12" t="s">
        <v>85</v>
      </c>
      <c r="AW419" s="12" t="s">
        <v>37</v>
      </c>
      <c r="AX419" s="12" t="s">
        <v>74</v>
      </c>
      <c r="AY419" s="257" t="s">
        <v>169</v>
      </c>
    </row>
    <row r="420" spans="2:51" s="13" customFormat="1" ht="13.5">
      <c r="B420" s="258"/>
      <c r="C420" s="259"/>
      <c r="D420" s="248" t="s">
        <v>185</v>
      </c>
      <c r="E420" s="260" t="s">
        <v>21</v>
      </c>
      <c r="F420" s="261" t="s">
        <v>187</v>
      </c>
      <c r="G420" s="259"/>
      <c r="H420" s="262">
        <v>202.065</v>
      </c>
      <c r="I420" s="263"/>
      <c r="J420" s="259"/>
      <c r="K420" s="259"/>
      <c r="L420" s="264"/>
      <c r="M420" s="265"/>
      <c r="N420" s="266"/>
      <c r="O420" s="266"/>
      <c r="P420" s="266"/>
      <c r="Q420" s="266"/>
      <c r="R420" s="266"/>
      <c r="S420" s="266"/>
      <c r="T420" s="267"/>
      <c r="AT420" s="268" t="s">
        <v>185</v>
      </c>
      <c r="AU420" s="268" t="s">
        <v>85</v>
      </c>
      <c r="AV420" s="13" t="s">
        <v>176</v>
      </c>
      <c r="AW420" s="13" t="s">
        <v>37</v>
      </c>
      <c r="AX420" s="13" t="s">
        <v>82</v>
      </c>
      <c r="AY420" s="268" t="s">
        <v>169</v>
      </c>
    </row>
    <row r="421" spans="2:65" s="1" customFormat="1" ht="16.5" customHeight="1">
      <c r="B421" s="47"/>
      <c r="C421" s="234" t="s">
        <v>716</v>
      </c>
      <c r="D421" s="234" t="s">
        <v>171</v>
      </c>
      <c r="E421" s="235" t="s">
        <v>307</v>
      </c>
      <c r="F421" s="236" t="s">
        <v>308</v>
      </c>
      <c r="G421" s="237" t="s">
        <v>288</v>
      </c>
      <c r="H421" s="238">
        <v>40.413</v>
      </c>
      <c r="I421" s="239"/>
      <c r="J421" s="240">
        <f>ROUND(I421*H421,2)</f>
        <v>0</v>
      </c>
      <c r="K421" s="236" t="s">
        <v>175</v>
      </c>
      <c r="L421" s="73"/>
      <c r="M421" s="241" t="s">
        <v>21</v>
      </c>
      <c r="N421" s="242" t="s">
        <v>45</v>
      </c>
      <c r="O421" s="48"/>
      <c r="P421" s="243">
        <f>O421*H421</f>
        <v>0</v>
      </c>
      <c r="Q421" s="243">
        <v>0</v>
      </c>
      <c r="R421" s="243">
        <f>Q421*H421</f>
        <v>0</v>
      </c>
      <c r="S421" s="243">
        <v>0</v>
      </c>
      <c r="T421" s="244">
        <f>S421*H421</f>
        <v>0</v>
      </c>
      <c r="AR421" s="25" t="s">
        <v>176</v>
      </c>
      <c r="AT421" s="25" t="s">
        <v>171</v>
      </c>
      <c r="AU421" s="25" t="s">
        <v>85</v>
      </c>
      <c r="AY421" s="25" t="s">
        <v>169</v>
      </c>
      <c r="BE421" s="245">
        <f>IF(N421="základní",J421,0)</f>
        <v>0</v>
      </c>
      <c r="BF421" s="245">
        <f>IF(N421="snížená",J421,0)</f>
        <v>0</v>
      </c>
      <c r="BG421" s="245">
        <f>IF(N421="zákl. přenesená",J421,0)</f>
        <v>0</v>
      </c>
      <c r="BH421" s="245">
        <f>IF(N421="sníž. přenesená",J421,0)</f>
        <v>0</v>
      </c>
      <c r="BI421" s="245">
        <f>IF(N421="nulová",J421,0)</f>
        <v>0</v>
      </c>
      <c r="BJ421" s="25" t="s">
        <v>82</v>
      </c>
      <c r="BK421" s="245">
        <f>ROUND(I421*H421,2)</f>
        <v>0</v>
      </c>
      <c r="BL421" s="25" t="s">
        <v>176</v>
      </c>
      <c r="BM421" s="25" t="s">
        <v>1493</v>
      </c>
    </row>
    <row r="422" spans="2:51" s="14" customFormat="1" ht="13.5">
      <c r="B422" s="269"/>
      <c r="C422" s="270"/>
      <c r="D422" s="248" t="s">
        <v>185</v>
      </c>
      <c r="E422" s="271" t="s">
        <v>21</v>
      </c>
      <c r="F422" s="272" t="s">
        <v>1485</v>
      </c>
      <c r="G422" s="270"/>
      <c r="H422" s="271" t="s">
        <v>21</v>
      </c>
      <c r="I422" s="273"/>
      <c r="J422" s="270"/>
      <c r="K422" s="270"/>
      <c r="L422" s="274"/>
      <c r="M422" s="275"/>
      <c r="N422" s="276"/>
      <c r="O422" s="276"/>
      <c r="P422" s="276"/>
      <c r="Q422" s="276"/>
      <c r="R422" s="276"/>
      <c r="S422" s="276"/>
      <c r="T422" s="277"/>
      <c r="AT422" s="278" t="s">
        <v>185</v>
      </c>
      <c r="AU422" s="278" t="s">
        <v>85</v>
      </c>
      <c r="AV422" s="14" t="s">
        <v>82</v>
      </c>
      <c r="AW422" s="14" t="s">
        <v>37</v>
      </c>
      <c r="AX422" s="14" t="s">
        <v>74</v>
      </c>
      <c r="AY422" s="278" t="s">
        <v>169</v>
      </c>
    </row>
    <row r="423" spans="2:51" s="14" customFormat="1" ht="13.5">
      <c r="B423" s="269"/>
      <c r="C423" s="270"/>
      <c r="D423" s="248" t="s">
        <v>185</v>
      </c>
      <c r="E423" s="271" t="s">
        <v>21</v>
      </c>
      <c r="F423" s="272" t="s">
        <v>1074</v>
      </c>
      <c r="G423" s="270"/>
      <c r="H423" s="271" t="s">
        <v>21</v>
      </c>
      <c r="I423" s="273"/>
      <c r="J423" s="270"/>
      <c r="K423" s="270"/>
      <c r="L423" s="274"/>
      <c r="M423" s="275"/>
      <c r="N423" s="276"/>
      <c r="O423" s="276"/>
      <c r="P423" s="276"/>
      <c r="Q423" s="276"/>
      <c r="R423" s="276"/>
      <c r="S423" s="276"/>
      <c r="T423" s="277"/>
      <c r="AT423" s="278" t="s">
        <v>185</v>
      </c>
      <c r="AU423" s="278" t="s">
        <v>85</v>
      </c>
      <c r="AV423" s="14" t="s">
        <v>82</v>
      </c>
      <c r="AW423" s="14" t="s">
        <v>37</v>
      </c>
      <c r="AX423" s="14" t="s">
        <v>74</v>
      </c>
      <c r="AY423" s="278" t="s">
        <v>169</v>
      </c>
    </row>
    <row r="424" spans="2:51" s="12" customFormat="1" ht="13.5">
      <c r="B424" s="246"/>
      <c r="C424" s="247"/>
      <c r="D424" s="248" t="s">
        <v>185</v>
      </c>
      <c r="E424" s="249" t="s">
        <v>21</v>
      </c>
      <c r="F424" s="250" t="s">
        <v>1486</v>
      </c>
      <c r="G424" s="247"/>
      <c r="H424" s="251">
        <v>10.335</v>
      </c>
      <c r="I424" s="252"/>
      <c r="J424" s="247"/>
      <c r="K424" s="247"/>
      <c r="L424" s="253"/>
      <c r="M424" s="254"/>
      <c r="N424" s="255"/>
      <c r="O424" s="255"/>
      <c r="P424" s="255"/>
      <c r="Q424" s="255"/>
      <c r="R424" s="255"/>
      <c r="S424" s="255"/>
      <c r="T424" s="256"/>
      <c r="AT424" s="257" t="s">
        <v>185</v>
      </c>
      <c r="AU424" s="257" t="s">
        <v>85</v>
      </c>
      <c r="AV424" s="12" t="s">
        <v>85</v>
      </c>
      <c r="AW424" s="12" t="s">
        <v>37</v>
      </c>
      <c r="AX424" s="12" t="s">
        <v>74</v>
      </c>
      <c r="AY424" s="257" t="s">
        <v>169</v>
      </c>
    </row>
    <row r="425" spans="2:51" s="14" customFormat="1" ht="13.5">
      <c r="B425" s="269"/>
      <c r="C425" s="270"/>
      <c r="D425" s="248" t="s">
        <v>185</v>
      </c>
      <c r="E425" s="271" t="s">
        <v>21</v>
      </c>
      <c r="F425" s="272" t="s">
        <v>1487</v>
      </c>
      <c r="G425" s="270"/>
      <c r="H425" s="271" t="s">
        <v>21</v>
      </c>
      <c r="I425" s="273"/>
      <c r="J425" s="270"/>
      <c r="K425" s="270"/>
      <c r="L425" s="274"/>
      <c r="M425" s="275"/>
      <c r="N425" s="276"/>
      <c r="O425" s="276"/>
      <c r="P425" s="276"/>
      <c r="Q425" s="276"/>
      <c r="R425" s="276"/>
      <c r="S425" s="276"/>
      <c r="T425" s="277"/>
      <c r="AT425" s="278" t="s">
        <v>185</v>
      </c>
      <c r="AU425" s="278" t="s">
        <v>85</v>
      </c>
      <c r="AV425" s="14" t="s">
        <v>82</v>
      </c>
      <c r="AW425" s="14" t="s">
        <v>37</v>
      </c>
      <c r="AX425" s="14" t="s">
        <v>74</v>
      </c>
      <c r="AY425" s="278" t="s">
        <v>169</v>
      </c>
    </row>
    <row r="426" spans="2:51" s="12" customFormat="1" ht="13.5">
      <c r="B426" s="246"/>
      <c r="C426" s="247"/>
      <c r="D426" s="248" t="s">
        <v>185</v>
      </c>
      <c r="E426" s="249" t="s">
        <v>21</v>
      </c>
      <c r="F426" s="250" t="s">
        <v>1488</v>
      </c>
      <c r="G426" s="247"/>
      <c r="H426" s="251">
        <v>22.902</v>
      </c>
      <c r="I426" s="252"/>
      <c r="J426" s="247"/>
      <c r="K426" s="247"/>
      <c r="L426" s="253"/>
      <c r="M426" s="254"/>
      <c r="N426" s="255"/>
      <c r="O426" s="255"/>
      <c r="P426" s="255"/>
      <c r="Q426" s="255"/>
      <c r="R426" s="255"/>
      <c r="S426" s="255"/>
      <c r="T426" s="256"/>
      <c r="AT426" s="257" t="s">
        <v>185</v>
      </c>
      <c r="AU426" s="257" t="s">
        <v>85</v>
      </c>
      <c r="AV426" s="12" t="s">
        <v>85</v>
      </c>
      <c r="AW426" s="12" t="s">
        <v>37</v>
      </c>
      <c r="AX426" s="12" t="s">
        <v>74</v>
      </c>
      <c r="AY426" s="257" t="s">
        <v>169</v>
      </c>
    </row>
    <row r="427" spans="2:51" s="14" customFormat="1" ht="13.5">
      <c r="B427" s="269"/>
      <c r="C427" s="270"/>
      <c r="D427" s="248" t="s">
        <v>185</v>
      </c>
      <c r="E427" s="271" t="s">
        <v>21</v>
      </c>
      <c r="F427" s="272" t="s">
        <v>1489</v>
      </c>
      <c r="G427" s="270"/>
      <c r="H427" s="271" t="s">
        <v>21</v>
      </c>
      <c r="I427" s="273"/>
      <c r="J427" s="270"/>
      <c r="K427" s="270"/>
      <c r="L427" s="274"/>
      <c r="M427" s="275"/>
      <c r="N427" s="276"/>
      <c r="O427" s="276"/>
      <c r="P427" s="276"/>
      <c r="Q427" s="276"/>
      <c r="R427" s="276"/>
      <c r="S427" s="276"/>
      <c r="T427" s="277"/>
      <c r="AT427" s="278" t="s">
        <v>185</v>
      </c>
      <c r="AU427" s="278" t="s">
        <v>85</v>
      </c>
      <c r="AV427" s="14" t="s">
        <v>82</v>
      </c>
      <c r="AW427" s="14" t="s">
        <v>37</v>
      </c>
      <c r="AX427" s="14" t="s">
        <v>74</v>
      </c>
      <c r="AY427" s="278" t="s">
        <v>169</v>
      </c>
    </row>
    <row r="428" spans="2:51" s="12" customFormat="1" ht="13.5">
      <c r="B428" s="246"/>
      <c r="C428" s="247"/>
      <c r="D428" s="248" t="s">
        <v>185</v>
      </c>
      <c r="E428" s="249" t="s">
        <v>21</v>
      </c>
      <c r="F428" s="250" t="s">
        <v>1490</v>
      </c>
      <c r="G428" s="247"/>
      <c r="H428" s="251">
        <v>7.176</v>
      </c>
      <c r="I428" s="252"/>
      <c r="J428" s="247"/>
      <c r="K428" s="247"/>
      <c r="L428" s="253"/>
      <c r="M428" s="254"/>
      <c r="N428" s="255"/>
      <c r="O428" s="255"/>
      <c r="P428" s="255"/>
      <c r="Q428" s="255"/>
      <c r="R428" s="255"/>
      <c r="S428" s="255"/>
      <c r="T428" s="256"/>
      <c r="AT428" s="257" t="s">
        <v>185</v>
      </c>
      <c r="AU428" s="257" t="s">
        <v>85</v>
      </c>
      <c r="AV428" s="12" t="s">
        <v>85</v>
      </c>
      <c r="AW428" s="12" t="s">
        <v>37</v>
      </c>
      <c r="AX428" s="12" t="s">
        <v>74</v>
      </c>
      <c r="AY428" s="257" t="s">
        <v>169</v>
      </c>
    </row>
    <row r="429" spans="2:51" s="13" customFormat="1" ht="13.5">
      <c r="B429" s="258"/>
      <c r="C429" s="259"/>
      <c r="D429" s="248" t="s">
        <v>185</v>
      </c>
      <c r="E429" s="260" t="s">
        <v>21</v>
      </c>
      <c r="F429" s="261" t="s">
        <v>187</v>
      </c>
      <c r="G429" s="259"/>
      <c r="H429" s="262">
        <v>40.413</v>
      </c>
      <c r="I429" s="263"/>
      <c r="J429" s="259"/>
      <c r="K429" s="259"/>
      <c r="L429" s="264"/>
      <c r="M429" s="265"/>
      <c r="N429" s="266"/>
      <c r="O429" s="266"/>
      <c r="P429" s="266"/>
      <c r="Q429" s="266"/>
      <c r="R429" s="266"/>
      <c r="S429" s="266"/>
      <c r="T429" s="267"/>
      <c r="AT429" s="268" t="s">
        <v>185</v>
      </c>
      <c r="AU429" s="268" t="s">
        <v>85</v>
      </c>
      <c r="AV429" s="13" t="s">
        <v>176</v>
      </c>
      <c r="AW429" s="13" t="s">
        <v>37</v>
      </c>
      <c r="AX429" s="13" t="s">
        <v>82</v>
      </c>
      <c r="AY429" s="268" t="s">
        <v>169</v>
      </c>
    </row>
    <row r="430" spans="2:65" s="1" customFormat="1" ht="25.5" customHeight="1">
      <c r="B430" s="47"/>
      <c r="C430" s="234" t="s">
        <v>720</v>
      </c>
      <c r="D430" s="234" t="s">
        <v>171</v>
      </c>
      <c r="E430" s="235" t="s">
        <v>311</v>
      </c>
      <c r="F430" s="236" t="s">
        <v>312</v>
      </c>
      <c r="G430" s="237" t="s">
        <v>288</v>
      </c>
      <c r="H430" s="238">
        <v>28.717</v>
      </c>
      <c r="I430" s="239"/>
      <c r="J430" s="240">
        <f>ROUND(I430*H430,2)</f>
        <v>0</v>
      </c>
      <c r="K430" s="236" t="s">
        <v>175</v>
      </c>
      <c r="L430" s="73"/>
      <c r="M430" s="241" t="s">
        <v>21</v>
      </c>
      <c r="N430" s="242" t="s">
        <v>45</v>
      </c>
      <c r="O430" s="48"/>
      <c r="P430" s="243">
        <f>O430*H430</f>
        <v>0</v>
      </c>
      <c r="Q430" s="243">
        <v>0</v>
      </c>
      <c r="R430" s="243">
        <f>Q430*H430</f>
        <v>0</v>
      </c>
      <c r="S430" s="243">
        <v>0</v>
      </c>
      <c r="T430" s="244">
        <f>S430*H430</f>
        <v>0</v>
      </c>
      <c r="AR430" s="25" t="s">
        <v>176</v>
      </c>
      <c r="AT430" s="25" t="s">
        <v>171</v>
      </c>
      <c r="AU430" s="25" t="s">
        <v>85</v>
      </c>
      <c r="AY430" s="25" t="s">
        <v>169</v>
      </c>
      <c r="BE430" s="245">
        <f>IF(N430="základní",J430,0)</f>
        <v>0</v>
      </c>
      <c r="BF430" s="245">
        <f>IF(N430="snížená",J430,0)</f>
        <v>0</v>
      </c>
      <c r="BG430" s="245">
        <f>IF(N430="zákl. přenesená",J430,0)</f>
        <v>0</v>
      </c>
      <c r="BH430" s="245">
        <f>IF(N430="sníž. přenesená",J430,0)</f>
        <v>0</v>
      </c>
      <c r="BI430" s="245">
        <f>IF(N430="nulová",J430,0)</f>
        <v>0</v>
      </c>
      <c r="BJ430" s="25" t="s">
        <v>82</v>
      </c>
      <c r="BK430" s="245">
        <f>ROUND(I430*H430,2)</f>
        <v>0</v>
      </c>
      <c r="BL430" s="25" t="s">
        <v>176</v>
      </c>
      <c r="BM430" s="25" t="s">
        <v>1494</v>
      </c>
    </row>
    <row r="431" spans="2:51" s="12" customFormat="1" ht="13.5">
      <c r="B431" s="246"/>
      <c r="C431" s="247"/>
      <c r="D431" s="248" t="s">
        <v>185</v>
      </c>
      <c r="E431" s="249" t="s">
        <v>21</v>
      </c>
      <c r="F431" s="250" t="s">
        <v>1495</v>
      </c>
      <c r="G431" s="247"/>
      <c r="H431" s="251">
        <v>28.717</v>
      </c>
      <c r="I431" s="252"/>
      <c r="J431" s="247"/>
      <c r="K431" s="247"/>
      <c r="L431" s="253"/>
      <c r="M431" s="254"/>
      <c r="N431" s="255"/>
      <c r="O431" s="255"/>
      <c r="P431" s="255"/>
      <c r="Q431" s="255"/>
      <c r="R431" s="255"/>
      <c r="S431" s="255"/>
      <c r="T431" s="256"/>
      <c r="AT431" s="257" t="s">
        <v>185</v>
      </c>
      <c r="AU431" s="257" t="s">
        <v>85</v>
      </c>
      <c r="AV431" s="12" t="s">
        <v>85</v>
      </c>
      <c r="AW431" s="12" t="s">
        <v>37</v>
      </c>
      <c r="AX431" s="12" t="s">
        <v>74</v>
      </c>
      <c r="AY431" s="257" t="s">
        <v>169</v>
      </c>
    </row>
    <row r="432" spans="2:51" s="13" customFormat="1" ht="13.5">
      <c r="B432" s="258"/>
      <c r="C432" s="259"/>
      <c r="D432" s="248" t="s">
        <v>185</v>
      </c>
      <c r="E432" s="260" t="s">
        <v>21</v>
      </c>
      <c r="F432" s="261" t="s">
        <v>187</v>
      </c>
      <c r="G432" s="259"/>
      <c r="H432" s="262">
        <v>28.717</v>
      </c>
      <c r="I432" s="263"/>
      <c r="J432" s="259"/>
      <c r="K432" s="259"/>
      <c r="L432" s="264"/>
      <c r="M432" s="265"/>
      <c r="N432" s="266"/>
      <c r="O432" s="266"/>
      <c r="P432" s="266"/>
      <c r="Q432" s="266"/>
      <c r="R432" s="266"/>
      <c r="S432" s="266"/>
      <c r="T432" s="267"/>
      <c r="AT432" s="268" t="s">
        <v>185</v>
      </c>
      <c r="AU432" s="268" t="s">
        <v>85</v>
      </c>
      <c r="AV432" s="13" t="s">
        <v>176</v>
      </c>
      <c r="AW432" s="13" t="s">
        <v>37</v>
      </c>
      <c r="AX432" s="13" t="s">
        <v>82</v>
      </c>
      <c r="AY432" s="268" t="s">
        <v>169</v>
      </c>
    </row>
    <row r="433" spans="2:65" s="1" customFormat="1" ht="25.5" customHeight="1">
      <c r="B433" s="47"/>
      <c r="C433" s="234" t="s">
        <v>724</v>
      </c>
      <c r="D433" s="234" t="s">
        <v>171</v>
      </c>
      <c r="E433" s="235" t="s">
        <v>1085</v>
      </c>
      <c r="F433" s="236" t="s">
        <v>1086</v>
      </c>
      <c r="G433" s="237" t="s">
        <v>288</v>
      </c>
      <c r="H433" s="238">
        <v>5.34</v>
      </c>
      <c r="I433" s="239"/>
      <c r="J433" s="240">
        <f>ROUND(I433*H433,2)</f>
        <v>0</v>
      </c>
      <c r="K433" s="236" t="s">
        <v>175</v>
      </c>
      <c r="L433" s="73"/>
      <c r="M433" s="241" t="s">
        <v>21</v>
      </c>
      <c r="N433" s="242" t="s">
        <v>45</v>
      </c>
      <c r="O433" s="48"/>
      <c r="P433" s="243">
        <f>O433*H433</f>
        <v>0</v>
      </c>
      <c r="Q433" s="243">
        <v>0</v>
      </c>
      <c r="R433" s="243">
        <f>Q433*H433</f>
        <v>0</v>
      </c>
      <c r="S433" s="243">
        <v>0</v>
      </c>
      <c r="T433" s="244">
        <f>S433*H433</f>
        <v>0</v>
      </c>
      <c r="AR433" s="25" t="s">
        <v>176</v>
      </c>
      <c r="AT433" s="25" t="s">
        <v>171</v>
      </c>
      <c r="AU433" s="25" t="s">
        <v>85</v>
      </c>
      <c r="AY433" s="25" t="s">
        <v>169</v>
      </c>
      <c r="BE433" s="245">
        <f>IF(N433="základní",J433,0)</f>
        <v>0</v>
      </c>
      <c r="BF433" s="245">
        <f>IF(N433="snížená",J433,0)</f>
        <v>0</v>
      </c>
      <c r="BG433" s="245">
        <f>IF(N433="zákl. přenesená",J433,0)</f>
        <v>0</v>
      </c>
      <c r="BH433" s="245">
        <f>IF(N433="sníž. přenesená",J433,0)</f>
        <v>0</v>
      </c>
      <c r="BI433" s="245">
        <f>IF(N433="nulová",J433,0)</f>
        <v>0</v>
      </c>
      <c r="BJ433" s="25" t="s">
        <v>82</v>
      </c>
      <c r="BK433" s="245">
        <f>ROUND(I433*H433,2)</f>
        <v>0</v>
      </c>
      <c r="BL433" s="25" t="s">
        <v>176</v>
      </c>
      <c r="BM433" s="25" t="s">
        <v>1496</v>
      </c>
    </row>
    <row r="434" spans="2:51" s="12" customFormat="1" ht="13.5">
      <c r="B434" s="246"/>
      <c r="C434" s="247"/>
      <c r="D434" s="248" t="s">
        <v>185</v>
      </c>
      <c r="E434" s="249" t="s">
        <v>21</v>
      </c>
      <c r="F434" s="250" t="s">
        <v>1473</v>
      </c>
      <c r="G434" s="247"/>
      <c r="H434" s="251">
        <v>5.34</v>
      </c>
      <c r="I434" s="252"/>
      <c r="J434" s="247"/>
      <c r="K434" s="247"/>
      <c r="L434" s="253"/>
      <c r="M434" s="254"/>
      <c r="N434" s="255"/>
      <c r="O434" s="255"/>
      <c r="P434" s="255"/>
      <c r="Q434" s="255"/>
      <c r="R434" s="255"/>
      <c r="S434" s="255"/>
      <c r="T434" s="256"/>
      <c r="AT434" s="257" t="s">
        <v>185</v>
      </c>
      <c r="AU434" s="257" t="s">
        <v>85</v>
      </c>
      <c r="AV434" s="12" t="s">
        <v>85</v>
      </c>
      <c r="AW434" s="12" t="s">
        <v>37</v>
      </c>
      <c r="AX434" s="12" t="s">
        <v>74</v>
      </c>
      <c r="AY434" s="257" t="s">
        <v>169</v>
      </c>
    </row>
    <row r="435" spans="2:51" s="13" customFormat="1" ht="13.5">
      <c r="B435" s="258"/>
      <c r="C435" s="259"/>
      <c r="D435" s="248" t="s">
        <v>185</v>
      </c>
      <c r="E435" s="260" t="s">
        <v>21</v>
      </c>
      <c r="F435" s="261" t="s">
        <v>187</v>
      </c>
      <c r="G435" s="259"/>
      <c r="H435" s="262">
        <v>5.34</v>
      </c>
      <c r="I435" s="263"/>
      <c r="J435" s="259"/>
      <c r="K435" s="259"/>
      <c r="L435" s="264"/>
      <c r="M435" s="265"/>
      <c r="N435" s="266"/>
      <c r="O435" s="266"/>
      <c r="P435" s="266"/>
      <c r="Q435" s="266"/>
      <c r="R435" s="266"/>
      <c r="S435" s="266"/>
      <c r="T435" s="267"/>
      <c r="AT435" s="268" t="s">
        <v>185</v>
      </c>
      <c r="AU435" s="268" t="s">
        <v>85</v>
      </c>
      <c r="AV435" s="13" t="s">
        <v>176</v>
      </c>
      <c r="AW435" s="13" t="s">
        <v>37</v>
      </c>
      <c r="AX435" s="13" t="s">
        <v>82</v>
      </c>
      <c r="AY435" s="268" t="s">
        <v>169</v>
      </c>
    </row>
    <row r="436" spans="2:65" s="1" customFormat="1" ht="25.5" customHeight="1">
      <c r="B436" s="47"/>
      <c r="C436" s="234" t="s">
        <v>728</v>
      </c>
      <c r="D436" s="234" t="s">
        <v>171</v>
      </c>
      <c r="E436" s="235" t="s">
        <v>1089</v>
      </c>
      <c r="F436" s="236" t="s">
        <v>517</v>
      </c>
      <c r="G436" s="237" t="s">
        <v>288</v>
      </c>
      <c r="H436" s="238">
        <v>91.091</v>
      </c>
      <c r="I436" s="239"/>
      <c r="J436" s="240">
        <f>ROUND(I436*H436,2)</f>
        <v>0</v>
      </c>
      <c r="K436" s="236" t="s">
        <v>175</v>
      </c>
      <c r="L436" s="73"/>
      <c r="M436" s="241" t="s">
        <v>21</v>
      </c>
      <c r="N436" s="242" t="s">
        <v>45</v>
      </c>
      <c r="O436" s="48"/>
      <c r="P436" s="243">
        <f>O436*H436</f>
        <v>0</v>
      </c>
      <c r="Q436" s="243">
        <v>0</v>
      </c>
      <c r="R436" s="243">
        <f>Q436*H436</f>
        <v>0</v>
      </c>
      <c r="S436" s="243">
        <v>0</v>
      </c>
      <c r="T436" s="244">
        <f>S436*H436</f>
        <v>0</v>
      </c>
      <c r="AR436" s="25" t="s">
        <v>176</v>
      </c>
      <c r="AT436" s="25" t="s">
        <v>171</v>
      </c>
      <c r="AU436" s="25" t="s">
        <v>85</v>
      </c>
      <c r="AY436" s="25" t="s">
        <v>169</v>
      </c>
      <c r="BE436" s="245">
        <f>IF(N436="základní",J436,0)</f>
        <v>0</v>
      </c>
      <c r="BF436" s="245">
        <f>IF(N436="snížená",J436,0)</f>
        <v>0</v>
      </c>
      <c r="BG436" s="245">
        <f>IF(N436="zákl. přenesená",J436,0)</f>
        <v>0</v>
      </c>
      <c r="BH436" s="245">
        <f>IF(N436="sníž. přenesená",J436,0)</f>
        <v>0</v>
      </c>
      <c r="BI436" s="245">
        <f>IF(N436="nulová",J436,0)</f>
        <v>0</v>
      </c>
      <c r="BJ436" s="25" t="s">
        <v>82</v>
      </c>
      <c r="BK436" s="245">
        <f>ROUND(I436*H436,2)</f>
        <v>0</v>
      </c>
      <c r="BL436" s="25" t="s">
        <v>176</v>
      </c>
      <c r="BM436" s="25" t="s">
        <v>1497</v>
      </c>
    </row>
    <row r="437" spans="2:51" s="12" customFormat="1" ht="13.5">
      <c r="B437" s="246"/>
      <c r="C437" s="247"/>
      <c r="D437" s="248" t="s">
        <v>185</v>
      </c>
      <c r="E437" s="249" t="s">
        <v>21</v>
      </c>
      <c r="F437" s="250" t="s">
        <v>1475</v>
      </c>
      <c r="G437" s="247"/>
      <c r="H437" s="251">
        <v>60.248</v>
      </c>
      <c r="I437" s="252"/>
      <c r="J437" s="247"/>
      <c r="K437" s="247"/>
      <c r="L437" s="253"/>
      <c r="M437" s="254"/>
      <c r="N437" s="255"/>
      <c r="O437" s="255"/>
      <c r="P437" s="255"/>
      <c r="Q437" s="255"/>
      <c r="R437" s="255"/>
      <c r="S437" s="255"/>
      <c r="T437" s="256"/>
      <c r="AT437" s="257" t="s">
        <v>185</v>
      </c>
      <c r="AU437" s="257" t="s">
        <v>85</v>
      </c>
      <c r="AV437" s="12" t="s">
        <v>85</v>
      </c>
      <c r="AW437" s="12" t="s">
        <v>37</v>
      </c>
      <c r="AX437" s="12" t="s">
        <v>74</v>
      </c>
      <c r="AY437" s="257" t="s">
        <v>169</v>
      </c>
    </row>
    <row r="438" spans="2:51" s="14" customFormat="1" ht="13.5">
      <c r="B438" s="269"/>
      <c r="C438" s="270"/>
      <c r="D438" s="248" t="s">
        <v>185</v>
      </c>
      <c r="E438" s="271" t="s">
        <v>21</v>
      </c>
      <c r="F438" s="272" t="s">
        <v>1476</v>
      </c>
      <c r="G438" s="270"/>
      <c r="H438" s="271" t="s">
        <v>21</v>
      </c>
      <c r="I438" s="273"/>
      <c r="J438" s="270"/>
      <c r="K438" s="270"/>
      <c r="L438" s="274"/>
      <c r="M438" s="275"/>
      <c r="N438" s="276"/>
      <c r="O438" s="276"/>
      <c r="P438" s="276"/>
      <c r="Q438" s="276"/>
      <c r="R438" s="276"/>
      <c r="S438" s="276"/>
      <c r="T438" s="277"/>
      <c r="AT438" s="278" t="s">
        <v>185</v>
      </c>
      <c r="AU438" s="278" t="s">
        <v>85</v>
      </c>
      <c r="AV438" s="14" t="s">
        <v>82</v>
      </c>
      <c r="AW438" s="14" t="s">
        <v>37</v>
      </c>
      <c r="AX438" s="14" t="s">
        <v>74</v>
      </c>
      <c r="AY438" s="278" t="s">
        <v>169</v>
      </c>
    </row>
    <row r="439" spans="2:51" s="12" customFormat="1" ht="13.5">
      <c r="B439" s="246"/>
      <c r="C439" s="247"/>
      <c r="D439" s="248" t="s">
        <v>185</v>
      </c>
      <c r="E439" s="249" t="s">
        <v>21</v>
      </c>
      <c r="F439" s="250" t="s">
        <v>1477</v>
      </c>
      <c r="G439" s="247"/>
      <c r="H439" s="251">
        <v>30.843</v>
      </c>
      <c r="I439" s="252"/>
      <c r="J439" s="247"/>
      <c r="K439" s="247"/>
      <c r="L439" s="253"/>
      <c r="M439" s="254"/>
      <c r="N439" s="255"/>
      <c r="O439" s="255"/>
      <c r="P439" s="255"/>
      <c r="Q439" s="255"/>
      <c r="R439" s="255"/>
      <c r="S439" s="255"/>
      <c r="T439" s="256"/>
      <c r="AT439" s="257" t="s">
        <v>185</v>
      </c>
      <c r="AU439" s="257" t="s">
        <v>85</v>
      </c>
      <c r="AV439" s="12" t="s">
        <v>85</v>
      </c>
      <c r="AW439" s="12" t="s">
        <v>37</v>
      </c>
      <c r="AX439" s="12" t="s">
        <v>74</v>
      </c>
      <c r="AY439" s="257" t="s">
        <v>169</v>
      </c>
    </row>
    <row r="440" spans="2:51" s="13" customFormat="1" ht="13.5">
      <c r="B440" s="258"/>
      <c r="C440" s="259"/>
      <c r="D440" s="248" t="s">
        <v>185</v>
      </c>
      <c r="E440" s="260" t="s">
        <v>21</v>
      </c>
      <c r="F440" s="261" t="s">
        <v>187</v>
      </c>
      <c r="G440" s="259"/>
      <c r="H440" s="262">
        <v>91.091</v>
      </c>
      <c r="I440" s="263"/>
      <c r="J440" s="259"/>
      <c r="K440" s="259"/>
      <c r="L440" s="264"/>
      <c r="M440" s="265"/>
      <c r="N440" s="266"/>
      <c r="O440" s="266"/>
      <c r="P440" s="266"/>
      <c r="Q440" s="266"/>
      <c r="R440" s="266"/>
      <c r="S440" s="266"/>
      <c r="T440" s="267"/>
      <c r="AT440" s="268" t="s">
        <v>185</v>
      </c>
      <c r="AU440" s="268" t="s">
        <v>85</v>
      </c>
      <c r="AV440" s="13" t="s">
        <v>176</v>
      </c>
      <c r="AW440" s="13" t="s">
        <v>37</v>
      </c>
      <c r="AX440" s="13" t="s">
        <v>82</v>
      </c>
      <c r="AY440" s="268" t="s">
        <v>169</v>
      </c>
    </row>
    <row r="441" spans="2:63" s="11" customFormat="1" ht="29.85" customHeight="1">
      <c r="B441" s="218"/>
      <c r="C441" s="219"/>
      <c r="D441" s="220" t="s">
        <v>73</v>
      </c>
      <c r="E441" s="232" t="s">
        <v>319</v>
      </c>
      <c r="F441" s="232" t="s">
        <v>320</v>
      </c>
      <c r="G441" s="219"/>
      <c r="H441" s="219"/>
      <c r="I441" s="222"/>
      <c r="J441" s="233">
        <f>BK441</f>
        <v>0</v>
      </c>
      <c r="K441" s="219"/>
      <c r="L441" s="224"/>
      <c r="M441" s="225"/>
      <c r="N441" s="226"/>
      <c r="O441" s="226"/>
      <c r="P441" s="227">
        <f>P442</f>
        <v>0</v>
      </c>
      <c r="Q441" s="226"/>
      <c r="R441" s="227">
        <f>R442</f>
        <v>0</v>
      </c>
      <c r="S441" s="226"/>
      <c r="T441" s="228">
        <f>T442</f>
        <v>0</v>
      </c>
      <c r="AR441" s="229" t="s">
        <v>82</v>
      </c>
      <c r="AT441" s="230" t="s">
        <v>73</v>
      </c>
      <c r="AU441" s="230" t="s">
        <v>82</v>
      </c>
      <c r="AY441" s="229" t="s">
        <v>169</v>
      </c>
      <c r="BK441" s="231">
        <f>BK442</f>
        <v>0</v>
      </c>
    </row>
    <row r="442" spans="2:65" s="1" customFormat="1" ht="25.5" customHeight="1">
      <c r="B442" s="47"/>
      <c r="C442" s="234" t="s">
        <v>732</v>
      </c>
      <c r="D442" s="234" t="s">
        <v>171</v>
      </c>
      <c r="E442" s="235" t="s">
        <v>322</v>
      </c>
      <c r="F442" s="236" t="s">
        <v>323</v>
      </c>
      <c r="G442" s="237" t="s">
        <v>288</v>
      </c>
      <c r="H442" s="238">
        <v>190.987</v>
      </c>
      <c r="I442" s="239"/>
      <c r="J442" s="240">
        <f>ROUND(I442*H442,2)</f>
        <v>0</v>
      </c>
      <c r="K442" s="236" t="s">
        <v>175</v>
      </c>
      <c r="L442" s="73"/>
      <c r="M442" s="241" t="s">
        <v>21</v>
      </c>
      <c r="N442" s="279" t="s">
        <v>45</v>
      </c>
      <c r="O442" s="280"/>
      <c r="P442" s="281">
        <f>O442*H442</f>
        <v>0</v>
      </c>
      <c r="Q442" s="281">
        <v>0</v>
      </c>
      <c r="R442" s="281">
        <f>Q442*H442</f>
        <v>0</v>
      </c>
      <c r="S442" s="281">
        <v>0</v>
      </c>
      <c r="T442" s="282">
        <f>S442*H442</f>
        <v>0</v>
      </c>
      <c r="AR442" s="25" t="s">
        <v>176</v>
      </c>
      <c r="AT442" s="25" t="s">
        <v>171</v>
      </c>
      <c r="AU442" s="25" t="s">
        <v>85</v>
      </c>
      <c r="AY442" s="25" t="s">
        <v>169</v>
      </c>
      <c r="BE442" s="245">
        <f>IF(N442="základní",J442,0)</f>
        <v>0</v>
      </c>
      <c r="BF442" s="245">
        <f>IF(N442="snížená",J442,0)</f>
        <v>0</v>
      </c>
      <c r="BG442" s="245">
        <f>IF(N442="zákl. přenesená",J442,0)</f>
        <v>0</v>
      </c>
      <c r="BH442" s="245">
        <f>IF(N442="sníž. přenesená",J442,0)</f>
        <v>0</v>
      </c>
      <c r="BI442" s="245">
        <f>IF(N442="nulová",J442,0)</f>
        <v>0</v>
      </c>
      <c r="BJ442" s="25" t="s">
        <v>82</v>
      </c>
      <c r="BK442" s="245">
        <f>ROUND(I442*H442,2)</f>
        <v>0</v>
      </c>
      <c r="BL442" s="25" t="s">
        <v>176</v>
      </c>
      <c r="BM442" s="25" t="s">
        <v>1498</v>
      </c>
    </row>
    <row r="443" spans="2:12" s="1" customFormat="1" ht="6.95" customHeight="1">
      <c r="B443" s="68"/>
      <c r="C443" s="69"/>
      <c r="D443" s="69"/>
      <c r="E443" s="69"/>
      <c r="F443" s="69"/>
      <c r="G443" s="69"/>
      <c r="H443" s="69"/>
      <c r="I443" s="179"/>
      <c r="J443" s="69"/>
      <c r="K443" s="69"/>
      <c r="L443" s="73"/>
    </row>
  </sheetData>
  <sheetProtection password="CC35" sheet="1" objects="1" scenarios="1" formatColumns="0" formatRows="0" autoFilter="0"/>
  <autoFilter ref="C90:K44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9:H79"/>
    <mergeCell ref="E81:H81"/>
    <mergeCell ref="E83:H83"/>
    <mergeCell ref="G1:H1"/>
    <mergeCell ref="L2:V2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141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1291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1292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1499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11. 6. 2018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pans="2:11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21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40</v>
      </c>
      <c r="E29" s="48"/>
      <c r="F29" s="48"/>
      <c r="G29" s="48"/>
      <c r="H29" s="48"/>
      <c r="I29" s="157"/>
      <c r="J29" s="168">
        <f>ROUND(J91,2)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42</v>
      </c>
      <c r="G31" s="48"/>
      <c r="H31" s="48"/>
      <c r="I31" s="169" t="s">
        <v>41</v>
      </c>
      <c r="J31" s="53" t="s">
        <v>43</v>
      </c>
      <c r="K31" s="52"/>
    </row>
    <row r="32" spans="2:11" s="1" customFormat="1" ht="14.4" customHeight="1">
      <c r="B32" s="47"/>
      <c r="C32" s="48"/>
      <c r="D32" s="56" t="s">
        <v>44</v>
      </c>
      <c r="E32" s="56" t="s">
        <v>45</v>
      </c>
      <c r="F32" s="170">
        <f>ROUND(SUM(BE91:BE306),2)</f>
        <v>0</v>
      </c>
      <c r="G32" s="48"/>
      <c r="H32" s="48"/>
      <c r="I32" s="171">
        <v>0.21</v>
      </c>
      <c r="J32" s="170">
        <f>ROUND(ROUND((SUM(BE91:BE306)),2)*I32,2)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46</v>
      </c>
      <c r="F33" s="170">
        <f>ROUND(SUM(BF91:BF306),2)</f>
        <v>0</v>
      </c>
      <c r="G33" s="48"/>
      <c r="H33" s="48"/>
      <c r="I33" s="171">
        <v>0.15</v>
      </c>
      <c r="J33" s="170">
        <f>ROUND(ROUND((SUM(BF91:BF306)),2)*I33,2)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70">
        <f>ROUND(SUM(BG91:BG306),2)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48</v>
      </c>
      <c r="F35" s="170">
        <f>ROUND(SUM(BH91:BH306),2)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0">
        <f>ROUND(SUM(BI91:BI306),2)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50</v>
      </c>
      <c r="E38" s="99"/>
      <c r="F38" s="99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143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Rekonstrukce ulic Moravská, Hynaisova a náměstí Svobody, Karlovy Vary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141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1291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1292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CITY069-052 - SO 104.2 - Oprava schodišť - schodiště Petřín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Karlovy Vary</v>
      </c>
      <c r="G53" s="48"/>
      <c r="H53" s="48"/>
      <c r="I53" s="159" t="s">
        <v>25</v>
      </c>
      <c r="J53" s="160" t="str">
        <f>IF(J14="","",J14)</f>
        <v>11. 6. 2018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Statutární město Karlovy Vary,Moskevská 21, K.Vary</v>
      </c>
      <c r="G55" s="48"/>
      <c r="H55" s="48"/>
      <c r="I55" s="159" t="s">
        <v>34</v>
      </c>
      <c r="J55" s="45" t="str">
        <f>E23</f>
        <v xml:space="preserve">AF-CITYPLAN sro.,Magistrů 1275/13,140 00 Praha 4 </v>
      </c>
      <c r="K55" s="52"/>
    </row>
    <row r="56" spans="2:11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144</v>
      </c>
      <c r="D58" s="172"/>
      <c r="E58" s="172"/>
      <c r="F58" s="172"/>
      <c r="G58" s="172"/>
      <c r="H58" s="172"/>
      <c r="I58" s="186"/>
      <c r="J58" s="187" t="s">
        <v>145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146</v>
      </c>
      <c r="D60" s="48"/>
      <c r="E60" s="48"/>
      <c r="F60" s="48"/>
      <c r="G60" s="48"/>
      <c r="H60" s="48"/>
      <c r="I60" s="157"/>
      <c r="J60" s="168">
        <f>J91</f>
        <v>0</v>
      </c>
      <c r="K60" s="52"/>
      <c r="AU60" s="25" t="s">
        <v>147</v>
      </c>
    </row>
    <row r="61" spans="2:11" s="8" customFormat="1" ht="24.95" customHeight="1">
      <c r="B61" s="190"/>
      <c r="C61" s="191"/>
      <c r="D61" s="192" t="s">
        <v>148</v>
      </c>
      <c r="E61" s="193"/>
      <c r="F61" s="193"/>
      <c r="G61" s="193"/>
      <c r="H61" s="193"/>
      <c r="I61" s="194"/>
      <c r="J61" s="195">
        <f>J92</f>
        <v>0</v>
      </c>
      <c r="K61" s="196"/>
    </row>
    <row r="62" spans="2:11" s="9" customFormat="1" ht="19.9" customHeight="1">
      <c r="B62" s="197"/>
      <c r="C62" s="198"/>
      <c r="D62" s="199" t="s">
        <v>149</v>
      </c>
      <c r="E62" s="200"/>
      <c r="F62" s="200"/>
      <c r="G62" s="200"/>
      <c r="H62" s="200"/>
      <c r="I62" s="201"/>
      <c r="J62" s="202">
        <f>J93</f>
        <v>0</v>
      </c>
      <c r="K62" s="203"/>
    </row>
    <row r="63" spans="2:11" s="9" customFormat="1" ht="19.9" customHeight="1">
      <c r="B63" s="197"/>
      <c r="C63" s="198"/>
      <c r="D63" s="199" t="s">
        <v>326</v>
      </c>
      <c r="E63" s="200"/>
      <c r="F63" s="200"/>
      <c r="G63" s="200"/>
      <c r="H63" s="200"/>
      <c r="I63" s="201"/>
      <c r="J63" s="202">
        <f>J139</f>
        <v>0</v>
      </c>
      <c r="K63" s="203"/>
    </row>
    <row r="64" spans="2:11" s="9" customFormat="1" ht="19.9" customHeight="1">
      <c r="B64" s="197"/>
      <c r="C64" s="198"/>
      <c r="D64" s="199" t="s">
        <v>327</v>
      </c>
      <c r="E64" s="200"/>
      <c r="F64" s="200"/>
      <c r="G64" s="200"/>
      <c r="H64" s="200"/>
      <c r="I64" s="201"/>
      <c r="J64" s="202">
        <f>J145</f>
        <v>0</v>
      </c>
      <c r="K64" s="203"/>
    </row>
    <row r="65" spans="2:11" s="9" customFormat="1" ht="19.9" customHeight="1">
      <c r="B65" s="197"/>
      <c r="C65" s="198"/>
      <c r="D65" s="199" t="s">
        <v>328</v>
      </c>
      <c r="E65" s="200"/>
      <c r="F65" s="200"/>
      <c r="G65" s="200"/>
      <c r="H65" s="200"/>
      <c r="I65" s="201"/>
      <c r="J65" s="202">
        <f>J202</f>
        <v>0</v>
      </c>
      <c r="K65" s="203"/>
    </row>
    <row r="66" spans="2:11" s="9" customFormat="1" ht="19.9" customHeight="1">
      <c r="B66" s="197"/>
      <c r="C66" s="198"/>
      <c r="D66" s="199" t="s">
        <v>329</v>
      </c>
      <c r="E66" s="200"/>
      <c r="F66" s="200"/>
      <c r="G66" s="200"/>
      <c r="H66" s="200"/>
      <c r="I66" s="201"/>
      <c r="J66" s="202">
        <f>J219</f>
        <v>0</v>
      </c>
      <c r="K66" s="203"/>
    </row>
    <row r="67" spans="2:11" s="9" customFormat="1" ht="19.9" customHeight="1">
      <c r="B67" s="197"/>
      <c r="C67" s="198"/>
      <c r="D67" s="199" t="s">
        <v>330</v>
      </c>
      <c r="E67" s="200"/>
      <c r="F67" s="200"/>
      <c r="G67" s="200"/>
      <c r="H67" s="200"/>
      <c r="I67" s="201"/>
      <c r="J67" s="202">
        <f>J224</f>
        <v>0</v>
      </c>
      <c r="K67" s="203"/>
    </row>
    <row r="68" spans="2:11" s="9" customFormat="1" ht="19.9" customHeight="1">
      <c r="B68" s="197"/>
      <c r="C68" s="198"/>
      <c r="D68" s="199" t="s">
        <v>151</v>
      </c>
      <c r="E68" s="200"/>
      <c r="F68" s="200"/>
      <c r="G68" s="200"/>
      <c r="H68" s="200"/>
      <c r="I68" s="201"/>
      <c r="J68" s="202">
        <f>J265</f>
        <v>0</v>
      </c>
      <c r="K68" s="203"/>
    </row>
    <row r="69" spans="2:11" s="9" customFormat="1" ht="19.9" customHeight="1">
      <c r="B69" s="197"/>
      <c r="C69" s="198"/>
      <c r="D69" s="199" t="s">
        <v>152</v>
      </c>
      <c r="E69" s="200"/>
      <c r="F69" s="200"/>
      <c r="G69" s="200"/>
      <c r="H69" s="200"/>
      <c r="I69" s="201"/>
      <c r="J69" s="202">
        <f>J305</f>
        <v>0</v>
      </c>
      <c r="K69" s="203"/>
    </row>
    <row r="70" spans="2:11" s="1" customFormat="1" ht="21.8" customHeight="1">
      <c r="B70" s="47"/>
      <c r="C70" s="48"/>
      <c r="D70" s="48"/>
      <c r="E70" s="48"/>
      <c r="F70" s="48"/>
      <c r="G70" s="48"/>
      <c r="H70" s="48"/>
      <c r="I70" s="157"/>
      <c r="J70" s="48"/>
      <c r="K70" s="52"/>
    </row>
    <row r="71" spans="2:11" s="1" customFormat="1" ht="6.95" customHeight="1">
      <c r="B71" s="68"/>
      <c r="C71" s="69"/>
      <c r="D71" s="69"/>
      <c r="E71" s="69"/>
      <c r="F71" s="69"/>
      <c r="G71" s="69"/>
      <c r="H71" s="69"/>
      <c r="I71" s="179"/>
      <c r="J71" s="69"/>
      <c r="K71" s="70"/>
    </row>
    <row r="75" spans="2:12" s="1" customFormat="1" ht="6.95" customHeight="1">
      <c r="B75" s="71"/>
      <c r="C75" s="72"/>
      <c r="D75" s="72"/>
      <c r="E75" s="72"/>
      <c r="F75" s="72"/>
      <c r="G75" s="72"/>
      <c r="H75" s="72"/>
      <c r="I75" s="182"/>
      <c r="J75" s="72"/>
      <c r="K75" s="72"/>
      <c r="L75" s="73"/>
    </row>
    <row r="76" spans="2:12" s="1" customFormat="1" ht="36.95" customHeight="1">
      <c r="B76" s="47"/>
      <c r="C76" s="74" t="s">
        <v>153</v>
      </c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16.5" customHeight="1">
      <c r="B79" s="47"/>
      <c r="C79" s="75"/>
      <c r="D79" s="75"/>
      <c r="E79" s="205" t="str">
        <f>E7</f>
        <v>Rekonstrukce ulic Moravská, Hynaisova a náměstí Svobody, Karlovy Vary</v>
      </c>
      <c r="F79" s="77"/>
      <c r="G79" s="77"/>
      <c r="H79" s="77"/>
      <c r="I79" s="204"/>
      <c r="J79" s="75"/>
      <c r="K79" s="75"/>
      <c r="L79" s="73"/>
    </row>
    <row r="80" spans="2:12" ht="13.5">
      <c r="B80" s="29"/>
      <c r="C80" s="77" t="s">
        <v>141</v>
      </c>
      <c r="D80" s="304"/>
      <c r="E80" s="304"/>
      <c r="F80" s="304"/>
      <c r="G80" s="304"/>
      <c r="H80" s="304"/>
      <c r="I80" s="149"/>
      <c r="J80" s="304"/>
      <c r="K80" s="304"/>
      <c r="L80" s="305"/>
    </row>
    <row r="81" spans="2:12" s="1" customFormat="1" ht="16.5" customHeight="1">
      <c r="B81" s="47"/>
      <c r="C81" s="75"/>
      <c r="D81" s="75"/>
      <c r="E81" s="205" t="s">
        <v>1291</v>
      </c>
      <c r="F81" s="75"/>
      <c r="G81" s="75"/>
      <c r="H81" s="75"/>
      <c r="I81" s="204"/>
      <c r="J81" s="75"/>
      <c r="K81" s="75"/>
      <c r="L81" s="73"/>
    </row>
    <row r="82" spans="2:12" s="1" customFormat="1" ht="14.4" customHeight="1">
      <c r="B82" s="47"/>
      <c r="C82" s="77" t="s">
        <v>1292</v>
      </c>
      <c r="D82" s="75"/>
      <c r="E82" s="75"/>
      <c r="F82" s="75"/>
      <c r="G82" s="75"/>
      <c r="H82" s="75"/>
      <c r="I82" s="204"/>
      <c r="J82" s="75"/>
      <c r="K82" s="75"/>
      <c r="L82" s="73"/>
    </row>
    <row r="83" spans="2:12" s="1" customFormat="1" ht="17.25" customHeight="1">
      <c r="B83" s="47"/>
      <c r="C83" s="75"/>
      <c r="D83" s="75"/>
      <c r="E83" s="83" t="str">
        <f>E11</f>
        <v>CITY069-052 - SO 104.2 - Oprava schodišť - schodiště Petřín</v>
      </c>
      <c r="F83" s="75"/>
      <c r="G83" s="75"/>
      <c r="H83" s="75"/>
      <c r="I83" s="204"/>
      <c r="J83" s="75"/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pans="2:12" s="1" customFormat="1" ht="18" customHeight="1">
      <c r="B85" s="47"/>
      <c r="C85" s="77" t="s">
        <v>23</v>
      </c>
      <c r="D85" s="75"/>
      <c r="E85" s="75"/>
      <c r="F85" s="206" t="str">
        <f>F14</f>
        <v>Karlovy Vary</v>
      </c>
      <c r="G85" s="75"/>
      <c r="H85" s="75"/>
      <c r="I85" s="207" t="s">
        <v>25</v>
      </c>
      <c r="J85" s="86" t="str">
        <f>IF(J14="","",J14)</f>
        <v>11. 6. 2018</v>
      </c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pans="2:12" s="1" customFormat="1" ht="13.5">
      <c r="B87" s="47"/>
      <c r="C87" s="77" t="s">
        <v>27</v>
      </c>
      <c r="D87" s="75"/>
      <c r="E87" s="75"/>
      <c r="F87" s="206" t="str">
        <f>E17</f>
        <v>Statutární město Karlovy Vary,Moskevská 21, K.Vary</v>
      </c>
      <c r="G87" s="75"/>
      <c r="H87" s="75"/>
      <c r="I87" s="207" t="s">
        <v>34</v>
      </c>
      <c r="J87" s="206" t="str">
        <f>E23</f>
        <v xml:space="preserve">AF-CITYPLAN sro.,Magistrů 1275/13,140 00 Praha 4 </v>
      </c>
      <c r="K87" s="75"/>
      <c r="L87" s="73"/>
    </row>
    <row r="88" spans="2:12" s="1" customFormat="1" ht="14.4" customHeight="1">
      <c r="B88" s="47"/>
      <c r="C88" s="77" t="s">
        <v>32</v>
      </c>
      <c r="D88" s="75"/>
      <c r="E88" s="75"/>
      <c r="F88" s="206" t="str">
        <f>IF(E20="","",E20)</f>
        <v/>
      </c>
      <c r="G88" s="75"/>
      <c r="H88" s="75"/>
      <c r="I88" s="204"/>
      <c r="J88" s="75"/>
      <c r="K88" s="75"/>
      <c r="L88" s="73"/>
    </row>
    <row r="89" spans="2:12" s="1" customFormat="1" ht="10.3" customHeight="1">
      <c r="B89" s="47"/>
      <c r="C89" s="75"/>
      <c r="D89" s="75"/>
      <c r="E89" s="75"/>
      <c r="F89" s="75"/>
      <c r="G89" s="75"/>
      <c r="H89" s="75"/>
      <c r="I89" s="204"/>
      <c r="J89" s="75"/>
      <c r="K89" s="75"/>
      <c r="L89" s="73"/>
    </row>
    <row r="90" spans="2:20" s="10" customFormat="1" ht="29.25" customHeight="1">
      <c r="B90" s="208"/>
      <c r="C90" s="209" t="s">
        <v>154</v>
      </c>
      <c r="D90" s="210" t="s">
        <v>59</v>
      </c>
      <c r="E90" s="210" t="s">
        <v>55</v>
      </c>
      <c r="F90" s="210" t="s">
        <v>155</v>
      </c>
      <c r="G90" s="210" t="s">
        <v>156</v>
      </c>
      <c r="H90" s="210" t="s">
        <v>157</v>
      </c>
      <c r="I90" s="211" t="s">
        <v>158</v>
      </c>
      <c r="J90" s="210" t="s">
        <v>145</v>
      </c>
      <c r="K90" s="212" t="s">
        <v>159</v>
      </c>
      <c r="L90" s="213"/>
      <c r="M90" s="103" t="s">
        <v>160</v>
      </c>
      <c r="N90" s="104" t="s">
        <v>44</v>
      </c>
      <c r="O90" s="104" t="s">
        <v>161</v>
      </c>
      <c r="P90" s="104" t="s">
        <v>162</v>
      </c>
      <c r="Q90" s="104" t="s">
        <v>163</v>
      </c>
      <c r="R90" s="104" t="s">
        <v>164</v>
      </c>
      <c r="S90" s="104" t="s">
        <v>165</v>
      </c>
      <c r="T90" s="105" t="s">
        <v>166</v>
      </c>
    </row>
    <row r="91" spans="2:63" s="1" customFormat="1" ht="29.25" customHeight="1">
      <c r="B91" s="47"/>
      <c r="C91" s="109" t="s">
        <v>146</v>
      </c>
      <c r="D91" s="75"/>
      <c r="E91" s="75"/>
      <c r="F91" s="75"/>
      <c r="G91" s="75"/>
      <c r="H91" s="75"/>
      <c r="I91" s="204"/>
      <c r="J91" s="214">
        <f>BK91</f>
        <v>0</v>
      </c>
      <c r="K91" s="75"/>
      <c r="L91" s="73"/>
      <c r="M91" s="106"/>
      <c r="N91" s="107"/>
      <c r="O91" s="107"/>
      <c r="P91" s="215">
        <f>P92</f>
        <v>0</v>
      </c>
      <c r="Q91" s="107"/>
      <c r="R91" s="215">
        <f>R92</f>
        <v>42.20140780531981</v>
      </c>
      <c r="S91" s="107"/>
      <c r="T91" s="216">
        <f>T92</f>
        <v>13.687700000000001</v>
      </c>
      <c r="AT91" s="25" t="s">
        <v>73</v>
      </c>
      <c r="AU91" s="25" t="s">
        <v>147</v>
      </c>
      <c r="BK91" s="217">
        <f>BK92</f>
        <v>0</v>
      </c>
    </row>
    <row r="92" spans="2:63" s="11" customFormat="1" ht="37.4" customHeight="1">
      <c r="B92" s="218"/>
      <c r="C92" s="219"/>
      <c r="D92" s="220" t="s">
        <v>73</v>
      </c>
      <c r="E92" s="221" t="s">
        <v>167</v>
      </c>
      <c r="F92" s="221" t="s">
        <v>168</v>
      </c>
      <c r="G92" s="219"/>
      <c r="H92" s="219"/>
      <c r="I92" s="222"/>
      <c r="J92" s="223">
        <f>BK92</f>
        <v>0</v>
      </c>
      <c r="K92" s="219"/>
      <c r="L92" s="224"/>
      <c r="M92" s="225"/>
      <c r="N92" s="226"/>
      <c r="O92" s="226"/>
      <c r="P92" s="227">
        <f>P93+P139+P145+P202+P219+P224+P265+P305</f>
        <v>0</v>
      </c>
      <c r="Q92" s="226"/>
      <c r="R92" s="227">
        <f>R93+R139+R145+R202+R219+R224+R265+R305</f>
        <v>42.20140780531981</v>
      </c>
      <c r="S92" s="226"/>
      <c r="T92" s="228">
        <f>T93+T139+T145+T202+T219+T224+T265+T305</f>
        <v>13.687700000000001</v>
      </c>
      <c r="AR92" s="229" t="s">
        <v>82</v>
      </c>
      <c r="AT92" s="230" t="s">
        <v>73</v>
      </c>
      <c r="AU92" s="230" t="s">
        <v>74</v>
      </c>
      <c r="AY92" s="229" t="s">
        <v>169</v>
      </c>
      <c r="BK92" s="231">
        <f>BK93+BK139+BK145+BK202+BK219+BK224+BK265+BK305</f>
        <v>0</v>
      </c>
    </row>
    <row r="93" spans="2:63" s="11" customFormat="1" ht="19.9" customHeight="1">
      <c r="B93" s="218"/>
      <c r="C93" s="219"/>
      <c r="D93" s="220" t="s">
        <v>73</v>
      </c>
      <c r="E93" s="232" t="s">
        <v>82</v>
      </c>
      <c r="F93" s="232" t="s">
        <v>170</v>
      </c>
      <c r="G93" s="219"/>
      <c r="H93" s="219"/>
      <c r="I93" s="222"/>
      <c r="J93" s="233">
        <f>BK93</f>
        <v>0</v>
      </c>
      <c r="K93" s="219"/>
      <c r="L93" s="224"/>
      <c r="M93" s="225"/>
      <c r="N93" s="226"/>
      <c r="O93" s="226"/>
      <c r="P93" s="227">
        <f>SUM(P94:P138)</f>
        <v>0</v>
      </c>
      <c r="Q93" s="226"/>
      <c r="R93" s="227">
        <f>SUM(R94:R138)</f>
        <v>0</v>
      </c>
      <c r="S93" s="226"/>
      <c r="T93" s="228">
        <f>SUM(T94:T138)</f>
        <v>8.4755</v>
      </c>
      <c r="AR93" s="229" t="s">
        <v>82</v>
      </c>
      <c r="AT93" s="230" t="s">
        <v>73</v>
      </c>
      <c r="AU93" s="230" t="s">
        <v>82</v>
      </c>
      <c r="AY93" s="229" t="s">
        <v>169</v>
      </c>
      <c r="BK93" s="231">
        <f>SUM(BK94:BK138)</f>
        <v>0</v>
      </c>
    </row>
    <row r="94" spans="2:65" s="1" customFormat="1" ht="38.25" customHeight="1">
      <c r="B94" s="47"/>
      <c r="C94" s="234" t="s">
        <v>82</v>
      </c>
      <c r="D94" s="234" t="s">
        <v>171</v>
      </c>
      <c r="E94" s="235" t="s">
        <v>331</v>
      </c>
      <c r="F94" s="236" t="s">
        <v>332</v>
      </c>
      <c r="G94" s="237" t="s">
        <v>194</v>
      </c>
      <c r="H94" s="238">
        <v>15.41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0.26</v>
      </c>
      <c r="T94" s="244">
        <f>S94*H94</f>
        <v>4.006600000000001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1294</v>
      </c>
    </row>
    <row r="95" spans="2:51" s="14" customFormat="1" ht="13.5">
      <c r="B95" s="269"/>
      <c r="C95" s="270"/>
      <c r="D95" s="248" t="s">
        <v>185</v>
      </c>
      <c r="E95" s="271" t="s">
        <v>21</v>
      </c>
      <c r="F95" s="272" t="s">
        <v>1500</v>
      </c>
      <c r="G95" s="270"/>
      <c r="H95" s="271" t="s">
        <v>21</v>
      </c>
      <c r="I95" s="273"/>
      <c r="J95" s="270"/>
      <c r="K95" s="270"/>
      <c r="L95" s="274"/>
      <c r="M95" s="275"/>
      <c r="N95" s="276"/>
      <c r="O95" s="276"/>
      <c r="P95" s="276"/>
      <c r="Q95" s="276"/>
      <c r="R95" s="276"/>
      <c r="S95" s="276"/>
      <c r="T95" s="277"/>
      <c r="AT95" s="278" t="s">
        <v>185</v>
      </c>
      <c r="AU95" s="278" t="s">
        <v>85</v>
      </c>
      <c r="AV95" s="14" t="s">
        <v>82</v>
      </c>
      <c r="AW95" s="14" t="s">
        <v>37</v>
      </c>
      <c r="AX95" s="14" t="s">
        <v>74</v>
      </c>
      <c r="AY95" s="278" t="s">
        <v>169</v>
      </c>
    </row>
    <row r="96" spans="2:51" s="12" customFormat="1" ht="13.5">
      <c r="B96" s="246"/>
      <c r="C96" s="247"/>
      <c r="D96" s="248" t="s">
        <v>185</v>
      </c>
      <c r="E96" s="249" t="s">
        <v>21</v>
      </c>
      <c r="F96" s="250" t="s">
        <v>1501</v>
      </c>
      <c r="G96" s="247"/>
      <c r="H96" s="251">
        <v>15.41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pans="2:51" s="13" customFormat="1" ht="13.5">
      <c r="B97" s="258"/>
      <c r="C97" s="259"/>
      <c r="D97" s="248" t="s">
        <v>185</v>
      </c>
      <c r="E97" s="260" t="s">
        <v>21</v>
      </c>
      <c r="F97" s="261" t="s">
        <v>187</v>
      </c>
      <c r="G97" s="259"/>
      <c r="H97" s="262">
        <v>15.41</v>
      </c>
      <c r="I97" s="263"/>
      <c r="J97" s="259"/>
      <c r="K97" s="259"/>
      <c r="L97" s="264"/>
      <c r="M97" s="265"/>
      <c r="N97" s="266"/>
      <c r="O97" s="266"/>
      <c r="P97" s="266"/>
      <c r="Q97" s="266"/>
      <c r="R97" s="266"/>
      <c r="S97" s="266"/>
      <c r="T97" s="267"/>
      <c r="AT97" s="268" t="s">
        <v>185</v>
      </c>
      <c r="AU97" s="268" t="s">
        <v>85</v>
      </c>
      <c r="AV97" s="13" t="s">
        <v>176</v>
      </c>
      <c r="AW97" s="13" t="s">
        <v>37</v>
      </c>
      <c r="AX97" s="13" t="s">
        <v>82</v>
      </c>
      <c r="AY97" s="268" t="s">
        <v>169</v>
      </c>
    </row>
    <row r="98" spans="2:65" s="1" customFormat="1" ht="38.25" customHeight="1">
      <c r="B98" s="47"/>
      <c r="C98" s="234" t="s">
        <v>85</v>
      </c>
      <c r="D98" s="234" t="s">
        <v>171</v>
      </c>
      <c r="E98" s="235" t="s">
        <v>1301</v>
      </c>
      <c r="F98" s="236" t="s">
        <v>1302</v>
      </c>
      <c r="G98" s="237" t="s">
        <v>194</v>
      </c>
      <c r="H98" s="238">
        <v>15.41</v>
      </c>
      <c r="I98" s="239"/>
      <c r="J98" s="240">
        <f>ROUND(I98*H98,2)</f>
        <v>0</v>
      </c>
      <c r="K98" s="236" t="s">
        <v>175</v>
      </c>
      <c r="L98" s="73"/>
      <c r="M98" s="241" t="s">
        <v>21</v>
      </c>
      <c r="N98" s="242" t="s">
        <v>45</v>
      </c>
      <c r="O98" s="48"/>
      <c r="P98" s="243">
        <f>O98*H98</f>
        <v>0</v>
      </c>
      <c r="Q98" s="243">
        <v>0</v>
      </c>
      <c r="R98" s="243">
        <f>Q98*H98</f>
        <v>0</v>
      </c>
      <c r="S98" s="243">
        <v>0.29</v>
      </c>
      <c r="T98" s="244">
        <f>S98*H98</f>
        <v>4.4689</v>
      </c>
      <c r="AR98" s="25" t="s">
        <v>176</v>
      </c>
      <c r="AT98" s="25" t="s">
        <v>171</v>
      </c>
      <c r="AU98" s="25" t="s">
        <v>85</v>
      </c>
      <c r="AY98" s="25" t="s">
        <v>169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176</v>
      </c>
      <c r="BM98" s="25" t="s">
        <v>1303</v>
      </c>
    </row>
    <row r="99" spans="2:51" s="14" customFormat="1" ht="13.5">
      <c r="B99" s="269"/>
      <c r="C99" s="270"/>
      <c r="D99" s="248" t="s">
        <v>185</v>
      </c>
      <c r="E99" s="271" t="s">
        <v>21</v>
      </c>
      <c r="F99" s="272" t="s">
        <v>1500</v>
      </c>
      <c r="G99" s="270"/>
      <c r="H99" s="271" t="s">
        <v>21</v>
      </c>
      <c r="I99" s="273"/>
      <c r="J99" s="270"/>
      <c r="K99" s="270"/>
      <c r="L99" s="274"/>
      <c r="M99" s="275"/>
      <c r="N99" s="276"/>
      <c r="O99" s="276"/>
      <c r="P99" s="276"/>
      <c r="Q99" s="276"/>
      <c r="R99" s="276"/>
      <c r="S99" s="276"/>
      <c r="T99" s="277"/>
      <c r="AT99" s="278" t="s">
        <v>185</v>
      </c>
      <c r="AU99" s="278" t="s">
        <v>85</v>
      </c>
      <c r="AV99" s="14" t="s">
        <v>82</v>
      </c>
      <c r="AW99" s="14" t="s">
        <v>37</v>
      </c>
      <c r="AX99" s="14" t="s">
        <v>74</v>
      </c>
      <c r="AY99" s="278" t="s">
        <v>169</v>
      </c>
    </row>
    <row r="100" spans="2:51" s="12" customFormat="1" ht="13.5">
      <c r="B100" s="246"/>
      <c r="C100" s="247"/>
      <c r="D100" s="248" t="s">
        <v>185</v>
      </c>
      <c r="E100" s="249" t="s">
        <v>21</v>
      </c>
      <c r="F100" s="250" t="s">
        <v>1501</v>
      </c>
      <c r="G100" s="247"/>
      <c r="H100" s="251">
        <v>15.41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pans="2:51" s="13" customFormat="1" ht="13.5">
      <c r="B101" s="258"/>
      <c r="C101" s="259"/>
      <c r="D101" s="248" t="s">
        <v>185</v>
      </c>
      <c r="E101" s="260" t="s">
        <v>21</v>
      </c>
      <c r="F101" s="261" t="s">
        <v>187</v>
      </c>
      <c r="G101" s="259"/>
      <c r="H101" s="262">
        <v>15.41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185</v>
      </c>
      <c r="AU101" s="268" t="s">
        <v>85</v>
      </c>
      <c r="AV101" s="13" t="s">
        <v>176</v>
      </c>
      <c r="AW101" s="13" t="s">
        <v>37</v>
      </c>
      <c r="AX101" s="13" t="s">
        <v>82</v>
      </c>
      <c r="AY101" s="268" t="s">
        <v>169</v>
      </c>
    </row>
    <row r="102" spans="2:65" s="1" customFormat="1" ht="38.25" customHeight="1">
      <c r="B102" s="47"/>
      <c r="C102" s="234" t="s">
        <v>181</v>
      </c>
      <c r="D102" s="234" t="s">
        <v>171</v>
      </c>
      <c r="E102" s="235" t="s">
        <v>1315</v>
      </c>
      <c r="F102" s="236" t="s">
        <v>1316</v>
      </c>
      <c r="G102" s="237" t="s">
        <v>422</v>
      </c>
      <c r="H102" s="238">
        <v>2.301</v>
      </c>
      <c r="I102" s="239"/>
      <c r="J102" s="240">
        <f>ROUND(I102*H102,2)</f>
        <v>0</v>
      </c>
      <c r="K102" s="236" t="s">
        <v>175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176</v>
      </c>
      <c r="AT102" s="25" t="s">
        <v>171</v>
      </c>
      <c r="AU102" s="25" t="s">
        <v>85</v>
      </c>
      <c r="AY102" s="25" t="s">
        <v>169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176</v>
      </c>
      <c r="BM102" s="25" t="s">
        <v>1317</v>
      </c>
    </row>
    <row r="103" spans="2:51" s="14" customFormat="1" ht="13.5">
      <c r="B103" s="269"/>
      <c r="C103" s="270"/>
      <c r="D103" s="248" t="s">
        <v>185</v>
      </c>
      <c r="E103" s="271" t="s">
        <v>21</v>
      </c>
      <c r="F103" s="272" t="s">
        <v>1500</v>
      </c>
      <c r="G103" s="270"/>
      <c r="H103" s="271" t="s">
        <v>21</v>
      </c>
      <c r="I103" s="273"/>
      <c r="J103" s="270"/>
      <c r="K103" s="270"/>
      <c r="L103" s="274"/>
      <c r="M103" s="275"/>
      <c r="N103" s="276"/>
      <c r="O103" s="276"/>
      <c r="P103" s="276"/>
      <c r="Q103" s="276"/>
      <c r="R103" s="276"/>
      <c r="S103" s="276"/>
      <c r="T103" s="277"/>
      <c r="AT103" s="278" t="s">
        <v>185</v>
      </c>
      <c r="AU103" s="278" t="s">
        <v>85</v>
      </c>
      <c r="AV103" s="14" t="s">
        <v>82</v>
      </c>
      <c r="AW103" s="14" t="s">
        <v>37</v>
      </c>
      <c r="AX103" s="14" t="s">
        <v>74</v>
      </c>
      <c r="AY103" s="278" t="s">
        <v>169</v>
      </c>
    </row>
    <row r="104" spans="2:51" s="12" customFormat="1" ht="13.5">
      <c r="B104" s="246"/>
      <c r="C104" s="247"/>
      <c r="D104" s="248" t="s">
        <v>185</v>
      </c>
      <c r="E104" s="249" t="s">
        <v>21</v>
      </c>
      <c r="F104" s="250" t="s">
        <v>1502</v>
      </c>
      <c r="G104" s="247"/>
      <c r="H104" s="251">
        <v>1.221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pans="2:51" s="12" customFormat="1" ht="13.5">
      <c r="B105" s="246"/>
      <c r="C105" s="247"/>
      <c r="D105" s="248" t="s">
        <v>185</v>
      </c>
      <c r="E105" s="249" t="s">
        <v>21</v>
      </c>
      <c r="F105" s="250" t="s">
        <v>1503</v>
      </c>
      <c r="G105" s="247"/>
      <c r="H105" s="251">
        <v>1.08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pans="2:51" s="13" customFormat="1" ht="13.5">
      <c r="B106" s="258"/>
      <c r="C106" s="259"/>
      <c r="D106" s="248" t="s">
        <v>185</v>
      </c>
      <c r="E106" s="260" t="s">
        <v>21</v>
      </c>
      <c r="F106" s="261" t="s">
        <v>187</v>
      </c>
      <c r="G106" s="259"/>
      <c r="H106" s="262">
        <v>2.301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185</v>
      </c>
      <c r="AU106" s="268" t="s">
        <v>85</v>
      </c>
      <c r="AV106" s="13" t="s">
        <v>176</v>
      </c>
      <c r="AW106" s="13" t="s">
        <v>37</v>
      </c>
      <c r="AX106" s="13" t="s">
        <v>82</v>
      </c>
      <c r="AY106" s="268" t="s">
        <v>169</v>
      </c>
    </row>
    <row r="107" spans="2:65" s="1" customFormat="1" ht="38.25" customHeight="1">
      <c r="B107" s="47"/>
      <c r="C107" s="234" t="s">
        <v>176</v>
      </c>
      <c r="D107" s="234" t="s">
        <v>171</v>
      </c>
      <c r="E107" s="235" t="s">
        <v>1323</v>
      </c>
      <c r="F107" s="236" t="s">
        <v>1324</v>
      </c>
      <c r="G107" s="237" t="s">
        <v>422</v>
      </c>
      <c r="H107" s="238">
        <v>0.69</v>
      </c>
      <c r="I107" s="239"/>
      <c r="J107" s="240">
        <f>ROUND(I107*H107,2)</f>
        <v>0</v>
      </c>
      <c r="K107" s="236" t="s">
        <v>175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</v>
      </c>
      <c r="T107" s="244">
        <f>S107*H107</f>
        <v>0</v>
      </c>
      <c r="AR107" s="25" t="s">
        <v>176</v>
      </c>
      <c r="AT107" s="25" t="s">
        <v>171</v>
      </c>
      <c r="AU107" s="25" t="s">
        <v>85</v>
      </c>
      <c r="AY107" s="25" t="s">
        <v>169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176</v>
      </c>
      <c r="BM107" s="25" t="s">
        <v>1325</v>
      </c>
    </row>
    <row r="108" spans="2:51" s="12" customFormat="1" ht="13.5">
      <c r="B108" s="246"/>
      <c r="C108" s="247"/>
      <c r="D108" s="248" t="s">
        <v>185</v>
      </c>
      <c r="E108" s="249" t="s">
        <v>21</v>
      </c>
      <c r="F108" s="250" t="s">
        <v>1504</v>
      </c>
      <c r="G108" s="247"/>
      <c r="H108" s="251">
        <v>0.69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pans="2:51" s="13" customFormat="1" ht="13.5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0.69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pans="2:65" s="1" customFormat="1" ht="25.5" customHeight="1">
      <c r="B110" s="47"/>
      <c r="C110" s="234" t="s">
        <v>191</v>
      </c>
      <c r="D110" s="234" t="s">
        <v>171</v>
      </c>
      <c r="E110" s="235" t="s">
        <v>447</v>
      </c>
      <c r="F110" s="236" t="s">
        <v>448</v>
      </c>
      <c r="G110" s="237" t="s">
        <v>422</v>
      </c>
      <c r="H110" s="238">
        <v>1.44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1327</v>
      </c>
    </row>
    <row r="111" spans="2:51" s="14" customFormat="1" ht="13.5">
      <c r="B111" s="269"/>
      <c r="C111" s="270"/>
      <c r="D111" s="248" t="s">
        <v>185</v>
      </c>
      <c r="E111" s="271" t="s">
        <v>21</v>
      </c>
      <c r="F111" s="272" t="s">
        <v>1500</v>
      </c>
      <c r="G111" s="270"/>
      <c r="H111" s="271" t="s">
        <v>21</v>
      </c>
      <c r="I111" s="273"/>
      <c r="J111" s="270"/>
      <c r="K111" s="270"/>
      <c r="L111" s="274"/>
      <c r="M111" s="275"/>
      <c r="N111" s="276"/>
      <c r="O111" s="276"/>
      <c r="P111" s="276"/>
      <c r="Q111" s="276"/>
      <c r="R111" s="276"/>
      <c r="S111" s="276"/>
      <c r="T111" s="277"/>
      <c r="AT111" s="278" t="s">
        <v>185</v>
      </c>
      <c r="AU111" s="278" t="s">
        <v>85</v>
      </c>
      <c r="AV111" s="14" t="s">
        <v>82</v>
      </c>
      <c r="AW111" s="14" t="s">
        <v>37</v>
      </c>
      <c r="AX111" s="14" t="s">
        <v>74</v>
      </c>
      <c r="AY111" s="278" t="s">
        <v>169</v>
      </c>
    </row>
    <row r="112" spans="2:51" s="12" customFormat="1" ht="13.5">
      <c r="B112" s="246"/>
      <c r="C112" s="247"/>
      <c r="D112" s="248" t="s">
        <v>185</v>
      </c>
      <c r="E112" s="249" t="s">
        <v>21</v>
      </c>
      <c r="F112" s="250" t="s">
        <v>1505</v>
      </c>
      <c r="G112" s="247"/>
      <c r="H112" s="251">
        <v>0.792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pans="2:51" s="12" customFormat="1" ht="13.5">
      <c r="B113" s="246"/>
      <c r="C113" s="247"/>
      <c r="D113" s="248" t="s">
        <v>185</v>
      </c>
      <c r="E113" s="249" t="s">
        <v>21</v>
      </c>
      <c r="F113" s="250" t="s">
        <v>1506</v>
      </c>
      <c r="G113" s="247"/>
      <c r="H113" s="251">
        <v>0.648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pans="2:51" s="13" customFormat="1" ht="13.5">
      <c r="B114" s="258"/>
      <c r="C114" s="259"/>
      <c r="D114" s="248" t="s">
        <v>185</v>
      </c>
      <c r="E114" s="260" t="s">
        <v>21</v>
      </c>
      <c r="F114" s="261" t="s">
        <v>187</v>
      </c>
      <c r="G114" s="259"/>
      <c r="H114" s="262">
        <v>1.44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185</v>
      </c>
      <c r="AU114" s="268" t="s">
        <v>85</v>
      </c>
      <c r="AV114" s="13" t="s">
        <v>176</v>
      </c>
      <c r="AW114" s="13" t="s">
        <v>37</v>
      </c>
      <c r="AX114" s="13" t="s">
        <v>82</v>
      </c>
      <c r="AY114" s="268" t="s">
        <v>169</v>
      </c>
    </row>
    <row r="115" spans="2:65" s="1" customFormat="1" ht="38.25" customHeight="1">
      <c r="B115" s="47"/>
      <c r="C115" s="234" t="s">
        <v>198</v>
      </c>
      <c r="D115" s="234" t="s">
        <v>171</v>
      </c>
      <c r="E115" s="235" t="s">
        <v>452</v>
      </c>
      <c r="F115" s="236" t="s">
        <v>453</v>
      </c>
      <c r="G115" s="237" t="s">
        <v>422</v>
      </c>
      <c r="H115" s="238">
        <v>0.432</v>
      </c>
      <c r="I115" s="239"/>
      <c r="J115" s="240">
        <f>ROUND(I115*H115,2)</f>
        <v>0</v>
      </c>
      <c r="K115" s="236" t="s">
        <v>175</v>
      </c>
      <c r="L115" s="73"/>
      <c r="M115" s="241" t="s">
        <v>21</v>
      </c>
      <c r="N115" s="242" t="s">
        <v>45</v>
      </c>
      <c r="O115" s="48"/>
      <c r="P115" s="243">
        <f>O115*H115</f>
        <v>0</v>
      </c>
      <c r="Q115" s="243">
        <v>0</v>
      </c>
      <c r="R115" s="243">
        <f>Q115*H115</f>
        <v>0</v>
      </c>
      <c r="S115" s="243">
        <v>0</v>
      </c>
      <c r="T115" s="244">
        <f>S115*H115</f>
        <v>0</v>
      </c>
      <c r="AR115" s="25" t="s">
        <v>176</v>
      </c>
      <c r="AT115" s="25" t="s">
        <v>171</v>
      </c>
      <c r="AU115" s="25" t="s">
        <v>85</v>
      </c>
      <c r="AY115" s="25" t="s">
        <v>169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176</v>
      </c>
      <c r="BM115" s="25" t="s">
        <v>1332</v>
      </c>
    </row>
    <row r="116" spans="2:51" s="12" customFormat="1" ht="13.5">
      <c r="B116" s="246"/>
      <c r="C116" s="247"/>
      <c r="D116" s="248" t="s">
        <v>185</v>
      </c>
      <c r="E116" s="249" t="s">
        <v>21</v>
      </c>
      <c r="F116" s="250" t="s">
        <v>1507</v>
      </c>
      <c r="G116" s="247"/>
      <c r="H116" s="251">
        <v>0.432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pans="2:51" s="13" customFormat="1" ht="13.5">
      <c r="B117" s="258"/>
      <c r="C117" s="259"/>
      <c r="D117" s="248" t="s">
        <v>185</v>
      </c>
      <c r="E117" s="260" t="s">
        <v>21</v>
      </c>
      <c r="F117" s="261" t="s">
        <v>187</v>
      </c>
      <c r="G117" s="259"/>
      <c r="H117" s="262">
        <v>0.432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185</v>
      </c>
      <c r="AU117" s="268" t="s">
        <v>85</v>
      </c>
      <c r="AV117" s="13" t="s">
        <v>176</v>
      </c>
      <c r="AW117" s="13" t="s">
        <v>37</v>
      </c>
      <c r="AX117" s="13" t="s">
        <v>82</v>
      </c>
      <c r="AY117" s="268" t="s">
        <v>169</v>
      </c>
    </row>
    <row r="118" spans="2:65" s="1" customFormat="1" ht="38.25" customHeight="1">
      <c r="B118" s="47"/>
      <c r="C118" s="234" t="s">
        <v>202</v>
      </c>
      <c r="D118" s="234" t="s">
        <v>171</v>
      </c>
      <c r="E118" s="235" t="s">
        <v>1334</v>
      </c>
      <c r="F118" s="236" t="s">
        <v>1335</v>
      </c>
      <c r="G118" s="237" t="s">
        <v>422</v>
      </c>
      <c r="H118" s="238">
        <v>3.741</v>
      </c>
      <c r="I118" s="239"/>
      <c r="J118" s="240">
        <f>ROUND(I118*H118,2)</f>
        <v>0</v>
      </c>
      <c r="K118" s="236" t="s">
        <v>175</v>
      </c>
      <c r="L118" s="73"/>
      <c r="M118" s="241" t="s">
        <v>21</v>
      </c>
      <c r="N118" s="242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176</v>
      </c>
      <c r="AT118" s="25" t="s">
        <v>171</v>
      </c>
      <c r="AU118" s="25" t="s">
        <v>85</v>
      </c>
      <c r="AY118" s="25" t="s">
        <v>169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176</v>
      </c>
      <c r="BM118" s="25" t="s">
        <v>1508</v>
      </c>
    </row>
    <row r="119" spans="2:51" s="12" customFormat="1" ht="13.5">
      <c r="B119" s="246"/>
      <c r="C119" s="247"/>
      <c r="D119" s="248" t="s">
        <v>185</v>
      </c>
      <c r="E119" s="249" t="s">
        <v>21</v>
      </c>
      <c r="F119" s="250" t="s">
        <v>1509</v>
      </c>
      <c r="G119" s="247"/>
      <c r="H119" s="251">
        <v>3.741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pans="2:51" s="13" customFormat="1" ht="13.5">
      <c r="B120" s="258"/>
      <c r="C120" s="259"/>
      <c r="D120" s="248" t="s">
        <v>185</v>
      </c>
      <c r="E120" s="260" t="s">
        <v>21</v>
      </c>
      <c r="F120" s="261" t="s">
        <v>187</v>
      </c>
      <c r="G120" s="259"/>
      <c r="H120" s="262">
        <v>3.741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185</v>
      </c>
      <c r="AU120" s="268" t="s">
        <v>85</v>
      </c>
      <c r="AV120" s="13" t="s">
        <v>176</v>
      </c>
      <c r="AW120" s="13" t="s">
        <v>37</v>
      </c>
      <c r="AX120" s="13" t="s">
        <v>82</v>
      </c>
      <c r="AY120" s="268" t="s">
        <v>169</v>
      </c>
    </row>
    <row r="121" spans="2:65" s="1" customFormat="1" ht="38.25" customHeight="1">
      <c r="B121" s="47"/>
      <c r="C121" s="234" t="s">
        <v>215</v>
      </c>
      <c r="D121" s="234" t="s">
        <v>171</v>
      </c>
      <c r="E121" s="235" t="s">
        <v>1338</v>
      </c>
      <c r="F121" s="236" t="s">
        <v>1339</v>
      </c>
      <c r="G121" s="237" t="s">
        <v>422</v>
      </c>
      <c r="H121" s="238">
        <v>3.741</v>
      </c>
      <c r="I121" s="239"/>
      <c r="J121" s="240">
        <f>ROUND(I121*H121,2)</f>
        <v>0</v>
      </c>
      <c r="K121" s="236" t="s">
        <v>175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AR121" s="25" t="s">
        <v>176</v>
      </c>
      <c r="AT121" s="25" t="s">
        <v>171</v>
      </c>
      <c r="AU121" s="25" t="s">
        <v>85</v>
      </c>
      <c r="AY121" s="25" t="s">
        <v>169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176</v>
      </c>
      <c r="BM121" s="25" t="s">
        <v>1510</v>
      </c>
    </row>
    <row r="122" spans="2:51" s="12" customFormat="1" ht="13.5">
      <c r="B122" s="246"/>
      <c r="C122" s="247"/>
      <c r="D122" s="248" t="s">
        <v>185</v>
      </c>
      <c r="E122" s="249" t="s">
        <v>21</v>
      </c>
      <c r="F122" s="250" t="s">
        <v>1511</v>
      </c>
      <c r="G122" s="247"/>
      <c r="H122" s="251">
        <v>3.741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pans="2:51" s="13" customFormat="1" ht="13.5">
      <c r="B123" s="258"/>
      <c r="C123" s="259"/>
      <c r="D123" s="248" t="s">
        <v>185</v>
      </c>
      <c r="E123" s="260" t="s">
        <v>21</v>
      </c>
      <c r="F123" s="261" t="s">
        <v>187</v>
      </c>
      <c r="G123" s="259"/>
      <c r="H123" s="262">
        <v>3.741</v>
      </c>
      <c r="I123" s="263"/>
      <c r="J123" s="259"/>
      <c r="K123" s="259"/>
      <c r="L123" s="264"/>
      <c r="M123" s="265"/>
      <c r="N123" s="266"/>
      <c r="O123" s="266"/>
      <c r="P123" s="266"/>
      <c r="Q123" s="266"/>
      <c r="R123" s="266"/>
      <c r="S123" s="266"/>
      <c r="T123" s="267"/>
      <c r="AT123" s="268" t="s">
        <v>185</v>
      </c>
      <c r="AU123" s="268" t="s">
        <v>85</v>
      </c>
      <c r="AV123" s="13" t="s">
        <v>176</v>
      </c>
      <c r="AW123" s="13" t="s">
        <v>37</v>
      </c>
      <c r="AX123" s="13" t="s">
        <v>82</v>
      </c>
      <c r="AY123" s="268" t="s">
        <v>169</v>
      </c>
    </row>
    <row r="124" spans="2:65" s="1" customFormat="1" ht="38.25" customHeight="1">
      <c r="B124" s="47"/>
      <c r="C124" s="234" t="s">
        <v>219</v>
      </c>
      <c r="D124" s="234" t="s">
        <v>171</v>
      </c>
      <c r="E124" s="235" t="s">
        <v>499</v>
      </c>
      <c r="F124" s="236" t="s">
        <v>500</v>
      </c>
      <c r="G124" s="237" t="s">
        <v>422</v>
      </c>
      <c r="H124" s="238">
        <v>3.741</v>
      </c>
      <c r="I124" s="239"/>
      <c r="J124" s="240">
        <f>ROUND(I124*H124,2)</f>
        <v>0</v>
      </c>
      <c r="K124" s="236" t="s">
        <v>175</v>
      </c>
      <c r="L124" s="73"/>
      <c r="M124" s="241" t="s">
        <v>21</v>
      </c>
      <c r="N124" s="242" t="s">
        <v>45</v>
      </c>
      <c r="O124" s="4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AR124" s="25" t="s">
        <v>176</v>
      </c>
      <c r="AT124" s="25" t="s">
        <v>171</v>
      </c>
      <c r="AU124" s="25" t="s">
        <v>85</v>
      </c>
      <c r="AY124" s="25" t="s">
        <v>169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176</v>
      </c>
      <c r="BM124" s="25" t="s">
        <v>1342</v>
      </c>
    </row>
    <row r="125" spans="2:51" s="12" customFormat="1" ht="13.5">
      <c r="B125" s="246"/>
      <c r="C125" s="247"/>
      <c r="D125" s="248" t="s">
        <v>185</v>
      </c>
      <c r="E125" s="249" t="s">
        <v>21</v>
      </c>
      <c r="F125" s="250" t="s">
        <v>1509</v>
      </c>
      <c r="G125" s="247"/>
      <c r="H125" s="251">
        <v>3.741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pans="2:51" s="13" customFormat="1" ht="13.5">
      <c r="B126" s="258"/>
      <c r="C126" s="259"/>
      <c r="D126" s="248" t="s">
        <v>185</v>
      </c>
      <c r="E126" s="260" t="s">
        <v>21</v>
      </c>
      <c r="F126" s="261" t="s">
        <v>187</v>
      </c>
      <c r="G126" s="259"/>
      <c r="H126" s="262">
        <v>3.741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185</v>
      </c>
      <c r="AU126" s="268" t="s">
        <v>85</v>
      </c>
      <c r="AV126" s="13" t="s">
        <v>176</v>
      </c>
      <c r="AW126" s="13" t="s">
        <v>37</v>
      </c>
      <c r="AX126" s="13" t="s">
        <v>82</v>
      </c>
      <c r="AY126" s="268" t="s">
        <v>169</v>
      </c>
    </row>
    <row r="127" spans="2:65" s="1" customFormat="1" ht="51" customHeight="1">
      <c r="B127" s="47"/>
      <c r="C127" s="234" t="s">
        <v>223</v>
      </c>
      <c r="D127" s="234" t="s">
        <v>171</v>
      </c>
      <c r="E127" s="235" t="s">
        <v>505</v>
      </c>
      <c r="F127" s="236" t="s">
        <v>506</v>
      </c>
      <c r="G127" s="237" t="s">
        <v>422</v>
      </c>
      <c r="H127" s="238">
        <v>7.482</v>
      </c>
      <c r="I127" s="239"/>
      <c r="J127" s="240">
        <f>ROUND(I127*H127,2)</f>
        <v>0</v>
      </c>
      <c r="K127" s="236" t="s">
        <v>175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1512</v>
      </c>
    </row>
    <row r="128" spans="2:51" s="12" customFormat="1" ht="13.5">
      <c r="B128" s="246"/>
      <c r="C128" s="247"/>
      <c r="D128" s="248" t="s">
        <v>185</v>
      </c>
      <c r="E128" s="249" t="s">
        <v>21</v>
      </c>
      <c r="F128" s="250" t="s">
        <v>1513</v>
      </c>
      <c r="G128" s="247"/>
      <c r="H128" s="251">
        <v>7.482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pans="2:51" s="13" customFormat="1" ht="13.5">
      <c r="B129" s="258"/>
      <c r="C129" s="259"/>
      <c r="D129" s="248" t="s">
        <v>185</v>
      </c>
      <c r="E129" s="260" t="s">
        <v>21</v>
      </c>
      <c r="F129" s="261" t="s">
        <v>187</v>
      </c>
      <c r="G129" s="259"/>
      <c r="H129" s="262">
        <v>7.482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185</v>
      </c>
      <c r="AU129" s="268" t="s">
        <v>85</v>
      </c>
      <c r="AV129" s="13" t="s">
        <v>176</v>
      </c>
      <c r="AW129" s="13" t="s">
        <v>37</v>
      </c>
      <c r="AX129" s="13" t="s">
        <v>82</v>
      </c>
      <c r="AY129" s="268" t="s">
        <v>169</v>
      </c>
    </row>
    <row r="130" spans="2:65" s="1" customFormat="1" ht="25.5" customHeight="1">
      <c r="B130" s="47"/>
      <c r="C130" s="234" t="s">
        <v>227</v>
      </c>
      <c r="D130" s="234" t="s">
        <v>171</v>
      </c>
      <c r="E130" s="235" t="s">
        <v>509</v>
      </c>
      <c r="F130" s="236" t="s">
        <v>510</v>
      </c>
      <c r="G130" s="237" t="s">
        <v>422</v>
      </c>
      <c r="H130" s="238">
        <v>3.741</v>
      </c>
      <c r="I130" s="239"/>
      <c r="J130" s="240">
        <f>ROUND(I130*H130,2)</f>
        <v>0</v>
      </c>
      <c r="K130" s="236" t="s">
        <v>175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1345</v>
      </c>
    </row>
    <row r="131" spans="2:51" s="12" customFormat="1" ht="13.5">
      <c r="B131" s="246"/>
      <c r="C131" s="247"/>
      <c r="D131" s="248" t="s">
        <v>185</v>
      </c>
      <c r="E131" s="249" t="s">
        <v>21</v>
      </c>
      <c r="F131" s="250" t="s">
        <v>1509</v>
      </c>
      <c r="G131" s="247"/>
      <c r="H131" s="251">
        <v>3.741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pans="2:51" s="13" customFormat="1" ht="13.5">
      <c r="B132" s="258"/>
      <c r="C132" s="259"/>
      <c r="D132" s="248" t="s">
        <v>185</v>
      </c>
      <c r="E132" s="260" t="s">
        <v>21</v>
      </c>
      <c r="F132" s="261" t="s">
        <v>187</v>
      </c>
      <c r="G132" s="259"/>
      <c r="H132" s="262">
        <v>3.741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185</v>
      </c>
      <c r="AU132" s="268" t="s">
        <v>85</v>
      </c>
      <c r="AV132" s="13" t="s">
        <v>176</v>
      </c>
      <c r="AW132" s="13" t="s">
        <v>37</v>
      </c>
      <c r="AX132" s="13" t="s">
        <v>82</v>
      </c>
      <c r="AY132" s="268" t="s">
        <v>169</v>
      </c>
    </row>
    <row r="133" spans="2:65" s="1" customFormat="1" ht="25.5" customHeight="1">
      <c r="B133" s="47"/>
      <c r="C133" s="234" t="s">
        <v>231</v>
      </c>
      <c r="D133" s="234" t="s">
        <v>171</v>
      </c>
      <c r="E133" s="235" t="s">
        <v>516</v>
      </c>
      <c r="F133" s="236" t="s">
        <v>517</v>
      </c>
      <c r="G133" s="237" t="s">
        <v>288</v>
      </c>
      <c r="H133" s="238">
        <v>6.734</v>
      </c>
      <c r="I133" s="239"/>
      <c r="J133" s="240">
        <f>ROUND(I133*H133,2)</f>
        <v>0</v>
      </c>
      <c r="K133" s="236" t="s">
        <v>175</v>
      </c>
      <c r="L133" s="73"/>
      <c r="M133" s="241" t="s">
        <v>21</v>
      </c>
      <c r="N133" s="242" t="s">
        <v>45</v>
      </c>
      <c r="O133" s="4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AR133" s="25" t="s">
        <v>176</v>
      </c>
      <c r="AT133" s="25" t="s">
        <v>171</v>
      </c>
      <c r="AU133" s="25" t="s">
        <v>85</v>
      </c>
      <c r="AY133" s="25" t="s">
        <v>169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176</v>
      </c>
      <c r="BM133" s="25" t="s">
        <v>1346</v>
      </c>
    </row>
    <row r="134" spans="2:51" s="12" customFormat="1" ht="13.5">
      <c r="B134" s="246"/>
      <c r="C134" s="247"/>
      <c r="D134" s="248" t="s">
        <v>185</v>
      </c>
      <c r="E134" s="249" t="s">
        <v>21</v>
      </c>
      <c r="F134" s="250" t="s">
        <v>1514</v>
      </c>
      <c r="G134" s="247"/>
      <c r="H134" s="251">
        <v>6.734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pans="2:51" s="13" customFormat="1" ht="13.5">
      <c r="B135" s="258"/>
      <c r="C135" s="259"/>
      <c r="D135" s="248" t="s">
        <v>185</v>
      </c>
      <c r="E135" s="260" t="s">
        <v>21</v>
      </c>
      <c r="F135" s="261" t="s">
        <v>187</v>
      </c>
      <c r="G135" s="259"/>
      <c r="H135" s="262">
        <v>6.734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185</v>
      </c>
      <c r="AU135" s="268" t="s">
        <v>85</v>
      </c>
      <c r="AV135" s="13" t="s">
        <v>176</v>
      </c>
      <c r="AW135" s="13" t="s">
        <v>37</v>
      </c>
      <c r="AX135" s="13" t="s">
        <v>82</v>
      </c>
      <c r="AY135" s="268" t="s">
        <v>169</v>
      </c>
    </row>
    <row r="136" spans="2:65" s="1" customFormat="1" ht="25.5" customHeight="1">
      <c r="B136" s="47"/>
      <c r="C136" s="234" t="s">
        <v>235</v>
      </c>
      <c r="D136" s="234" t="s">
        <v>171</v>
      </c>
      <c r="E136" s="235" t="s">
        <v>548</v>
      </c>
      <c r="F136" s="236" t="s">
        <v>549</v>
      </c>
      <c r="G136" s="237" t="s">
        <v>194</v>
      </c>
      <c r="H136" s="238">
        <v>15.41</v>
      </c>
      <c r="I136" s="239"/>
      <c r="J136" s="240">
        <f>ROUND(I136*H136,2)</f>
        <v>0</v>
      </c>
      <c r="K136" s="236" t="s">
        <v>175</v>
      </c>
      <c r="L136" s="73"/>
      <c r="M136" s="241" t="s">
        <v>21</v>
      </c>
      <c r="N136" s="242" t="s">
        <v>45</v>
      </c>
      <c r="O136" s="4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AR136" s="25" t="s">
        <v>176</v>
      </c>
      <c r="AT136" s="25" t="s">
        <v>171</v>
      </c>
      <c r="AU136" s="25" t="s">
        <v>85</v>
      </c>
      <c r="AY136" s="25" t="s">
        <v>169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176</v>
      </c>
      <c r="BM136" s="25" t="s">
        <v>1348</v>
      </c>
    </row>
    <row r="137" spans="2:51" s="12" customFormat="1" ht="13.5">
      <c r="B137" s="246"/>
      <c r="C137" s="247"/>
      <c r="D137" s="248" t="s">
        <v>185</v>
      </c>
      <c r="E137" s="249" t="s">
        <v>21</v>
      </c>
      <c r="F137" s="250" t="s">
        <v>1515</v>
      </c>
      <c r="G137" s="247"/>
      <c r="H137" s="251">
        <v>15.41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pans="2:51" s="13" customFormat="1" ht="13.5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15.41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pans="2:63" s="11" customFormat="1" ht="29.85" customHeight="1">
      <c r="B139" s="218"/>
      <c r="C139" s="219"/>
      <c r="D139" s="220" t="s">
        <v>73</v>
      </c>
      <c r="E139" s="232" t="s">
        <v>85</v>
      </c>
      <c r="F139" s="232" t="s">
        <v>552</v>
      </c>
      <c r="G139" s="219"/>
      <c r="H139" s="219"/>
      <c r="I139" s="222"/>
      <c r="J139" s="233">
        <f>BK139</f>
        <v>0</v>
      </c>
      <c r="K139" s="219"/>
      <c r="L139" s="224"/>
      <c r="M139" s="225"/>
      <c r="N139" s="226"/>
      <c r="O139" s="226"/>
      <c r="P139" s="227">
        <f>SUM(P140:P144)</f>
        <v>0</v>
      </c>
      <c r="Q139" s="226"/>
      <c r="R139" s="227">
        <f>SUM(R140:R144)</f>
        <v>4.970160000000001</v>
      </c>
      <c r="S139" s="226"/>
      <c r="T139" s="228">
        <f>SUM(T140:T144)</f>
        <v>0</v>
      </c>
      <c r="AR139" s="229" t="s">
        <v>82</v>
      </c>
      <c r="AT139" s="230" t="s">
        <v>73</v>
      </c>
      <c r="AU139" s="230" t="s">
        <v>82</v>
      </c>
      <c r="AY139" s="229" t="s">
        <v>169</v>
      </c>
      <c r="BK139" s="231">
        <f>SUM(BK140:BK144)</f>
        <v>0</v>
      </c>
    </row>
    <row r="140" spans="2:65" s="1" customFormat="1" ht="25.5" customHeight="1">
      <c r="B140" s="47"/>
      <c r="C140" s="234" t="s">
        <v>239</v>
      </c>
      <c r="D140" s="234" t="s">
        <v>171</v>
      </c>
      <c r="E140" s="235" t="s">
        <v>1351</v>
      </c>
      <c r="F140" s="236" t="s">
        <v>1352</v>
      </c>
      <c r="G140" s="237" t="s">
        <v>422</v>
      </c>
      <c r="H140" s="238">
        <v>2.301</v>
      </c>
      <c r="I140" s="239"/>
      <c r="J140" s="240">
        <f>ROUND(I140*H140,2)</f>
        <v>0</v>
      </c>
      <c r="K140" s="236" t="s">
        <v>175</v>
      </c>
      <c r="L140" s="73"/>
      <c r="M140" s="241" t="s">
        <v>21</v>
      </c>
      <c r="N140" s="242" t="s">
        <v>45</v>
      </c>
      <c r="O140" s="48"/>
      <c r="P140" s="243">
        <f>O140*H140</f>
        <v>0</v>
      </c>
      <c r="Q140" s="243">
        <v>2.16</v>
      </c>
      <c r="R140" s="243">
        <f>Q140*H140</f>
        <v>4.970160000000001</v>
      </c>
      <c r="S140" s="243">
        <v>0</v>
      </c>
      <c r="T140" s="244">
        <f>S140*H140</f>
        <v>0</v>
      </c>
      <c r="AR140" s="25" t="s">
        <v>176</v>
      </c>
      <c r="AT140" s="25" t="s">
        <v>171</v>
      </c>
      <c r="AU140" s="25" t="s">
        <v>85</v>
      </c>
      <c r="AY140" s="25" t="s">
        <v>169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176</v>
      </c>
      <c r="BM140" s="25" t="s">
        <v>1353</v>
      </c>
    </row>
    <row r="141" spans="2:51" s="14" customFormat="1" ht="13.5">
      <c r="B141" s="269"/>
      <c r="C141" s="270"/>
      <c r="D141" s="248" t="s">
        <v>185</v>
      </c>
      <c r="E141" s="271" t="s">
        <v>21</v>
      </c>
      <c r="F141" s="272" t="s">
        <v>1500</v>
      </c>
      <c r="G141" s="270"/>
      <c r="H141" s="271" t="s">
        <v>21</v>
      </c>
      <c r="I141" s="273"/>
      <c r="J141" s="270"/>
      <c r="K141" s="270"/>
      <c r="L141" s="274"/>
      <c r="M141" s="275"/>
      <c r="N141" s="276"/>
      <c r="O141" s="276"/>
      <c r="P141" s="276"/>
      <c r="Q141" s="276"/>
      <c r="R141" s="276"/>
      <c r="S141" s="276"/>
      <c r="T141" s="277"/>
      <c r="AT141" s="278" t="s">
        <v>185</v>
      </c>
      <c r="AU141" s="278" t="s">
        <v>85</v>
      </c>
      <c r="AV141" s="14" t="s">
        <v>82</v>
      </c>
      <c r="AW141" s="14" t="s">
        <v>37</v>
      </c>
      <c r="AX141" s="14" t="s">
        <v>74</v>
      </c>
      <c r="AY141" s="278" t="s">
        <v>169</v>
      </c>
    </row>
    <row r="142" spans="2:51" s="12" customFormat="1" ht="13.5">
      <c r="B142" s="246"/>
      <c r="C142" s="247"/>
      <c r="D142" s="248" t="s">
        <v>185</v>
      </c>
      <c r="E142" s="249" t="s">
        <v>21</v>
      </c>
      <c r="F142" s="250" t="s">
        <v>1502</v>
      </c>
      <c r="G142" s="247"/>
      <c r="H142" s="251">
        <v>1.221</v>
      </c>
      <c r="I142" s="252"/>
      <c r="J142" s="247"/>
      <c r="K142" s="247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185</v>
      </c>
      <c r="AU142" s="257" t="s">
        <v>85</v>
      </c>
      <c r="AV142" s="12" t="s">
        <v>85</v>
      </c>
      <c r="AW142" s="12" t="s">
        <v>37</v>
      </c>
      <c r="AX142" s="12" t="s">
        <v>74</v>
      </c>
      <c r="AY142" s="257" t="s">
        <v>169</v>
      </c>
    </row>
    <row r="143" spans="2:51" s="12" customFormat="1" ht="13.5">
      <c r="B143" s="246"/>
      <c r="C143" s="247"/>
      <c r="D143" s="248" t="s">
        <v>185</v>
      </c>
      <c r="E143" s="249" t="s">
        <v>21</v>
      </c>
      <c r="F143" s="250" t="s">
        <v>1503</v>
      </c>
      <c r="G143" s="247"/>
      <c r="H143" s="251">
        <v>1.08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pans="2:51" s="13" customFormat="1" ht="13.5">
      <c r="B144" s="258"/>
      <c r="C144" s="259"/>
      <c r="D144" s="248" t="s">
        <v>185</v>
      </c>
      <c r="E144" s="260" t="s">
        <v>21</v>
      </c>
      <c r="F144" s="261" t="s">
        <v>187</v>
      </c>
      <c r="G144" s="259"/>
      <c r="H144" s="262">
        <v>2.301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185</v>
      </c>
      <c r="AU144" s="268" t="s">
        <v>85</v>
      </c>
      <c r="AV144" s="13" t="s">
        <v>176</v>
      </c>
      <c r="AW144" s="13" t="s">
        <v>37</v>
      </c>
      <c r="AX144" s="13" t="s">
        <v>82</v>
      </c>
      <c r="AY144" s="268" t="s">
        <v>169</v>
      </c>
    </row>
    <row r="145" spans="2:63" s="11" customFormat="1" ht="29.85" customHeight="1">
      <c r="B145" s="218"/>
      <c r="C145" s="219"/>
      <c r="D145" s="220" t="s">
        <v>73</v>
      </c>
      <c r="E145" s="232" t="s">
        <v>176</v>
      </c>
      <c r="F145" s="232" t="s">
        <v>581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SUM(P146:P201)</f>
        <v>0</v>
      </c>
      <c r="Q145" s="226"/>
      <c r="R145" s="227">
        <f>SUM(R146:R201)</f>
        <v>31.789690523819804</v>
      </c>
      <c r="S145" s="226"/>
      <c r="T145" s="228">
        <f>SUM(T146:T201)</f>
        <v>0</v>
      </c>
      <c r="AR145" s="229" t="s">
        <v>82</v>
      </c>
      <c r="AT145" s="230" t="s">
        <v>73</v>
      </c>
      <c r="AU145" s="230" t="s">
        <v>82</v>
      </c>
      <c r="AY145" s="229" t="s">
        <v>169</v>
      </c>
      <c r="BK145" s="231">
        <f>SUM(BK146:BK201)</f>
        <v>0</v>
      </c>
    </row>
    <row r="146" spans="2:65" s="1" customFormat="1" ht="25.5" customHeight="1">
      <c r="B146" s="47"/>
      <c r="C146" s="234" t="s">
        <v>10</v>
      </c>
      <c r="D146" s="234" t="s">
        <v>171</v>
      </c>
      <c r="E146" s="235" t="s">
        <v>1354</v>
      </c>
      <c r="F146" s="236" t="s">
        <v>1355</v>
      </c>
      <c r="G146" s="237" t="s">
        <v>422</v>
      </c>
      <c r="H146" s="238">
        <v>4.461</v>
      </c>
      <c r="I146" s="239"/>
      <c r="J146" s="240">
        <f>ROUND(I146*H146,2)</f>
        <v>0</v>
      </c>
      <c r="K146" s="236" t="s">
        <v>175</v>
      </c>
      <c r="L146" s="73"/>
      <c r="M146" s="241" t="s">
        <v>21</v>
      </c>
      <c r="N146" s="242" t="s">
        <v>45</v>
      </c>
      <c r="O146" s="48"/>
      <c r="P146" s="243">
        <f>O146*H146</f>
        <v>0</v>
      </c>
      <c r="Q146" s="243">
        <v>2.25641574</v>
      </c>
      <c r="R146" s="243">
        <f>Q146*H146</f>
        <v>10.065870616140002</v>
      </c>
      <c r="S146" s="243">
        <v>0</v>
      </c>
      <c r="T146" s="244">
        <f>S146*H146</f>
        <v>0</v>
      </c>
      <c r="AR146" s="25" t="s">
        <v>176</v>
      </c>
      <c r="AT146" s="25" t="s">
        <v>171</v>
      </c>
      <c r="AU146" s="25" t="s">
        <v>85</v>
      </c>
      <c r="AY146" s="25" t="s">
        <v>169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5" t="s">
        <v>82</v>
      </c>
      <c r="BK146" s="245">
        <f>ROUND(I146*H146,2)</f>
        <v>0</v>
      </c>
      <c r="BL146" s="25" t="s">
        <v>176</v>
      </c>
      <c r="BM146" s="25" t="s">
        <v>1356</v>
      </c>
    </row>
    <row r="147" spans="2:51" s="14" customFormat="1" ht="13.5">
      <c r="B147" s="269"/>
      <c r="C147" s="270"/>
      <c r="D147" s="248" t="s">
        <v>185</v>
      </c>
      <c r="E147" s="271" t="s">
        <v>21</v>
      </c>
      <c r="F147" s="272" t="s">
        <v>1500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pans="2:51" s="12" customFormat="1" ht="13.5">
      <c r="B148" s="246"/>
      <c r="C148" s="247"/>
      <c r="D148" s="248" t="s">
        <v>185</v>
      </c>
      <c r="E148" s="249" t="s">
        <v>21</v>
      </c>
      <c r="F148" s="250" t="s">
        <v>1516</v>
      </c>
      <c r="G148" s="247"/>
      <c r="H148" s="251">
        <v>1.188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pans="2:51" s="12" customFormat="1" ht="13.5">
      <c r="B149" s="246"/>
      <c r="C149" s="247"/>
      <c r="D149" s="248" t="s">
        <v>185</v>
      </c>
      <c r="E149" s="249" t="s">
        <v>21</v>
      </c>
      <c r="F149" s="250" t="s">
        <v>1517</v>
      </c>
      <c r="G149" s="247"/>
      <c r="H149" s="251">
        <v>0.972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pans="2:51" s="12" customFormat="1" ht="13.5">
      <c r="B150" s="246"/>
      <c r="C150" s="247"/>
      <c r="D150" s="248" t="s">
        <v>185</v>
      </c>
      <c r="E150" s="249" t="s">
        <v>21</v>
      </c>
      <c r="F150" s="250" t="s">
        <v>1502</v>
      </c>
      <c r="G150" s="247"/>
      <c r="H150" s="251">
        <v>1.221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pans="2:51" s="12" customFormat="1" ht="13.5">
      <c r="B151" s="246"/>
      <c r="C151" s="247"/>
      <c r="D151" s="248" t="s">
        <v>185</v>
      </c>
      <c r="E151" s="249" t="s">
        <v>21</v>
      </c>
      <c r="F151" s="250" t="s">
        <v>1503</v>
      </c>
      <c r="G151" s="247"/>
      <c r="H151" s="251">
        <v>1.08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pans="2:51" s="13" customFormat="1" ht="13.5">
      <c r="B152" s="258"/>
      <c r="C152" s="259"/>
      <c r="D152" s="248" t="s">
        <v>185</v>
      </c>
      <c r="E152" s="260" t="s">
        <v>21</v>
      </c>
      <c r="F152" s="261" t="s">
        <v>187</v>
      </c>
      <c r="G152" s="259"/>
      <c r="H152" s="262">
        <v>4.461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185</v>
      </c>
      <c r="AU152" s="268" t="s">
        <v>85</v>
      </c>
      <c r="AV152" s="13" t="s">
        <v>176</v>
      </c>
      <c r="AW152" s="13" t="s">
        <v>37</v>
      </c>
      <c r="AX152" s="13" t="s">
        <v>82</v>
      </c>
      <c r="AY152" s="268" t="s">
        <v>169</v>
      </c>
    </row>
    <row r="153" spans="2:65" s="1" customFormat="1" ht="25.5" customHeight="1">
      <c r="B153" s="47"/>
      <c r="C153" s="234" t="s">
        <v>246</v>
      </c>
      <c r="D153" s="234" t="s">
        <v>171</v>
      </c>
      <c r="E153" s="235" t="s">
        <v>1361</v>
      </c>
      <c r="F153" s="236" t="s">
        <v>1362</v>
      </c>
      <c r="G153" s="237" t="s">
        <v>288</v>
      </c>
      <c r="H153" s="238">
        <v>0.134</v>
      </c>
      <c r="I153" s="239"/>
      <c r="J153" s="240">
        <f>ROUND(I153*H153,2)</f>
        <v>0</v>
      </c>
      <c r="K153" s="236" t="s">
        <v>175</v>
      </c>
      <c r="L153" s="73"/>
      <c r="M153" s="241" t="s">
        <v>21</v>
      </c>
      <c r="N153" s="242" t="s">
        <v>45</v>
      </c>
      <c r="O153" s="48"/>
      <c r="P153" s="243">
        <f>O153*H153</f>
        <v>0</v>
      </c>
      <c r="Q153" s="243">
        <v>1.0627727797</v>
      </c>
      <c r="R153" s="243">
        <f>Q153*H153</f>
        <v>0.1424115524798</v>
      </c>
      <c r="S153" s="243">
        <v>0</v>
      </c>
      <c r="T153" s="244">
        <f>S153*H153</f>
        <v>0</v>
      </c>
      <c r="AR153" s="25" t="s">
        <v>176</v>
      </c>
      <c r="AT153" s="25" t="s">
        <v>171</v>
      </c>
      <c r="AU153" s="25" t="s">
        <v>85</v>
      </c>
      <c r="AY153" s="25" t="s">
        <v>169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176</v>
      </c>
      <c r="BM153" s="25" t="s">
        <v>1363</v>
      </c>
    </row>
    <row r="154" spans="2:51" s="14" customFormat="1" ht="13.5">
      <c r="B154" s="269"/>
      <c r="C154" s="270"/>
      <c r="D154" s="248" t="s">
        <v>185</v>
      </c>
      <c r="E154" s="271" t="s">
        <v>21</v>
      </c>
      <c r="F154" s="272" t="s">
        <v>1500</v>
      </c>
      <c r="G154" s="270"/>
      <c r="H154" s="271" t="s">
        <v>21</v>
      </c>
      <c r="I154" s="273"/>
      <c r="J154" s="270"/>
      <c r="K154" s="270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185</v>
      </c>
      <c r="AU154" s="278" t="s">
        <v>85</v>
      </c>
      <c r="AV154" s="14" t="s">
        <v>82</v>
      </c>
      <c r="AW154" s="14" t="s">
        <v>37</v>
      </c>
      <c r="AX154" s="14" t="s">
        <v>74</v>
      </c>
      <c r="AY154" s="278" t="s">
        <v>169</v>
      </c>
    </row>
    <row r="155" spans="2:51" s="12" customFormat="1" ht="13.5">
      <c r="B155" s="246"/>
      <c r="C155" s="247"/>
      <c r="D155" s="248" t="s">
        <v>185</v>
      </c>
      <c r="E155" s="249" t="s">
        <v>21</v>
      </c>
      <c r="F155" s="250" t="s">
        <v>1518</v>
      </c>
      <c r="G155" s="247"/>
      <c r="H155" s="251">
        <v>0.018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pans="2:51" s="12" customFormat="1" ht="13.5">
      <c r="B156" s="246"/>
      <c r="C156" s="247"/>
      <c r="D156" s="248" t="s">
        <v>185</v>
      </c>
      <c r="E156" s="249" t="s">
        <v>21</v>
      </c>
      <c r="F156" s="250" t="s">
        <v>1519</v>
      </c>
      <c r="G156" s="247"/>
      <c r="H156" s="251">
        <v>0.014</v>
      </c>
      <c r="I156" s="252"/>
      <c r="J156" s="247"/>
      <c r="K156" s="247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185</v>
      </c>
      <c r="AU156" s="257" t="s">
        <v>85</v>
      </c>
      <c r="AV156" s="12" t="s">
        <v>85</v>
      </c>
      <c r="AW156" s="12" t="s">
        <v>37</v>
      </c>
      <c r="AX156" s="12" t="s">
        <v>74</v>
      </c>
      <c r="AY156" s="257" t="s">
        <v>169</v>
      </c>
    </row>
    <row r="157" spans="2:51" s="12" customFormat="1" ht="13.5">
      <c r="B157" s="246"/>
      <c r="C157" s="247"/>
      <c r="D157" s="248" t="s">
        <v>185</v>
      </c>
      <c r="E157" s="249" t="s">
        <v>21</v>
      </c>
      <c r="F157" s="250" t="s">
        <v>1520</v>
      </c>
      <c r="G157" s="247"/>
      <c r="H157" s="251">
        <v>0.054</v>
      </c>
      <c r="I157" s="252"/>
      <c r="J157" s="247"/>
      <c r="K157" s="247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185</v>
      </c>
      <c r="AU157" s="257" t="s">
        <v>85</v>
      </c>
      <c r="AV157" s="12" t="s">
        <v>85</v>
      </c>
      <c r="AW157" s="12" t="s">
        <v>37</v>
      </c>
      <c r="AX157" s="12" t="s">
        <v>74</v>
      </c>
      <c r="AY157" s="257" t="s">
        <v>169</v>
      </c>
    </row>
    <row r="158" spans="2:51" s="12" customFormat="1" ht="13.5">
      <c r="B158" s="246"/>
      <c r="C158" s="247"/>
      <c r="D158" s="248" t="s">
        <v>185</v>
      </c>
      <c r="E158" s="249" t="s">
        <v>21</v>
      </c>
      <c r="F158" s="250" t="s">
        <v>1521</v>
      </c>
      <c r="G158" s="247"/>
      <c r="H158" s="251">
        <v>0.048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pans="2:51" s="13" customFormat="1" ht="13.5">
      <c r="B159" s="258"/>
      <c r="C159" s="259"/>
      <c r="D159" s="248" t="s">
        <v>185</v>
      </c>
      <c r="E159" s="260" t="s">
        <v>21</v>
      </c>
      <c r="F159" s="261" t="s">
        <v>187</v>
      </c>
      <c r="G159" s="259"/>
      <c r="H159" s="262">
        <v>0.134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185</v>
      </c>
      <c r="AU159" s="268" t="s">
        <v>85</v>
      </c>
      <c r="AV159" s="13" t="s">
        <v>176</v>
      </c>
      <c r="AW159" s="13" t="s">
        <v>37</v>
      </c>
      <c r="AX159" s="13" t="s">
        <v>82</v>
      </c>
      <c r="AY159" s="268" t="s">
        <v>169</v>
      </c>
    </row>
    <row r="160" spans="2:65" s="1" customFormat="1" ht="25.5" customHeight="1">
      <c r="B160" s="47"/>
      <c r="C160" s="234" t="s">
        <v>250</v>
      </c>
      <c r="D160" s="234" t="s">
        <v>171</v>
      </c>
      <c r="E160" s="235" t="s">
        <v>1372</v>
      </c>
      <c r="F160" s="236" t="s">
        <v>1373</v>
      </c>
      <c r="G160" s="237" t="s">
        <v>194</v>
      </c>
      <c r="H160" s="238">
        <v>4</v>
      </c>
      <c r="I160" s="239"/>
      <c r="J160" s="240">
        <f>ROUND(I160*H160,2)</f>
        <v>0</v>
      </c>
      <c r="K160" s="236" t="s">
        <v>175</v>
      </c>
      <c r="L160" s="73"/>
      <c r="M160" s="241" t="s">
        <v>21</v>
      </c>
      <c r="N160" s="242" t="s">
        <v>45</v>
      </c>
      <c r="O160" s="48"/>
      <c r="P160" s="243">
        <f>O160*H160</f>
        <v>0</v>
      </c>
      <c r="Q160" s="243">
        <v>0.012824856</v>
      </c>
      <c r="R160" s="243">
        <f>Q160*H160</f>
        <v>0.051299424</v>
      </c>
      <c r="S160" s="243">
        <v>0</v>
      </c>
      <c r="T160" s="244">
        <f>S160*H160</f>
        <v>0</v>
      </c>
      <c r="AR160" s="25" t="s">
        <v>176</v>
      </c>
      <c r="AT160" s="25" t="s">
        <v>171</v>
      </c>
      <c r="AU160" s="25" t="s">
        <v>85</v>
      </c>
      <c r="AY160" s="25" t="s">
        <v>169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176</v>
      </c>
      <c r="BM160" s="25" t="s">
        <v>1374</v>
      </c>
    </row>
    <row r="161" spans="2:51" s="14" customFormat="1" ht="13.5">
      <c r="B161" s="269"/>
      <c r="C161" s="270"/>
      <c r="D161" s="248" t="s">
        <v>185</v>
      </c>
      <c r="E161" s="271" t="s">
        <v>21</v>
      </c>
      <c r="F161" s="272" t="s">
        <v>1500</v>
      </c>
      <c r="G161" s="270"/>
      <c r="H161" s="271" t="s">
        <v>21</v>
      </c>
      <c r="I161" s="273"/>
      <c r="J161" s="270"/>
      <c r="K161" s="270"/>
      <c r="L161" s="274"/>
      <c r="M161" s="275"/>
      <c r="N161" s="276"/>
      <c r="O161" s="276"/>
      <c r="P161" s="276"/>
      <c r="Q161" s="276"/>
      <c r="R161" s="276"/>
      <c r="S161" s="276"/>
      <c r="T161" s="277"/>
      <c r="AT161" s="278" t="s">
        <v>185</v>
      </c>
      <c r="AU161" s="278" t="s">
        <v>85</v>
      </c>
      <c r="AV161" s="14" t="s">
        <v>82</v>
      </c>
      <c r="AW161" s="14" t="s">
        <v>37</v>
      </c>
      <c r="AX161" s="14" t="s">
        <v>74</v>
      </c>
      <c r="AY161" s="278" t="s">
        <v>169</v>
      </c>
    </row>
    <row r="162" spans="2:51" s="12" customFormat="1" ht="13.5">
      <c r="B162" s="246"/>
      <c r="C162" s="247"/>
      <c r="D162" s="248" t="s">
        <v>185</v>
      </c>
      <c r="E162" s="249" t="s">
        <v>21</v>
      </c>
      <c r="F162" s="250" t="s">
        <v>1522</v>
      </c>
      <c r="G162" s="247"/>
      <c r="H162" s="251">
        <v>1.98</v>
      </c>
      <c r="I162" s="252"/>
      <c r="J162" s="247"/>
      <c r="K162" s="247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185</v>
      </c>
      <c r="AU162" s="257" t="s">
        <v>85</v>
      </c>
      <c r="AV162" s="12" t="s">
        <v>85</v>
      </c>
      <c r="AW162" s="12" t="s">
        <v>37</v>
      </c>
      <c r="AX162" s="12" t="s">
        <v>74</v>
      </c>
      <c r="AY162" s="257" t="s">
        <v>169</v>
      </c>
    </row>
    <row r="163" spans="2:51" s="12" customFormat="1" ht="13.5">
      <c r="B163" s="246"/>
      <c r="C163" s="247"/>
      <c r="D163" s="248" t="s">
        <v>185</v>
      </c>
      <c r="E163" s="249" t="s">
        <v>21</v>
      </c>
      <c r="F163" s="250" t="s">
        <v>1523</v>
      </c>
      <c r="G163" s="247"/>
      <c r="H163" s="251">
        <v>1.62</v>
      </c>
      <c r="I163" s="252"/>
      <c r="J163" s="247"/>
      <c r="K163" s="247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185</v>
      </c>
      <c r="AU163" s="257" t="s">
        <v>85</v>
      </c>
      <c r="AV163" s="12" t="s">
        <v>85</v>
      </c>
      <c r="AW163" s="12" t="s">
        <v>37</v>
      </c>
      <c r="AX163" s="12" t="s">
        <v>74</v>
      </c>
      <c r="AY163" s="257" t="s">
        <v>169</v>
      </c>
    </row>
    <row r="164" spans="2:51" s="12" customFormat="1" ht="13.5">
      <c r="B164" s="246"/>
      <c r="C164" s="247"/>
      <c r="D164" s="248" t="s">
        <v>185</v>
      </c>
      <c r="E164" s="249" t="s">
        <v>21</v>
      </c>
      <c r="F164" s="250" t="s">
        <v>1524</v>
      </c>
      <c r="G164" s="247"/>
      <c r="H164" s="251">
        <v>0.4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pans="2:51" s="13" customFormat="1" ht="13.5">
      <c r="B165" s="258"/>
      <c r="C165" s="259"/>
      <c r="D165" s="248" t="s">
        <v>185</v>
      </c>
      <c r="E165" s="260" t="s">
        <v>21</v>
      </c>
      <c r="F165" s="261" t="s">
        <v>187</v>
      </c>
      <c r="G165" s="259"/>
      <c r="H165" s="262">
        <v>4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185</v>
      </c>
      <c r="AU165" s="268" t="s">
        <v>85</v>
      </c>
      <c r="AV165" s="13" t="s">
        <v>176</v>
      </c>
      <c r="AW165" s="13" t="s">
        <v>37</v>
      </c>
      <c r="AX165" s="13" t="s">
        <v>82</v>
      </c>
      <c r="AY165" s="268" t="s">
        <v>169</v>
      </c>
    </row>
    <row r="166" spans="2:65" s="1" customFormat="1" ht="25.5" customHeight="1">
      <c r="B166" s="47"/>
      <c r="C166" s="234" t="s">
        <v>254</v>
      </c>
      <c r="D166" s="234" t="s">
        <v>171</v>
      </c>
      <c r="E166" s="235" t="s">
        <v>1379</v>
      </c>
      <c r="F166" s="236" t="s">
        <v>1380</v>
      </c>
      <c r="G166" s="237" t="s">
        <v>194</v>
      </c>
      <c r="H166" s="238">
        <v>4</v>
      </c>
      <c r="I166" s="239"/>
      <c r="J166" s="240">
        <f>ROUND(I166*H166,2)</f>
        <v>0</v>
      </c>
      <c r="K166" s="236" t="s">
        <v>175</v>
      </c>
      <c r="L166" s="73"/>
      <c r="M166" s="241" t="s">
        <v>21</v>
      </c>
      <c r="N166" s="242" t="s">
        <v>45</v>
      </c>
      <c r="O166" s="4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AR166" s="25" t="s">
        <v>176</v>
      </c>
      <c r="AT166" s="25" t="s">
        <v>171</v>
      </c>
      <c r="AU166" s="25" t="s">
        <v>85</v>
      </c>
      <c r="AY166" s="25" t="s">
        <v>169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82</v>
      </c>
      <c r="BK166" s="245">
        <f>ROUND(I166*H166,2)</f>
        <v>0</v>
      </c>
      <c r="BL166" s="25" t="s">
        <v>176</v>
      </c>
      <c r="BM166" s="25" t="s">
        <v>1381</v>
      </c>
    </row>
    <row r="167" spans="2:65" s="1" customFormat="1" ht="38.25" customHeight="1">
      <c r="B167" s="47"/>
      <c r="C167" s="234" t="s">
        <v>258</v>
      </c>
      <c r="D167" s="234" t="s">
        <v>171</v>
      </c>
      <c r="E167" s="235" t="s">
        <v>1382</v>
      </c>
      <c r="F167" s="236" t="s">
        <v>1383</v>
      </c>
      <c r="G167" s="237" t="s">
        <v>205</v>
      </c>
      <c r="H167" s="238">
        <v>76.8</v>
      </c>
      <c r="I167" s="239"/>
      <c r="J167" s="240">
        <f>ROUND(I167*H167,2)</f>
        <v>0</v>
      </c>
      <c r="K167" s="236" t="s">
        <v>175</v>
      </c>
      <c r="L167" s="73"/>
      <c r="M167" s="241" t="s">
        <v>21</v>
      </c>
      <c r="N167" s="242" t="s">
        <v>45</v>
      </c>
      <c r="O167" s="48"/>
      <c r="P167" s="243">
        <f>O167*H167</f>
        <v>0</v>
      </c>
      <c r="Q167" s="243">
        <v>0.03464878</v>
      </c>
      <c r="R167" s="243">
        <f>Q167*H167</f>
        <v>2.6610263039999995</v>
      </c>
      <c r="S167" s="243">
        <v>0</v>
      </c>
      <c r="T167" s="244">
        <f>S167*H167</f>
        <v>0</v>
      </c>
      <c r="AR167" s="25" t="s">
        <v>176</v>
      </c>
      <c r="AT167" s="25" t="s">
        <v>171</v>
      </c>
      <c r="AU167" s="25" t="s">
        <v>85</v>
      </c>
      <c r="AY167" s="25" t="s">
        <v>169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25" t="s">
        <v>82</v>
      </c>
      <c r="BK167" s="245">
        <f>ROUND(I167*H167,2)</f>
        <v>0</v>
      </c>
      <c r="BL167" s="25" t="s">
        <v>176</v>
      </c>
      <c r="BM167" s="25" t="s">
        <v>1384</v>
      </c>
    </row>
    <row r="168" spans="2:51" s="14" customFormat="1" ht="13.5">
      <c r="B168" s="269"/>
      <c r="C168" s="270"/>
      <c r="D168" s="248" t="s">
        <v>185</v>
      </c>
      <c r="E168" s="271" t="s">
        <v>21</v>
      </c>
      <c r="F168" s="272" t="s">
        <v>1500</v>
      </c>
      <c r="G168" s="270"/>
      <c r="H168" s="271" t="s">
        <v>21</v>
      </c>
      <c r="I168" s="273"/>
      <c r="J168" s="270"/>
      <c r="K168" s="270"/>
      <c r="L168" s="274"/>
      <c r="M168" s="275"/>
      <c r="N168" s="276"/>
      <c r="O168" s="276"/>
      <c r="P168" s="276"/>
      <c r="Q168" s="276"/>
      <c r="R168" s="276"/>
      <c r="S168" s="276"/>
      <c r="T168" s="277"/>
      <c r="AT168" s="278" t="s">
        <v>185</v>
      </c>
      <c r="AU168" s="278" t="s">
        <v>85</v>
      </c>
      <c r="AV168" s="14" t="s">
        <v>82</v>
      </c>
      <c r="AW168" s="14" t="s">
        <v>37</v>
      </c>
      <c r="AX168" s="14" t="s">
        <v>74</v>
      </c>
      <c r="AY168" s="278" t="s">
        <v>169</v>
      </c>
    </row>
    <row r="169" spans="2:51" s="12" customFormat="1" ht="13.5">
      <c r="B169" s="246"/>
      <c r="C169" s="247"/>
      <c r="D169" s="248" t="s">
        <v>185</v>
      </c>
      <c r="E169" s="249" t="s">
        <v>21</v>
      </c>
      <c r="F169" s="250" t="s">
        <v>1525</v>
      </c>
      <c r="G169" s="247"/>
      <c r="H169" s="251">
        <v>1.4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pans="2:51" s="12" customFormat="1" ht="13.5">
      <c r="B170" s="246"/>
      <c r="C170" s="247"/>
      <c r="D170" s="248" t="s">
        <v>185</v>
      </c>
      <c r="E170" s="249" t="s">
        <v>21</v>
      </c>
      <c r="F170" s="250" t="s">
        <v>1526</v>
      </c>
      <c r="G170" s="247"/>
      <c r="H170" s="251">
        <v>39.6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pans="2:51" s="12" customFormat="1" ht="13.5">
      <c r="B171" s="246"/>
      <c r="C171" s="247"/>
      <c r="D171" s="248" t="s">
        <v>185</v>
      </c>
      <c r="E171" s="249" t="s">
        <v>21</v>
      </c>
      <c r="F171" s="250" t="s">
        <v>1527</v>
      </c>
      <c r="G171" s="247"/>
      <c r="H171" s="251">
        <v>3.4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pans="2:51" s="12" customFormat="1" ht="13.5">
      <c r="B172" s="246"/>
      <c r="C172" s="247"/>
      <c r="D172" s="248" t="s">
        <v>185</v>
      </c>
      <c r="E172" s="249" t="s">
        <v>21</v>
      </c>
      <c r="F172" s="250" t="s">
        <v>1528</v>
      </c>
      <c r="G172" s="247"/>
      <c r="H172" s="251">
        <v>32.4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pans="2:51" s="13" customFormat="1" ht="13.5">
      <c r="B173" s="258"/>
      <c r="C173" s="259"/>
      <c r="D173" s="248" t="s">
        <v>185</v>
      </c>
      <c r="E173" s="260" t="s">
        <v>21</v>
      </c>
      <c r="F173" s="261" t="s">
        <v>187</v>
      </c>
      <c r="G173" s="259"/>
      <c r="H173" s="262">
        <v>76.8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AT173" s="268" t="s">
        <v>185</v>
      </c>
      <c r="AU173" s="268" t="s">
        <v>85</v>
      </c>
      <c r="AV173" s="13" t="s">
        <v>176</v>
      </c>
      <c r="AW173" s="13" t="s">
        <v>37</v>
      </c>
      <c r="AX173" s="13" t="s">
        <v>82</v>
      </c>
      <c r="AY173" s="268" t="s">
        <v>169</v>
      </c>
    </row>
    <row r="174" spans="2:65" s="1" customFormat="1" ht="16.5" customHeight="1">
      <c r="B174" s="47"/>
      <c r="C174" s="294" t="s">
        <v>263</v>
      </c>
      <c r="D174" s="294" t="s">
        <v>532</v>
      </c>
      <c r="E174" s="295" t="s">
        <v>1390</v>
      </c>
      <c r="F174" s="296" t="s">
        <v>1391</v>
      </c>
      <c r="G174" s="297" t="s">
        <v>174</v>
      </c>
      <c r="H174" s="298">
        <v>23.04</v>
      </c>
      <c r="I174" s="299"/>
      <c r="J174" s="300">
        <f>ROUND(I174*H174,2)</f>
        <v>0</v>
      </c>
      <c r="K174" s="296" t="s">
        <v>175</v>
      </c>
      <c r="L174" s="301"/>
      <c r="M174" s="302" t="s">
        <v>21</v>
      </c>
      <c r="N174" s="303" t="s">
        <v>45</v>
      </c>
      <c r="O174" s="48"/>
      <c r="P174" s="243">
        <f>O174*H174</f>
        <v>0</v>
      </c>
      <c r="Q174" s="243">
        <v>0.138</v>
      </c>
      <c r="R174" s="243">
        <f>Q174*H174</f>
        <v>3.17952</v>
      </c>
      <c r="S174" s="243">
        <v>0</v>
      </c>
      <c r="T174" s="244">
        <f>S174*H174</f>
        <v>0</v>
      </c>
      <c r="AR174" s="25" t="s">
        <v>215</v>
      </c>
      <c r="AT174" s="25" t="s">
        <v>532</v>
      </c>
      <c r="AU174" s="25" t="s">
        <v>85</v>
      </c>
      <c r="AY174" s="25" t="s">
        <v>169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25" t="s">
        <v>82</v>
      </c>
      <c r="BK174" s="245">
        <f>ROUND(I174*H174,2)</f>
        <v>0</v>
      </c>
      <c r="BL174" s="25" t="s">
        <v>176</v>
      </c>
      <c r="BM174" s="25" t="s">
        <v>1392</v>
      </c>
    </row>
    <row r="175" spans="2:51" s="14" customFormat="1" ht="13.5">
      <c r="B175" s="269"/>
      <c r="C175" s="270"/>
      <c r="D175" s="248" t="s">
        <v>185</v>
      </c>
      <c r="E175" s="271" t="s">
        <v>21</v>
      </c>
      <c r="F175" s="272" t="s">
        <v>1500</v>
      </c>
      <c r="G175" s="270"/>
      <c r="H175" s="271" t="s">
        <v>21</v>
      </c>
      <c r="I175" s="273"/>
      <c r="J175" s="270"/>
      <c r="K175" s="270"/>
      <c r="L175" s="274"/>
      <c r="M175" s="275"/>
      <c r="N175" s="276"/>
      <c r="O175" s="276"/>
      <c r="P175" s="276"/>
      <c r="Q175" s="276"/>
      <c r="R175" s="276"/>
      <c r="S175" s="276"/>
      <c r="T175" s="277"/>
      <c r="AT175" s="278" t="s">
        <v>185</v>
      </c>
      <c r="AU175" s="278" t="s">
        <v>85</v>
      </c>
      <c r="AV175" s="14" t="s">
        <v>82</v>
      </c>
      <c r="AW175" s="14" t="s">
        <v>37</v>
      </c>
      <c r="AX175" s="14" t="s">
        <v>74</v>
      </c>
      <c r="AY175" s="278" t="s">
        <v>169</v>
      </c>
    </row>
    <row r="176" spans="2:51" s="14" customFormat="1" ht="13.5">
      <c r="B176" s="269"/>
      <c r="C176" s="270"/>
      <c r="D176" s="248" t="s">
        <v>185</v>
      </c>
      <c r="E176" s="271" t="s">
        <v>21</v>
      </c>
      <c r="F176" s="272" t="s">
        <v>1529</v>
      </c>
      <c r="G176" s="270"/>
      <c r="H176" s="271" t="s">
        <v>21</v>
      </c>
      <c r="I176" s="273"/>
      <c r="J176" s="270"/>
      <c r="K176" s="270"/>
      <c r="L176" s="274"/>
      <c r="M176" s="275"/>
      <c r="N176" s="276"/>
      <c r="O176" s="276"/>
      <c r="P176" s="276"/>
      <c r="Q176" s="276"/>
      <c r="R176" s="276"/>
      <c r="S176" s="276"/>
      <c r="T176" s="277"/>
      <c r="AT176" s="278" t="s">
        <v>185</v>
      </c>
      <c r="AU176" s="278" t="s">
        <v>85</v>
      </c>
      <c r="AV176" s="14" t="s">
        <v>82</v>
      </c>
      <c r="AW176" s="14" t="s">
        <v>37</v>
      </c>
      <c r="AX176" s="14" t="s">
        <v>74</v>
      </c>
      <c r="AY176" s="278" t="s">
        <v>169</v>
      </c>
    </row>
    <row r="177" spans="2:51" s="12" customFormat="1" ht="13.5">
      <c r="B177" s="246"/>
      <c r="C177" s="247"/>
      <c r="D177" s="248" t="s">
        <v>185</v>
      </c>
      <c r="E177" s="249" t="s">
        <v>21</v>
      </c>
      <c r="F177" s="250" t="s">
        <v>1530</v>
      </c>
      <c r="G177" s="247"/>
      <c r="H177" s="251">
        <v>23.04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pans="2:51" s="13" customFormat="1" ht="13.5">
      <c r="B178" s="258"/>
      <c r="C178" s="259"/>
      <c r="D178" s="248" t="s">
        <v>185</v>
      </c>
      <c r="E178" s="260" t="s">
        <v>21</v>
      </c>
      <c r="F178" s="261" t="s">
        <v>187</v>
      </c>
      <c r="G178" s="259"/>
      <c r="H178" s="262">
        <v>23.04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185</v>
      </c>
      <c r="AU178" s="268" t="s">
        <v>85</v>
      </c>
      <c r="AV178" s="13" t="s">
        <v>176</v>
      </c>
      <c r="AW178" s="13" t="s">
        <v>37</v>
      </c>
      <c r="AX178" s="13" t="s">
        <v>82</v>
      </c>
      <c r="AY178" s="268" t="s">
        <v>169</v>
      </c>
    </row>
    <row r="179" spans="2:65" s="1" customFormat="1" ht="25.5" customHeight="1">
      <c r="B179" s="47"/>
      <c r="C179" s="294" t="s">
        <v>9</v>
      </c>
      <c r="D179" s="294" t="s">
        <v>532</v>
      </c>
      <c r="E179" s="295" t="s">
        <v>1397</v>
      </c>
      <c r="F179" s="296" t="s">
        <v>1398</v>
      </c>
      <c r="G179" s="297" t="s">
        <v>174</v>
      </c>
      <c r="H179" s="298">
        <v>53.76</v>
      </c>
      <c r="I179" s="299"/>
      <c r="J179" s="300">
        <f>ROUND(I179*H179,2)</f>
        <v>0</v>
      </c>
      <c r="K179" s="296" t="s">
        <v>21</v>
      </c>
      <c r="L179" s="301"/>
      <c r="M179" s="302" t="s">
        <v>21</v>
      </c>
      <c r="N179" s="303" t="s">
        <v>45</v>
      </c>
      <c r="O179" s="48"/>
      <c r="P179" s="243">
        <f>O179*H179</f>
        <v>0</v>
      </c>
      <c r="Q179" s="243">
        <v>0.138</v>
      </c>
      <c r="R179" s="243">
        <f>Q179*H179</f>
        <v>7.418880000000001</v>
      </c>
      <c r="S179" s="243">
        <v>0</v>
      </c>
      <c r="T179" s="244">
        <f>S179*H179</f>
        <v>0</v>
      </c>
      <c r="AR179" s="25" t="s">
        <v>215</v>
      </c>
      <c r="AT179" s="25" t="s">
        <v>532</v>
      </c>
      <c r="AU179" s="25" t="s">
        <v>85</v>
      </c>
      <c r="AY179" s="25" t="s">
        <v>169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25" t="s">
        <v>82</v>
      </c>
      <c r="BK179" s="245">
        <f>ROUND(I179*H179,2)</f>
        <v>0</v>
      </c>
      <c r="BL179" s="25" t="s">
        <v>176</v>
      </c>
      <c r="BM179" s="25" t="s">
        <v>1399</v>
      </c>
    </row>
    <row r="180" spans="2:51" s="14" customFormat="1" ht="13.5">
      <c r="B180" s="269"/>
      <c r="C180" s="270"/>
      <c r="D180" s="248" t="s">
        <v>185</v>
      </c>
      <c r="E180" s="271" t="s">
        <v>21</v>
      </c>
      <c r="F180" s="272" t="s">
        <v>1500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pans="2:51" s="14" customFormat="1" ht="13.5">
      <c r="B181" s="269"/>
      <c r="C181" s="270"/>
      <c r="D181" s="248" t="s">
        <v>185</v>
      </c>
      <c r="E181" s="271" t="s">
        <v>21</v>
      </c>
      <c r="F181" s="272" t="s">
        <v>1531</v>
      </c>
      <c r="G181" s="270"/>
      <c r="H181" s="271" t="s">
        <v>21</v>
      </c>
      <c r="I181" s="273"/>
      <c r="J181" s="270"/>
      <c r="K181" s="270"/>
      <c r="L181" s="274"/>
      <c r="M181" s="275"/>
      <c r="N181" s="276"/>
      <c r="O181" s="276"/>
      <c r="P181" s="276"/>
      <c r="Q181" s="276"/>
      <c r="R181" s="276"/>
      <c r="S181" s="276"/>
      <c r="T181" s="277"/>
      <c r="AT181" s="278" t="s">
        <v>185</v>
      </c>
      <c r="AU181" s="278" t="s">
        <v>85</v>
      </c>
      <c r="AV181" s="14" t="s">
        <v>82</v>
      </c>
      <c r="AW181" s="14" t="s">
        <v>37</v>
      </c>
      <c r="AX181" s="14" t="s">
        <v>74</v>
      </c>
      <c r="AY181" s="278" t="s">
        <v>169</v>
      </c>
    </row>
    <row r="182" spans="2:51" s="12" customFormat="1" ht="13.5">
      <c r="B182" s="246"/>
      <c r="C182" s="247"/>
      <c r="D182" s="248" t="s">
        <v>185</v>
      </c>
      <c r="E182" s="249" t="s">
        <v>21</v>
      </c>
      <c r="F182" s="250" t="s">
        <v>1532</v>
      </c>
      <c r="G182" s="247"/>
      <c r="H182" s="251">
        <v>53.76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pans="2:51" s="13" customFormat="1" ht="13.5">
      <c r="B183" s="258"/>
      <c r="C183" s="259"/>
      <c r="D183" s="248" t="s">
        <v>185</v>
      </c>
      <c r="E183" s="260" t="s">
        <v>21</v>
      </c>
      <c r="F183" s="261" t="s">
        <v>187</v>
      </c>
      <c r="G183" s="259"/>
      <c r="H183" s="262">
        <v>53.76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185</v>
      </c>
      <c r="AU183" s="268" t="s">
        <v>85</v>
      </c>
      <c r="AV183" s="13" t="s">
        <v>176</v>
      </c>
      <c r="AW183" s="13" t="s">
        <v>37</v>
      </c>
      <c r="AX183" s="13" t="s">
        <v>82</v>
      </c>
      <c r="AY183" s="268" t="s">
        <v>169</v>
      </c>
    </row>
    <row r="184" spans="2:65" s="1" customFormat="1" ht="25.5" customHeight="1">
      <c r="B184" s="47"/>
      <c r="C184" s="234" t="s">
        <v>270</v>
      </c>
      <c r="D184" s="234" t="s">
        <v>171</v>
      </c>
      <c r="E184" s="235" t="s">
        <v>1402</v>
      </c>
      <c r="F184" s="236" t="s">
        <v>1403</v>
      </c>
      <c r="G184" s="237" t="s">
        <v>205</v>
      </c>
      <c r="H184" s="238">
        <v>76.8</v>
      </c>
      <c r="I184" s="239"/>
      <c r="J184" s="240">
        <f>ROUND(I184*H184,2)</f>
        <v>0</v>
      </c>
      <c r="K184" s="236" t="s">
        <v>175</v>
      </c>
      <c r="L184" s="73"/>
      <c r="M184" s="241" t="s">
        <v>21</v>
      </c>
      <c r="N184" s="242" t="s">
        <v>45</v>
      </c>
      <c r="O184" s="48"/>
      <c r="P184" s="243">
        <f>O184*H184</f>
        <v>0</v>
      </c>
      <c r="Q184" s="243">
        <v>0.1015983</v>
      </c>
      <c r="R184" s="243">
        <f>Q184*H184</f>
        <v>7.8027494399999995</v>
      </c>
      <c r="S184" s="243">
        <v>0</v>
      </c>
      <c r="T184" s="244">
        <f>S184*H184</f>
        <v>0</v>
      </c>
      <c r="AR184" s="25" t="s">
        <v>176</v>
      </c>
      <c r="AT184" s="25" t="s">
        <v>171</v>
      </c>
      <c r="AU184" s="25" t="s">
        <v>85</v>
      </c>
      <c r="AY184" s="25" t="s">
        <v>169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25" t="s">
        <v>82</v>
      </c>
      <c r="BK184" s="245">
        <f>ROUND(I184*H184,2)</f>
        <v>0</v>
      </c>
      <c r="BL184" s="25" t="s">
        <v>176</v>
      </c>
      <c r="BM184" s="25" t="s">
        <v>1404</v>
      </c>
    </row>
    <row r="185" spans="2:51" s="14" customFormat="1" ht="13.5">
      <c r="B185" s="269"/>
      <c r="C185" s="270"/>
      <c r="D185" s="248" t="s">
        <v>185</v>
      </c>
      <c r="E185" s="271" t="s">
        <v>21</v>
      </c>
      <c r="F185" s="272" t="s">
        <v>1500</v>
      </c>
      <c r="G185" s="270"/>
      <c r="H185" s="271" t="s">
        <v>21</v>
      </c>
      <c r="I185" s="273"/>
      <c r="J185" s="270"/>
      <c r="K185" s="270"/>
      <c r="L185" s="274"/>
      <c r="M185" s="275"/>
      <c r="N185" s="276"/>
      <c r="O185" s="276"/>
      <c r="P185" s="276"/>
      <c r="Q185" s="276"/>
      <c r="R185" s="276"/>
      <c r="S185" s="276"/>
      <c r="T185" s="277"/>
      <c r="AT185" s="278" t="s">
        <v>185</v>
      </c>
      <c r="AU185" s="278" t="s">
        <v>85</v>
      </c>
      <c r="AV185" s="14" t="s">
        <v>82</v>
      </c>
      <c r="AW185" s="14" t="s">
        <v>37</v>
      </c>
      <c r="AX185" s="14" t="s">
        <v>74</v>
      </c>
      <c r="AY185" s="278" t="s">
        <v>169</v>
      </c>
    </row>
    <row r="186" spans="2:51" s="12" customFormat="1" ht="13.5">
      <c r="B186" s="246"/>
      <c r="C186" s="247"/>
      <c r="D186" s="248" t="s">
        <v>185</v>
      </c>
      <c r="E186" s="249" t="s">
        <v>21</v>
      </c>
      <c r="F186" s="250" t="s">
        <v>1525</v>
      </c>
      <c r="G186" s="247"/>
      <c r="H186" s="251">
        <v>1.4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pans="2:51" s="12" customFormat="1" ht="13.5">
      <c r="B187" s="246"/>
      <c r="C187" s="247"/>
      <c r="D187" s="248" t="s">
        <v>185</v>
      </c>
      <c r="E187" s="249" t="s">
        <v>21</v>
      </c>
      <c r="F187" s="250" t="s">
        <v>1526</v>
      </c>
      <c r="G187" s="247"/>
      <c r="H187" s="251">
        <v>39.6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1527</v>
      </c>
      <c r="G188" s="247"/>
      <c r="H188" s="251">
        <v>3.4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2" customFormat="1" ht="13.5">
      <c r="B189" s="246"/>
      <c r="C189" s="247"/>
      <c r="D189" s="248" t="s">
        <v>185</v>
      </c>
      <c r="E189" s="249" t="s">
        <v>21</v>
      </c>
      <c r="F189" s="250" t="s">
        <v>1528</v>
      </c>
      <c r="G189" s="247"/>
      <c r="H189" s="251">
        <v>32.4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pans="2:51" s="13" customFormat="1" ht="13.5">
      <c r="B190" s="258"/>
      <c r="C190" s="259"/>
      <c r="D190" s="248" t="s">
        <v>185</v>
      </c>
      <c r="E190" s="260" t="s">
        <v>21</v>
      </c>
      <c r="F190" s="261" t="s">
        <v>187</v>
      </c>
      <c r="G190" s="259"/>
      <c r="H190" s="262">
        <v>76.8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AT190" s="268" t="s">
        <v>185</v>
      </c>
      <c r="AU190" s="268" t="s">
        <v>85</v>
      </c>
      <c r="AV190" s="13" t="s">
        <v>176</v>
      </c>
      <c r="AW190" s="13" t="s">
        <v>37</v>
      </c>
      <c r="AX190" s="13" t="s">
        <v>82</v>
      </c>
      <c r="AY190" s="268" t="s">
        <v>169</v>
      </c>
    </row>
    <row r="191" spans="2:65" s="1" customFormat="1" ht="25.5" customHeight="1">
      <c r="B191" s="47"/>
      <c r="C191" s="234" t="s">
        <v>274</v>
      </c>
      <c r="D191" s="234" t="s">
        <v>171</v>
      </c>
      <c r="E191" s="235" t="s">
        <v>1406</v>
      </c>
      <c r="F191" s="236" t="s">
        <v>1407</v>
      </c>
      <c r="G191" s="237" t="s">
        <v>194</v>
      </c>
      <c r="H191" s="238">
        <v>36.855</v>
      </c>
      <c r="I191" s="239"/>
      <c r="J191" s="240">
        <f>ROUND(I191*H191,2)</f>
        <v>0</v>
      </c>
      <c r="K191" s="236" t="s">
        <v>175</v>
      </c>
      <c r="L191" s="73"/>
      <c r="M191" s="241" t="s">
        <v>21</v>
      </c>
      <c r="N191" s="242" t="s">
        <v>45</v>
      </c>
      <c r="O191" s="48"/>
      <c r="P191" s="243">
        <f>O191*H191</f>
        <v>0</v>
      </c>
      <c r="Q191" s="243">
        <v>0.00658464</v>
      </c>
      <c r="R191" s="243">
        <f>Q191*H191</f>
        <v>0.24267690719999999</v>
      </c>
      <c r="S191" s="243">
        <v>0</v>
      </c>
      <c r="T191" s="244">
        <f>S191*H191</f>
        <v>0</v>
      </c>
      <c r="AR191" s="25" t="s">
        <v>176</v>
      </c>
      <c r="AT191" s="25" t="s">
        <v>171</v>
      </c>
      <c r="AU191" s="25" t="s">
        <v>85</v>
      </c>
      <c r="AY191" s="25" t="s">
        <v>169</v>
      </c>
      <c r="BE191" s="245">
        <f>IF(N191="základní",J191,0)</f>
        <v>0</v>
      </c>
      <c r="BF191" s="245">
        <f>IF(N191="snížená",J191,0)</f>
        <v>0</v>
      </c>
      <c r="BG191" s="245">
        <f>IF(N191="zákl. přenesená",J191,0)</f>
        <v>0</v>
      </c>
      <c r="BH191" s="245">
        <f>IF(N191="sníž. přenesená",J191,0)</f>
        <v>0</v>
      </c>
      <c r="BI191" s="245">
        <f>IF(N191="nulová",J191,0)</f>
        <v>0</v>
      </c>
      <c r="BJ191" s="25" t="s">
        <v>82</v>
      </c>
      <c r="BK191" s="245">
        <f>ROUND(I191*H191,2)</f>
        <v>0</v>
      </c>
      <c r="BL191" s="25" t="s">
        <v>176</v>
      </c>
      <c r="BM191" s="25" t="s">
        <v>1408</v>
      </c>
    </row>
    <row r="192" spans="2:51" s="14" customFormat="1" ht="13.5">
      <c r="B192" s="269"/>
      <c r="C192" s="270"/>
      <c r="D192" s="248" t="s">
        <v>185</v>
      </c>
      <c r="E192" s="271" t="s">
        <v>21</v>
      </c>
      <c r="F192" s="272" t="s">
        <v>1500</v>
      </c>
      <c r="G192" s="270"/>
      <c r="H192" s="271" t="s">
        <v>21</v>
      </c>
      <c r="I192" s="273"/>
      <c r="J192" s="270"/>
      <c r="K192" s="270"/>
      <c r="L192" s="274"/>
      <c r="M192" s="275"/>
      <c r="N192" s="276"/>
      <c r="O192" s="276"/>
      <c r="P192" s="276"/>
      <c r="Q192" s="276"/>
      <c r="R192" s="276"/>
      <c r="S192" s="276"/>
      <c r="T192" s="277"/>
      <c r="AT192" s="278" t="s">
        <v>185</v>
      </c>
      <c r="AU192" s="278" t="s">
        <v>85</v>
      </c>
      <c r="AV192" s="14" t="s">
        <v>82</v>
      </c>
      <c r="AW192" s="14" t="s">
        <v>37</v>
      </c>
      <c r="AX192" s="14" t="s">
        <v>74</v>
      </c>
      <c r="AY192" s="278" t="s">
        <v>169</v>
      </c>
    </row>
    <row r="193" spans="2:51" s="12" customFormat="1" ht="13.5">
      <c r="B193" s="246"/>
      <c r="C193" s="247"/>
      <c r="D193" s="248" t="s">
        <v>185</v>
      </c>
      <c r="E193" s="249" t="s">
        <v>21</v>
      </c>
      <c r="F193" s="250" t="s">
        <v>1533</v>
      </c>
      <c r="G193" s="247"/>
      <c r="H193" s="251">
        <v>0.63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pans="2:51" s="12" customFormat="1" ht="13.5">
      <c r="B194" s="246"/>
      <c r="C194" s="247"/>
      <c r="D194" s="248" t="s">
        <v>185</v>
      </c>
      <c r="E194" s="249" t="s">
        <v>21</v>
      </c>
      <c r="F194" s="250" t="s">
        <v>1534</v>
      </c>
      <c r="G194" s="247"/>
      <c r="H194" s="251">
        <v>17.82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pans="2:51" s="12" customFormat="1" ht="13.5">
      <c r="B195" s="246"/>
      <c r="C195" s="247"/>
      <c r="D195" s="248" t="s">
        <v>185</v>
      </c>
      <c r="E195" s="249" t="s">
        <v>21</v>
      </c>
      <c r="F195" s="250" t="s">
        <v>1535</v>
      </c>
      <c r="G195" s="247"/>
      <c r="H195" s="251">
        <v>1.53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pans="2:51" s="12" customFormat="1" ht="13.5">
      <c r="B196" s="246"/>
      <c r="C196" s="247"/>
      <c r="D196" s="248" t="s">
        <v>185</v>
      </c>
      <c r="E196" s="249" t="s">
        <v>21</v>
      </c>
      <c r="F196" s="250" t="s">
        <v>1536</v>
      </c>
      <c r="G196" s="247"/>
      <c r="H196" s="251">
        <v>14.58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pans="2:51" s="12" customFormat="1" ht="13.5">
      <c r="B197" s="246"/>
      <c r="C197" s="247"/>
      <c r="D197" s="248" t="s">
        <v>185</v>
      </c>
      <c r="E197" s="249" t="s">
        <v>21</v>
      </c>
      <c r="F197" s="250" t="s">
        <v>1537</v>
      </c>
      <c r="G197" s="247"/>
      <c r="H197" s="251">
        <v>1.485</v>
      </c>
      <c r="I197" s="252"/>
      <c r="J197" s="247"/>
      <c r="K197" s="247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185</v>
      </c>
      <c r="AU197" s="257" t="s">
        <v>85</v>
      </c>
      <c r="AV197" s="12" t="s">
        <v>85</v>
      </c>
      <c r="AW197" s="12" t="s">
        <v>37</v>
      </c>
      <c r="AX197" s="12" t="s">
        <v>74</v>
      </c>
      <c r="AY197" s="257" t="s">
        <v>169</v>
      </c>
    </row>
    <row r="198" spans="2:51" s="12" customFormat="1" ht="13.5">
      <c r="B198" s="246"/>
      <c r="C198" s="247"/>
      <c r="D198" s="248" t="s">
        <v>185</v>
      </c>
      <c r="E198" s="249" t="s">
        <v>21</v>
      </c>
      <c r="F198" s="250" t="s">
        <v>1538</v>
      </c>
      <c r="G198" s="247"/>
      <c r="H198" s="251">
        <v>0.81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pans="2:51" s="13" customFormat="1" ht="13.5">
      <c r="B199" s="258"/>
      <c r="C199" s="259"/>
      <c r="D199" s="248" t="s">
        <v>185</v>
      </c>
      <c r="E199" s="260" t="s">
        <v>21</v>
      </c>
      <c r="F199" s="261" t="s">
        <v>187</v>
      </c>
      <c r="G199" s="259"/>
      <c r="H199" s="262">
        <v>36.855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185</v>
      </c>
      <c r="AU199" s="268" t="s">
        <v>85</v>
      </c>
      <c r="AV199" s="13" t="s">
        <v>176</v>
      </c>
      <c r="AW199" s="13" t="s">
        <v>37</v>
      </c>
      <c r="AX199" s="13" t="s">
        <v>82</v>
      </c>
      <c r="AY199" s="268" t="s">
        <v>169</v>
      </c>
    </row>
    <row r="200" spans="2:65" s="1" customFormat="1" ht="25.5" customHeight="1">
      <c r="B200" s="47"/>
      <c r="C200" s="234" t="s">
        <v>279</v>
      </c>
      <c r="D200" s="234" t="s">
        <v>171</v>
      </c>
      <c r="E200" s="235" t="s">
        <v>1413</v>
      </c>
      <c r="F200" s="236" t="s">
        <v>1414</v>
      </c>
      <c r="G200" s="237" t="s">
        <v>194</v>
      </c>
      <c r="H200" s="238">
        <v>36.855</v>
      </c>
      <c r="I200" s="239"/>
      <c r="J200" s="240">
        <f>ROUND(I200*H200,2)</f>
        <v>0</v>
      </c>
      <c r="K200" s="236" t="s">
        <v>175</v>
      </c>
      <c r="L200" s="73"/>
      <c r="M200" s="241" t="s">
        <v>21</v>
      </c>
      <c r="N200" s="242" t="s">
        <v>45</v>
      </c>
      <c r="O200" s="4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AR200" s="25" t="s">
        <v>176</v>
      </c>
      <c r="AT200" s="25" t="s">
        <v>171</v>
      </c>
      <c r="AU200" s="25" t="s">
        <v>85</v>
      </c>
      <c r="AY200" s="25" t="s">
        <v>169</v>
      </c>
      <c r="BE200" s="245">
        <f>IF(N200="základní",J200,0)</f>
        <v>0</v>
      </c>
      <c r="BF200" s="245">
        <f>IF(N200="snížená",J200,0)</f>
        <v>0</v>
      </c>
      <c r="BG200" s="245">
        <f>IF(N200="zákl. přenesená",J200,0)</f>
        <v>0</v>
      </c>
      <c r="BH200" s="245">
        <f>IF(N200="sníž. přenesená",J200,0)</f>
        <v>0</v>
      </c>
      <c r="BI200" s="245">
        <f>IF(N200="nulová",J200,0)</f>
        <v>0</v>
      </c>
      <c r="BJ200" s="25" t="s">
        <v>82</v>
      </c>
      <c r="BK200" s="245">
        <f>ROUND(I200*H200,2)</f>
        <v>0</v>
      </c>
      <c r="BL200" s="25" t="s">
        <v>176</v>
      </c>
      <c r="BM200" s="25" t="s">
        <v>1415</v>
      </c>
    </row>
    <row r="201" spans="2:65" s="1" customFormat="1" ht="25.5" customHeight="1">
      <c r="B201" s="47"/>
      <c r="C201" s="234" t="s">
        <v>285</v>
      </c>
      <c r="D201" s="234" t="s">
        <v>171</v>
      </c>
      <c r="E201" s="235" t="s">
        <v>605</v>
      </c>
      <c r="F201" s="236" t="s">
        <v>606</v>
      </c>
      <c r="G201" s="237" t="s">
        <v>174</v>
      </c>
      <c r="H201" s="238">
        <v>1</v>
      </c>
      <c r="I201" s="239"/>
      <c r="J201" s="240">
        <f>ROUND(I201*H201,2)</f>
        <v>0</v>
      </c>
      <c r="K201" s="236" t="s">
        <v>175</v>
      </c>
      <c r="L201" s="73"/>
      <c r="M201" s="241" t="s">
        <v>21</v>
      </c>
      <c r="N201" s="242" t="s">
        <v>45</v>
      </c>
      <c r="O201" s="48"/>
      <c r="P201" s="243">
        <f>O201*H201</f>
        <v>0</v>
      </c>
      <c r="Q201" s="243">
        <v>0.22525628</v>
      </c>
      <c r="R201" s="243">
        <f>Q201*H201</f>
        <v>0.22525628</v>
      </c>
      <c r="S201" s="243">
        <v>0</v>
      </c>
      <c r="T201" s="244">
        <f>S201*H201</f>
        <v>0</v>
      </c>
      <c r="AR201" s="25" t="s">
        <v>176</v>
      </c>
      <c r="AT201" s="25" t="s">
        <v>171</v>
      </c>
      <c r="AU201" s="25" t="s">
        <v>85</v>
      </c>
      <c r="AY201" s="25" t="s">
        <v>169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25" t="s">
        <v>82</v>
      </c>
      <c r="BK201" s="245">
        <f>ROUND(I201*H201,2)</f>
        <v>0</v>
      </c>
      <c r="BL201" s="25" t="s">
        <v>176</v>
      </c>
      <c r="BM201" s="25" t="s">
        <v>1416</v>
      </c>
    </row>
    <row r="202" spans="2:63" s="11" customFormat="1" ht="29.85" customHeight="1">
      <c r="B202" s="218"/>
      <c r="C202" s="219"/>
      <c r="D202" s="220" t="s">
        <v>73</v>
      </c>
      <c r="E202" s="232" t="s">
        <v>191</v>
      </c>
      <c r="F202" s="232" t="s">
        <v>610</v>
      </c>
      <c r="G202" s="219"/>
      <c r="H202" s="219"/>
      <c r="I202" s="222"/>
      <c r="J202" s="233">
        <f>BK202</f>
        <v>0</v>
      </c>
      <c r="K202" s="219"/>
      <c r="L202" s="224"/>
      <c r="M202" s="225"/>
      <c r="N202" s="226"/>
      <c r="O202" s="226"/>
      <c r="P202" s="227">
        <f>SUM(P203:P218)</f>
        <v>0</v>
      </c>
      <c r="Q202" s="226"/>
      <c r="R202" s="227">
        <f>SUM(R203:R218)</f>
        <v>4.648669775</v>
      </c>
      <c r="S202" s="226"/>
      <c r="T202" s="228">
        <f>SUM(T203:T218)</f>
        <v>0</v>
      </c>
      <c r="AR202" s="229" t="s">
        <v>82</v>
      </c>
      <c r="AT202" s="230" t="s">
        <v>73</v>
      </c>
      <c r="AU202" s="230" t="s">
        <v>82</v>
      </c>
      <c r="AY202" s="229" t="s">
        <v>169</v>
      </c>
      <c r="BK202" s="231">
        <f>SUM(BK203:BK218)</f>
        <v>0</v>
      </c>
    </row>
    <row r="203" spans="2:65" s="1" customFormat="1" ht="25.5" customHeight="1">
      <c r="B203" s="47"/>
      <c r="C203" s="234" t="s">
        <v>291</v>
      </c>
      <c r="D203" s="234" t="s">
        <v>171</v>
      </c>
      <c r="E203" s="235" t="s">
        <v>617</v>
      </c>
      <c r="F203" s="236" t="s">
        <v>618</v>
      </c>
      <c r="G203" s="237" t="s">
        <v>194</v>
      </c>
      <c r="H203" s="238">
        <v>15.41</v>
      </c>
      <c r="I203" s="239"/>
      <c r="J203" s="240">
        <f>ROUND(I203*H203,2)</f>
        <v>0</v>
      </c>
      <c r="K203" s="236" t="s">
        <v>175</v>
      </c>
      <c r="L203" s="73"/>
      <c r="M203" s="241" t="s">
        <v>21</v>
      </c>
      <c r="N203" s="242" t="s">
        <v>45</v>
      </c>
      <c r="O203" s="4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AR203" s="25" t="s">
        <v>176</v>
      </c>
      <c r="AT203" s="25" t="s">
        <v>171</v>
      </c>
      <c r="AU203" s="25" t="s">
        <v>85</v>
      </c>
      <c r="AY203" s="25" t="s">
        <v>169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25" t="s">
        <v>82</v>
      </c>
      <c r="BK203" s="245">
        <f>ROUND(I203*H203,2)</f>
        <v>0</v>
      </c>
      <c r="BL203" s="25" t="s">
        <v>176</v>
      </c>
      <c r="BM203" s="25" t="s">
        <v>1417</v>
      </c>
    </row>
    <row r="204" spans="2:51" s="12" customFormat="1" ht="13.5">
      <c r="B204" s="246"/>
      <c r="C204" s="247"/>
      <c r="D204" s="248" t="s">
        <v>185</v>
      </c>
      <c r="E204" s="249" t="s">
        <v>21</v>
      </c>
      <c r="F204" s="250" t="s">
        <v>1515</v>
      </c>
      <c r="G204" s="247"/>
      <c r="H204" s="251">
        <v>15.41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pans="2:51" s="13" customFormat="1" ht="13.5">
      <c r="B205" s="258"/>
      <c r="C205" s="259"/>
      <c r="D205" s="248" t="s">
        <v>185</v>
      </c>
      <c r="E205" s="260" t="s">
        <v>21</v>
      </c>
      <c r="F205" s="261" t="s">
        <v>187</v>
      </c>
      <c r="G205" s="259"/>
      <c r="H205" s="262">
        <v>15.41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AT205" s="268" t="s">
        <v>185</v>
      </c>
      <c r="AU205" s="268" t="s">
        <v>85</v>
      </c>
      <c r="AV205" s="13" t="s">
        <v>176</v>
      </c>
      <c r="AW205" s="13" t="s">
        <v>37</v>
      </c>
      <c r="AX205" s="13" t="s">
        <v>82</v>
      </c>
      <c r="AY205" s="268" t="s">
        <v>169</v>
      </c>
    </row>
    <row r="206" spans="2:65" s="1" customFormat="1" ht="38.25" customHeight="1">
      <c r="B206" s="47"/>
      <c r="C206" s="234" t="s">
        <v>296</v>
      </c>
      <c r="D206" s="234" t="s">
        <v>171</v>
      </c>
      <c r="E206" s="235" t="s">
        <v>1118</v>
      </c>
      <c r="F206" s="236" t="s">
        <v>1119</v>
      </c>
      <c r="G206" s="237" t="s">
        <v>194</v>
      </c>
      <c r="H206" s="238">
        <v>15.41</v>
      </c>
      <c r="I206" s="239"/>
      <c r="J206" s="240">
        <f>ROUND(I206*H206,2)</f>
        <v>0</v>
      </c>
      <c r="K206" s="236" t="s">
        <v>175</v>
      </c>
      <c r="L206" s="73"/>
      <c r="M206" s="241" t="s">
        <v>21</v>
      </c>
      <c r="N206" s="242" t="s">
        <v>45</v>
      </c>
      <c r="O206" s="48"/>
      <c r="P206" s="243">
        <f>O206*H206</f>
        <v>0</v>
      </c>
      <c r="Q206" s="243">
        <v>0.1670275</v>
      </c>
      <c r="R206" s="243">
        <f>Q206*H206</f>
        <v>2.573893775</v>
      </c>
      <c r="S206" s="243">
        <v>0</v>
      </c>
      <c r="T206" s="244">
        <f>S206*H206</f>
        <v>0</v>
      </c>
      <c r="AR206" s="25" t="s">
        <v>176</v>
      </c>
      <c r="AT206" s="25" t="s">
        <v>171</v>
      </c>
      <c r="AU206" s="25" t="s">
        <v>85</v>
      </c>
      <c r="AY206" s="25" t="s">
        <v>169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25" t="s">
        <v>82</v>
      </c>
      <c r="BK206" s="245">
        <f>ROUND(I206*H206,2)</f>
        <v>0</v>
      </c>
      <c r="BL206" s="25" t="s">
        <v>176</v>
      </c>
      <c r="BM206" s="25" t="s">
        <v>1421</v>
      </c>
    </row>
    <row r="207" spans="2:51" s="14" customFormat="1" ht="13.5">
      <c r="B207" s="269"/>
      <c r="C207" s="270"/>
      <c r="D207" s="248" t="s">
        <v>185</v>
      </c>
      <c r="E207" s="271" t="s">
        <v>21</v>
      </c>
      <c r="F207" s="272" t="s">
        <v>1500</v>
      </c>
      <c r="G207" s="270"/>
      <c r="H207" s="271" t="s">
        <v>21</v>
      </c>
      <c r="I207" s="273"/>
      <c r="J207" s="270"/>
      <c r="K207" s="270"/>
      <c r="L207" s="274"/>
      <c r="M207" s="275"/>
      <c r="N207" s="276"/>
      <c r="O207" s="276"/>
      <c r="P207" s="276"/>
      <c r="Q207" s="276"/>
      <c r="R207" s="276"/>
      <c r="S207" s="276"/>
      <c r="T207" s="277"/>
      <c r="AT207" s="278" t="s">
        <v>185</v>
      </c>
      <c r="AU207" s="278" t="s">
        <v>85</v>
      </c>
      <c r="AV207" s="14" t="s">
        <v>82</v>
      </c>
      <c r="AW207" s="14" t="s">
        <v>37</v>
      </c>
      <c r="AX207" s="14" t="s">
        <v>74</v>
      </c>
      <c r="AY207" s="278" t="s">
        <v>169</v>
      </c>
    </row>
    <row r="208" spans="2:51" s="12" customFormat="1" ht="13.5">
      <c r="B208" s="246"/>
      <c r="C208" s="247"/>
      <c r="D208" s="248" t="s">
        <v>185</v>
      </c>
      <c r="E208" s="249" t="s">
        <v>21</v>
      </c>
      <c r="F208" s="250" t="s">
        <v>1501</v>
      </c>
      <c r="G208" s="247"/>
      <c r="H208" s="251">
        <v>15.41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pans="2:51" s="13" customFormat="1" ht="13.5">
      <c r="B209" s="258"/>
      <c r="C209" s="259"/>
      <c r="D209" s="248" t="s">
        <v>185</v>
      </c>
      <c r="E209" s="260" t="s">
        <v>21</v>
      </c>
      <c r="F209" s="261" t="s">
        <v>187</v>
      </c>
      <c r="G209" s="259"/>
      <c r="H209" s="262">
        <v>15.41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AT209" s="268" t="s">
        <v>185</v>
      </c>
      <c r="AU209" s="268" t="s">
        <v>85</v>
      </c>
      <c r="AV209" s="13" t="s">
        <v>176</v>
      </c>
      <c r="AW209" s="13" t="s">
        <v>37</v>
      </c>
      <c r="AX209" s="13" t="s">
        <v>82</v>
      </c>
      <c r="AY209" s="268" t="s">
        <v>169</v>
      </c>
    </row>
    <row r="210" spans="2:65" s="1" customFormat="1" ht="25.5" customHeight="1">
      <c r="B210" s="47"/>
      <c r="C210" s="294" t="s">
        <v>301</v>
      </c>
      <c r="D210" s="294" t="s">
        <v>532</v>
      </c>
      <c r="E210" s="295" t="s">
        <v>1148</v>
      </c>
      <c r="F210" s="296" t="s">
        <v>1149</v>
      </c>
      <c r="G210" s="297" t="s">
        <v>194</v>
      </c>
      <c r="H210" s="298">
        <v>2.358</v>
      </c>
      <c r="I210" s="299"/>
      <c r="J210" s="300">
        <f>ROUND(I210*H210,2)</f>
        <v>0</v>
      </c>
      <c r="K210" s="296" t="s">
        <v>21</v>
      </c>
      <c r="L210" s="301"/>
      <c r="M210" s="302" t="s">
        <v>21</v>
      </c>
      <c r="N210" s="303" t="s">
        <v>45</v>
      </c>
      <c r="O210" s="48"/>
      <c r="P210" s="243">
        <f>O210*H210</f>
        <v>0</v>
      </c>
      <c r="Q210" s="243">
        <v>0.132</v>
      </c>
      <c r="R210" s="243">
        <f>Q210*H210</f>
        <v>0.31125600000000003</v>
      </c>
      <c r="S210" s="243">
        <v>0</v>
      </c>
      <c r="T210" s="244">
        <f>S210*H210</f>
        <v>0</v>
      </c>
      <c r="AR210" s="25" t="s">
        <v>215</v>
      </c>
      <c r="AT210" s="25" t="s">
        <v>532</v>
      </c>
      <c r="AU210" s="25" t="s">
        <v>85</v>
      </c>
      <c r="AY210" s="25" t="s">
        <v>169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25" t="s">
        <v>82</v>
      </c>
      <c r="BK210" s="245">
        <f>ROUND(I210*H210,2)</f>
        <v>0</v>
      </c>
      <c r="BL210" s="25" t="s">
        <v>176</v>
      </c>
      <c r="BM210" s="25" t="s">
        <v>1423</v>
      </c>
    </row>
    <row r="211" spans="2:51" s="12" customFormat="1" ht="13.5">
      <c r="B211" s="246"/>
      <c r="C211" s="247"/>
      <c r="D211" s="248" t="s">
        <v>185</v>
      </c>
      <c r="E211" s="249" t="s">
        <v>21</v>
      </c>
      <c r="F211" s="250" t="s">
        <v>1539</v>
      </c>
      <c r="G211" s="247"/>
      <c r="H211" s="251">
        <v>2.358</v>
      </c>
      <c r="I211" s="252"/>
      <c r="J211" s="247"/>
      <c r="K211" s="247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185</v>
      </c>
      <c r="AU211" s="257" t="s">
        <v>85</v>
      </c>
      <c r="AV211" s="12" t="s">
        <v>85</v>
      </c>
      <c r="AW211" s="12" t="s">
        <v>37</v>
      </c>
      <c r="AX211" s="12" t="s">
        <v>74</v>
      </c>
      <c r="AY211" s="257" t="s">
        <v>169</v>
      </c>
    </row>
    <row r="212" spans="2:51" s="13" customFormat="1" ht="13.5">
      <c r="B212" s="258"/>
      <c r="C212" s="259"/>
      <c r="D212" s="248" t="s">
        <v>185</v>
      </c>
      <c r="E212" s="260" t="s">
        <v>21</v>
      </c>
      <c r="F212" s="261" t="s">
        <v>187</v>
      </c>
      <c r="G212" s="259"/>
      <c r="H212" s="262">
        <v>2.358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AT212" s="268" t="s">
        <v>185</v>
      </c>
      <c r="AU212" s="268" t="s">
        <v>85</v>
      </c>
      <c r="AV212" s="13" t="s">
        <v>176</v>
      </c>
      <c r="AW212" s="13" t="s">
        <v>37</v>
      </c>
      <c r="AX212" s="13" t="s">
        <v>82</v>
      </c>
      <c r="AY212" s="268" t="s">
        <v>169</v>
      </c>
    </row>
    <row r="213" spans="2:65" s="1" customFormat="1" ht="25.5" customHeight="1">
      <c r="B213" s="47"/>
      <c r="C213" s="294" t="s">
        <v>306</v>
      </c>
      <c r="D213" s="294" t="s">
        <v>532</v>
      </c>
      <c r="E213" s="295" t="s">
        <v>1152</v>
      </c>
      <c r="F213" s="296" t="s">
        <v>1153</v>
      </c>
      <c r="G213" s="297" t="s">
        <v>194</v>
      </c>
      <c r="H213" s="298">
        <v>7.859</v>
      </c>
      <c r="I213" s="299"/>
      <c r="J213" s="300">
        <f>ROUND(I213*H213,2)</f>
        <v>0</v>
      </c>
      <c r="K213" s="296" t="s">
        <v>21</v>
      </c>
      <c r="L213" s="301"/>
      <c r="M213" s="302" t="s">
        <v>21</v>
      </c>
      <c r="N213" s="303" t="s">
        <v>45</v>
      </c>
      <c r="O213" s="48"/>
      <c r="P213" s="243">
        <f>O213*H213</f>
        <v>0</v>
      </c>
      <c r="Q213" s="243">
        <v>0.132</v>
      </c>
      <c r="R213" s="243">
        <f>Q213*H213</f>
        <v>1.037388</v>
      </c>
      <c r="S213" s="243">
        <v>0</v>
      </c>
      <c r="T213" s="244">
        <f>S213*H213</f>
        <v>0</v>
      </c>
      <c r="AR213" s="25" t="s">
        <v>215</v>
      </c>
      <c r="AT213" s="25" t="s">
        <v>532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1425</v>
      </c>
    </row>
    <row r="214" spans="2:51" s="12" customFormat="1" ht="13.5">
      <c r="B214" s="246"/>
      <c r="C214" s="247"/>
      <c r="D214" s="248" t="s">
        <v>185</v>
      </c>
      <c r="E214" s="249" t="s">
        <v>21</v>
      </c>
      <c r="F214" s="250" t="s">
        <v>1540</v>
      </c>
      <c r="G214" s="247"/>
      <c r="H214" s="251">
        <v>7.859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pans="2:51" s="13" customFormat="1" ht="13.5">
      <c r="B215" s="258"/>
      <c r="C215" s="259"/>
      <c r="D215" s="248" t="s">
        <v>185</v>
      </c>
      <c r="E215" s="260" t="s">
        <v>21</v>
      </c>
      <c r="F215" s="261" t="s">
        <v>187</v>
      </c>
      <c r="G215" s="259"/>
      <c r="H215" s="262">
        <v>7.859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AT215" s="268" t="s">
        <v>185</v>
      </c>
      <c r="AU215" s="268" t="s">
        <v>85</v>
      </c>
      <c r="AV215" s="13" t="s">
        <v>176</v>
      </c>
      <c r="AW215" s="13" t="s">
        <v>37</v>
      </c>
      <c r="AX215" s="13" t="s">
        <v>82</v>
      </c>
      <c r="AY215" s="268" t="s">
        <v>169</v>
      </c>
    </row>
    <row r="216" spans="2:65" s="1" customFormat="1" ht="25.5" customHeight="1">
      <c r="B216" s="47"/>
      <c r="C216" s="294" t="s">
        <v>310</v>
      </c>
      <c r="D216" s="294" t="s">
        <v>532</v>
      </c>
      <c r="E216" s="295" t="s">
        <v>1156</v>
      </c>
      <c r="F216" s="296" t="s">
        <v>1157</v>
      </c>
      <c r="G216" s="297" t="s">
        <v>194</v>
      </c>
      <c r="H216" s="298">
        <v>5.501</v>
      </c>
      <c r="I216" s="299"/>
      <c r="J216" s="300">
        <f>ROUND(I216*H216,2)</f>
        <v>0</v>
      </c>
      <c r="K216" s="296" t="s">
        <v>21</v>
      </c>
      <c r="L216" s="301"/>
      <c r="M216" s="302" t="s">
        <v>21</v>
      </c>
      <c r="N216" s="303" t="s">
        <v>45</v>
      </c>
      <c r="O216" s="48"/>
      <c r="P216" s="243">
        <f>O216*H216</f>
        <v>0</v>
      </c>
      <c r="Q216" s="243">
        <v>0.132</v>
      </c>
      <c r="R216" s="243">
        <f>Q216*H216</f>
        <v>0.7261320000000001</v>
      </c>
      <c r="S216" s="243">
        <v>0</v>
      </c>
      <c r="T216" s="244">
        <f>S216*H216</f>
        <v>0</v>
      </c>
      <c r="AR216" s="25" t="s">
        <v>215</v>
      </c>
      <c r="AT216" s="25" t="s">
        <v>532</v>
      </c>
      <c r="AU216" s="25" t="s">
        <v>85</v>
      </c>
      <c r="AY216" s="25" t="s">
        <v>169</v>
      </c>
      <c r="BE216" s="245">
        <f>IF(N216="základní",J216,0)</f>
        <v>0</v>
      </c>
      <c r="BF216" s="245">
        <f>IF(N216="snížená",J216,0)</f>
        <v>0</v>
      </c>
      <c r="BG216" s="245">
        <f>IF(N216="zákl. přenesená",J216,0)</f>
        <v>0</v>
      </c>
      <c r="BH216" s="245">
        <f>IF(N216="sníž. přenesená",J216,0)</f>
        <v>0</v>
      </c>
      <c r="BI216" s="245">
        <f>IF(N216="nulová",J216,0)</f>
        <v>0</v>
      </c>
      <c r="BJ216" s="25" t="s">
        <v>82</v>
      </c>
      <c r="BK216" s="245">
        <f>ROUND(I216*H216,2)</f>
        <v>0</v>
      </c>
      <c r="BL216" s="25" t="s">
        <v>176</v>
      </c>
      <c r="BM216" s="25" t="s">
        <v>1427</v>
      </c>
    </row>
    <row r="217" spans="2:51" s="12" customFormat="1" ht="13.5">
      <c r="B217" s="246"/>
      <c r="C217" s="247"/>
      <c r="D217" s="248" t="s">
        <v>185</v>
      </c>
      <c r="E217" s="249" t="s">
        <v>21</v>
      </c>
      <c r="F217" s="250" t="s">
        <v>1541</v>
      </c>
      <c r="G217" s="247"/>
      <c r="H217" s="251">
        <v>5.501</v>
      </c>
      <c r="I217" s="252"/>
      <c r="J217" s="247"/>
      <c r="K217" s="247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185</v>
      </c>
      <c r="AU217" s="257" t="s">
        <v>85</v>
      </c>
      <c r="AV217" s="12" t="s">
        <v>85</v>
      </c>
      <c r="AW217" s="12" t="s">
        <v>37</v>
      </c>
      <c r="AX217" s="12" t="s">
        <v>74</v>
      </c>
      <c r="AY217" s="257" t="s">
        <v>169</v>
      </c>
    </row>
    <row r="218" spans="2:51" s="13" customFormat="1" ht="13.5">
      <c r="B218" s="258"/>
      <c r="C218" s="259"/>
      <c r="D218" s="248" t="s">
        <v>185</v>
      </c>
      <c r="E218" s="260" t="s">
        <v>21</v>
      </c>
      <c r="F218" s="261" t="s">
        <v>187</v>
      </c>
      <c r="G218" s="259"/>
      <c r="H218" s="262">
        <v>5.501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AT218" s="268" t="s">
        <v>185</v>
      </c>
      <c r="AU218" s="268" t="s">
        <v>85</v>
      </c>
      <c r="AV218" s="13" t="s">
        <v>176</v>
      </c>
      <c r="AW218" s="13" t="s">
        <v>37</v>
      </c>
      <c r="AX218" s="13" t="s">
        <v>82</v>
      </c>
      <c r="AY218" s="268" t="s">
        <v>169</v>
      </c>
    </row>
    <row r="219" spans="2:63" s="11" customFormat="1" ht="29.85" customHeight="1">
      <c r="B219" s="218"/>
      <c r="C219" s="219"/>
      <c r="D219" s="220" t="s">
        <v>73</v>
      </c>
      <c r="E219" s="232" t="s">
        <v>215</v>
      </c>
      <c r="F219" s="232" t="s">
        <v>693</v>
      </c>
      <c r="G219" s="219"/>
      <c r="H219" s="219"/>
      <c r="I219" s="222"/>
      <c r="J219" s="233">
        <f>BK219</f>
        <v>0</v>
      </c>
      <c r="K219" s="219"/>
      <c r="L219" s="224"/>
      <c r="M219" s="225"/>
      <c r="N219" s="226"/>
      <c r="O219" s="226"/>
      <c r="P219" s="227">
        <f>SUM(P220:P223)</f>
        <v>0</v>
      </c>
      <c r="Q219" s="226"/>
      <c r="R219" s="227">
        <f>SUM(R220:R223)</f>
        <v>0.331338</v>
      </c>
      <c r="S219" s="226"/>
      <c r="T219" s="228">
        <f>SUM(T220:T223)</f>
        <v>0.15</v>
      </c>
      <c r="AR219" s="229" t="s">
        <v>82</v>
      </c>
      <c r="AT219" s="230" t="s">
        <v>73</v>
      </c>
      <c r="AU219" s="230" t="s">
        <v>82</v>
      </c>
      <c r="AY219" s="229" t="s">
        <v>169</v>
      </c>
      <c r="BK219" s="231">
        <f>SUM(BK220:BK223)</f>
        <v>0</v>
      </c>
    </row>
    <row r="220" spans="2:65" s="1" customFormat="1" ht="25.5" customHeight="1">
      <c r="B220" s="47"/>
      <c r="C220" s="234" t="s">
        <v>315</v>
      </c>
      <c r="D220" s="234" t="s">
        <v>171</v>
      </c>
      <c r="E220" s="235" t="s">
        <v>842</v>
      </c>
      <c r="F220" s="236" t="s">
        <v>843</v>
      </c>
      <c r="G220" s="237" t="s">
        <v>174</v>
      </c>
      <c r="H220" s="238">
        <v>1</v>
      </c>
      <c r="I220" s="239"/>
      <c r="J220" s="240">
        <f>ROUND(I220*H220,2)</f>
        <v>0</v>
      </c>
      <c r="K220" s="236" t="s">
        <v>175</v>
      </c>
      <c r="L220" s="73"/>
      <c r="M220" s="241" t="s">
        <v>21</v>
      </c>
      <c r="N220" s="242" t="s">
        <v>45</v>
      </c>
      <c r="O220" s="48"/>
      <c r="P220" s="243">
        <f>O220*H220</f>
        <v>0</v>
      </c>
      <c r="Q220" s="243">
        <v>0.217338</v>
      </c>
      <c r="R220" s="243">
        <f>Q220*H220</f>
        <v>0.217338</v>
      </c>
      <c r="S220" s="243">
        <v>0</v>
      </c>
      <c r="T220" s="244">
        <f>S220*H220</f>
        <v>0</v>
      </c>
      <c r="AR220" s="25" t="s">
        <v>176</v>
      </c>
      <c r="AT220" s="25" t="s">
        <v>171</v>
      </c>
      <c r="AU220" s="25" t="s">
        <v>85</v>
      </c>
      <c r="AY220" s="25" t="s">
        <v>169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25" t="s">
        <v>82</v>
      </c>
      <c r="BK220" s="245">
        <f>ROUND(I220*H220,2)</f>
        <v>0</v>
      </c>
      <c r="BL220" s="25" t="s">
        <v>176</v>
      </c>
      <c r="BM220" s="25" t="s">
        <v>1429</v>
      </c>
    </row>
    <row r="221" spans="2:65" s="1" customFormat="1" ht="16.5" customHeight="1">
      <c r="B221" s="47"/>
      <c r="C221" s="294" t="s">
        <v>321</v>
      </c>
      <c r="D221" s="294" t="s">
        <v>532</v>
      </c>
      <c r="E221" s="295" t="s">
        <v>847</v>
      </c>
      <c r="F221" s="296" t="s">
        <v>848</v>
      </c>
      <c r="G221" s="297" t="s">
        <v>174</v>
      </c>
      <c r="H221" s="298">
        <v>1</v>
      </c>
      <c r="I221" s="299"/>
      <c r="J221" s="300">
        <f>ROUND(I221*H221,2)</f>
        <v>0</v>
      </c>
      <c r="K221" s="296" t="s">
        <v>21</v>
      </c>
      <c r="L221" s="301"/>
      <c r="M221" s="302" t="s">
        <v>21</v>
      </c>
      <c r="N221" s="303" t="s">
        <v>45</v>
      </c>
      <c r="O221" s="48"/>
      <c r="P221" s="243">
        <f>O221*H221</f>
        <v>0</v>
      </c>
      <c r="Q221" s="243">
        <v>0.11</v>
      </c>
      <c r="R221" s="243">
        <f>Q221*H221</f>
        <v>0.11</v>
      </c>
      <c r="S221" s="243">
        <v>0</v>
      </c>
      <c r="T221" s="244">
        <f>S221*H221</f>
        <v>0</v>
      </c>
      <c r="AR221" s="25" t="s">
        <v>215</v>
      </c>
      <c r="AT221" s="25" t="s">
        <v>532</v>
      </c>
      <c r="AU221" s="25" t="s">
        <v>85</v>
      </c>
      <c r="AY221" s="25" t="s">
        <v>169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25" t="s">
        <v>82</v>
      </c>
      <c r="BK221" s="245">
        <f>ROUND(I221*H221,2)</f>
        <v>0</v>
      </c>
      <c r="BL221" s="25" t="s">
        <v>176</v>
      </c>
      <c r="BM221" s="25" t="s">
        <v>1430</v>
      </c>
    </row>
    <row r="222" spans="2:65" s="1" customFormat="1" ht="16.5" customHeight="1">
      <c r="B222" s="47"/>
      <c r="C222" s="294" t="s">
        <v>520</v>
      </c>
      <c r="D222" s="294" t="s">
        <v>532</v>
      </c>
      <c r="E222" s="295" t="s">
        <v>1431</v>
      </c>
      <c r="F222" s="296" t="s">
        <v>1432</v>
      </c>
      <c r="G222" s="297" t="s">
        <v>174</v>
      </c>
      <c r="H222" s="298">
        <v>1</v>
      </c>
      <c r="I222" s="299"/>
      <c r="J222" s="300">
        <f>ROUND(I222*H222,2)</f>
        <v>0</v>
      </c>
      <c r="K222" s="296" t="s">
        <v>175</v>
      </c>
      <c r="L222" s="301"/>
      <c r="M222" s="302" t="s">
        <v>21</v>
      </c>
      <c r="N222" s="303" t="s">
        <v>45</v>
      </c>
      <c r="O222" s="48"/>
      <c r="P222" s="243">
        <f>O222*H222</f>
        <v>0</v>
      </c>
      <c r="Q222" s="243">
        <v>0.004</v>
      </c>
      <c r="R222" s="243">
        <f>Q222*H222</f>
        <v>0.004</v>
      </c>
      <c r="S222" s="243">
        <v>0</v>
      </c>
      <c r="T222" s="244">
        <f>S222*H222</f>
        <v>0</v>
      </c>
      <c r="AR222" s="25" t="s">
        <v>215</v>
      </c>
      <c r="AT222" s="25" t="s">
        <v>532</v>
      </c>
      <c r="AU222" s="25" t="s">
        <v>85</v>
      </c>
      <c r="AY222" s="25" t="s">
        <v>169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25" t="s">
        <v>82</v>
      </c>
      <c r="BK222" s="245">
        <f>ROUND(I222*H222,2)</f>
        <v>0</v>
      </c>
      <c r="BL222" s="25" t="s">
        <v>176</v>
      </c>
      <c r="BM222" s="25" t="s">
        <v>1433</v>
      </c>
    </row>
    <row r="223" spans="2:65" s="1" customFormat="1" ht="25.5" customHeight="1">
      <c r="B223" s="47"/>
      <c r="C223" s="234" t="s">
        <v>531</v>
      </c>
      <c r="D223" s="234" t="s">
        <v>171</v>
      </c>
      <c r="E223" s="235" t="s">
        <v>851</v>
      </c>
      <c r="F223" s="236" t="s">
        <v>852</v>
      </c>
      <c r="G223" s="237" t="s">
        <v>174</v>
      </c>
      <c r="H223" s="238">
        <v>1</v>
      </c>
      <c r="I223" s="239"/>
      <c r="J223" s="240">
        <f>ROUND(I223*H223,2)</f>
        <v>0</v>
      </c>
      <c r="K223" s="236" t="s">
        <v>175</v>
      </c>
      <c r="L223" s="73"/>
      <c r="M223" s="241" t="s">
        <v>21</v>
      </c>
      <c r="N223" s="242" t="s">
        <v>45</v>
      </c>
      <c r="O223" s="48"/>
      <c r="P223" s="243">
        <f>O223*H223</f>
        <v>0</v>
      </c>
      <c r="Q223" s="243">
        <v>0</v>
      </c>
      <c r="R223" s="243">
        <f>Q223*H223</f>
        <v>0</v>
      </c>
      <c r="S223" s="243">
        <v>0.15</v>
      </c>
      <c r="T223" s="244">
        <f>S223*H223</f>
        <v>0.15</v>
      </c>
      <c r="AR223" s="25" t="s">
        <v>176</v>
      </c>
      <c r="AT223" s="25" t="s">
        <v>171</v>
      </c>
      <c r="AU223" s="25" t="s">
        <v>85</v>
      </c>
      <c r="AY223" s="25" t="s">
        <v>169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25" t="s">
        <v>82</v>
      </c>
      <c r="BK223" s="245">
        <f>ROUND(I223*H223,2)</f>
        <v>0</v>
      </c>
      <c r="BL223" s="25" t="s">
        <v>176</v>
      </c>
      <c r="BM223" s="25" t="s">
        <v>1434</v>
      </c>
    </row>
    <row r="224" spans="2:63" s="11" customFormat="1" ht="29.85" customHeight="1">
      <c r="B224" s="218"/>
      <c r="C224" s="219"/>
      <c r="D224" s="220" t="s">
        <v>73</v>
      </c>
      <c r="E224" s="232" t="s">
        <v>219</v>
      </c>
      <c r="F224" s="232" t="s">
        <v>878</v>
      </c>
      <c r="G224" s="219"/>
      <c r="H224" s="219"/>
      <c r="I224" s="222"/>
      <c r="J224" s="233">
        <f>BK224</f>
        <v>0</v>
      </c>
      <c r="K224" s="219"/>
      <c r="L224" s="224"/>
      <c r="M224" s="225"/>
      <c r="N224" s="226"/>
      <c r="O224" s="226"/>
      <c r="P224" s="227">
        <f>SUM(P225:P264)</f>
        <v>0</v>
      </c>
      <c r="Q224" s="226"/>
      <c r="R224" s="227">
        <f>SUM(R225:R264)</f>
        <v>0.4615495065</v>
      </c>
      <c r="S224" s="226"/>
      <c r="T224" s="228">
        <f>SUM(T225:T264)</f>
        <v>5.062200000000001</v>
      </c>
      <c r="AR224" s="229" t="s">
        <v>82</v>
      </c>
      <c r="AT224" s="230" t="s">
        <v>73</v>
      </c>
      <c r="AU224" s="230" t="s">
        <v>82</v>
      </c>
      <c r="AY224" s="229" t="s">
        <v>169</v>
      </c>
      <c r="BK224" s="231">
        <f>SUM(BK225:BK264)</f>
        <v>0</v>
      </c>
    </row>
    <row r="225" spans="2:65" s="1" customFormat="1" ht="16.5" customHeight="1">
      <c r="B225" s="47"/>
      <c r="C225" s="234" t="s">
        <v>537</v>
      </c>
      <c r="D225" s="234" t="s">
        <v>171</v>
      </c>
      <c r="E225" s="235" t="s">
        <v>1001</v>
      </c>
      <c r="F225" s="236" t="s">
        <v>1002</v>
      </c>
      <c r="G225" s="237" t="s">
        <v>205</v>
      </c>
      <c r="H225" s="238">
        <v>2.7</v>
      </c>
      <c r="I225" s="239"/>
      <c r="J225" s="240">
        <f>ROUND(I225*H225,2)</f>
        <v>0</v>
      </c>
      <c r="K225" s="236" t="s">
        <v>21</v>
      </c>
      <c r="L225" s="73"/>
      <c r="M225" s="241" t="s">
        <v>21</v>
      </c>
      <c r="N225" s="242" t="s">
        <v>45</v>
      </c>
      <c r="O225" s="48"/>
      <c r="P225" s="243">
        <f>O225*H225</f>
        <v>0</v>
      </c>
      <c r="Q225" s="243">
        <v>0.0002756</v>
      </c>
      <c r="R225" s="243">
        <f>Q225*H225</f>
        <v>0.00074412</v>
      </c>
      <c r="S225" s="243">
        <v>0</v>
      </c>
      <c r="T225" s="244">
        <f>S225*H225</f>
        <v>0</v>
      </c>
      <c r="AR225" s="25" t="s">
        <v>176</v>
      </c>
      <c r="AT225" s="25" t="s">
        <v>171</v>
      </c>
      <c r="AU225" s="25" t="s">
        <v>85</v>
      </c>
      <c r="AY225" s="25" t="s">
        <v>169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25" t="s">
        <v>82</v>
      </c>
      <c r="BK225" s="245">
        <f>ROUND(I225*H225,2)</f>
        <v>0</v>
      </c>
      <c r="BL225" s="25" t="s">
        <v>176</v>
      </c>
      <c r="BM225" s="25" t="s">
        <v>1448</v>
      </c>
    </row>
    <row r="226" spans="2:65" s="1" customFormat="1" ht="25.5" customHeight="1">
      <c r="B226" s="47"/>
      <c r="C226" s="234" t="s">
        <v>544</v>
      </c>
      <c r="D226" s="234" t="s">
        <v>171</v>
      </c>
      <c r="E226" s="235" t="s">
        <v>1022</v>
      </c>
      <c r="F226" s="236" t="s">
        <v>1023</v>
      </c>
      <c r="G226" s="237" t="s">
        <v>205</v>
      </c>
      <c r="H226" s="238">
        <v>2.7</v>
      </c>
      <c r="I226" s="239"/>
      <c r="J226" s="240">
        <f>ROUND(I226*H226,2)</f>
        <v>0</v>
      </c>
      <c r="K226" s="236" t="s">
        <v>175</v>
      </c>
      <c r="L226" s="73"/>
      <c r="M226" s="241" t="s">
        <v>21</v>
      </c>
      <c r="N226" s="242" t="s">
        <v>45</v>
      </c>
      <c r="O226" s="4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AR226" s="25" t="s">
        <v>176</v>
      </c>
      <c r="AT226" s="25" t="s">
        <v>171</v>
      </c>
      <c r="AU226" s="25" t="s">
        <v>85</v>
      </c>
      <c r="AY226" s="25" t="s">
        <v>169</v>
      </c>
      <c r="BE226" s="245">
        <f>IF(N226="základní",J226,0)</f>
        <v>0</v>
      </c>
      <c r="BF226" s="245">
        <f>IF(N226="snížená",J226,0)</f>
        <v>0</v>
      </c>
      <c r="BG226" s="245">
        <f>IF(N226="zákl. přenesená",J226,0)</f>
        <v>0</v>
      </c>
      <c r="BH226" s="245">
        <f>IF(N226="sníž. přenesená",J226,0)</f>
        <v>0</v>
      </c>
      <c r="BI226" s="245">
        <f>IF(N226="nulová",J226,0)</f>
        <v>0</v>
      </c>
      <c r="BJ226" s="25" t="s">
        <v>82</v>
      </c>
      <c r="BK226" s="245">
        <f>ROUND(I226*H226,2)</f>
        <v>0</v>
      </c>
      <c r="BL226" s="25" t="s">
        <v>176</v>
      </c>
      <c r="BM226" s="25" t="s">
        <v>1449</v>
      </c>
    </row>
    <row r="227" spans="2:65" s="1" customFormat="1" ht="25.5" customHeight="1">
      <c r="B227" s="47"/>
      <c r="C227" s="234" t="s">
        <v>547</v>
      </c>
      <c r="D227" s="234" t="s">
        <v>171</v>
      </c>
      <c r="E227" s="235" t="s">
        <v>1026</v>
      </c>
      <c r="F227" s="236" t="s">
        <v>1027</v>
      </c>
      <c r="G227" s="237" t="s">
        <v>205</v>
      </c>
      <c r="H227" s="238">
        <v>2.7</v>
      </c>
      <c r="I227" s="239"/>
      <c r="J227" s="240">
        <f>ROUND(I227*H227,2)</f>
        <v>0</v>
      </c>
      <c r="K227" s="236" t="s">
        <v>175</v>
      </c>
      <c r="L227" s="73"/>
      <c r="M227" s="241" t="s">
        <v>21</v>
      </c>
      <c r="N227" s="242" t="s">
        <v>45</v>
      </c>
      <c r="O227" s="48"/>
      <c r="P227" s="243">
        <f>O227*H227</f>
        <v>0</v>
      </c>
      <c r="Q227" s="243">
        <v>1.995E-06</v>
      </c>
      <c r="R227" s="243">
        <f>Q227*H227</f>
        <v>5.3865E-06</v>
      </c>
      <c r="S227" s="243">
        <v>0</v>
      </c>
      <c r="T227" s="244">
        <f>S227*H227</f>
        <v>0</v>
      </c>
      <c r="AR227" s="25" t="s">
        <v>176</v>
      </c>
      <c r="AT227" s="25" t="s">
        <v>171</v>
      </c>
      <c r="AU227" s="25" t="s">
        <v>85</v>
      </c>
      <c r="AY227" s="25" t="s">
        <v>169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25" t="s">
        <v>82</v>
      </c>
      <c r="BK227" s="245">
        <f>ROUND(I227*H227,2)</f>
        <v>0</v>
      </c>
      <c r="BL227" s="25" t="s">
        <v>176</v>
      </c>
      <c r="BM227" s="25" t="s">
        <v>1450</v>
      </c>
    </row>
    <row r="228" spans="2:51" s="14" customFormat="1" ht="13.5">
      <c r="B228" s="269"/>
      <c r="C228" s="270"/>
      <c r="D228" s="248" t="s">
        <v>185</v>
      </c>
      <c r="E228" s="271" t="s">
        <v>21</v>
      </c>
      <c r="F228" s="272" t="s">
        <v>1500</v>
      </c>
      <c r="G228" s="270"/>
      <c r="H228" s="271" t="s">
        <v>21</v>
      </c>
      <c r="I228" s="273"/>
      <c r="J228" s="270"/>
      <c r="K228" s="270"/>
      <c r="L228" s="274"/>
      <c r="M228" s="275"/>
      <c r="N228" s="276"/>
      <c r="O228" s="276"/>
      <c r="P228" s="276"/>
      <c r="Q228" s="276"/>
      <c r="R228" s="276"/>
      <c r="S228" s="276"/>
      <c r="T228" s="277"/>
      <c r="AT228" s="278" t="s">
        <v>185</v>
      </c>
      <c r="AU228" s="278" t="s">
        <v>85</v>
      </c>
      <c r="AV228" s="14" t="s">
        <v>82</v>
      </c>
      <c r="AW228" s="14" t="s">
        <v>37</v>
      </c>
      <c r="AX228" s="14" t="s">
        <v>74</v>
      </c>
      <c r="AY228" s="278" t="s">
        <v>169</v>
      </c>
    </row>
    <row r="229" spans="2:51" s="12" customFormat="1" ht="13.5">
      <c r="B229" s="246"/>
      <c r="C229" s="247"/>
      <c r="D229" s="248" t="s">
        <v>185</v>
      </c>
      <c r="E229" s="249" t="s">
        <v>21</v>
      </c>
      <c r="F229" s="250" t="s">
        <v>1542</v>
      </c>
      <c r="G229" s="247"/>
      <c r="H229" s="251">
        <v>2.7</v>
      </c>
      <c r="I229" s="252"/>
      <c r="J229" s="247"/>
      <c r="K229" s="247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185</v>
      </c>
      <c r="AU229" s="257" t="s">
        <v>85</v>
      </c>
      <c r="AV229" s="12" t="s">
        <v>85</v>
      </c>
      <c r="AW229" s="12" t="s">
        <v>37</v>
      </c>
      <c r="AX229" s="12" t="s">
        <v>74</v>
      </c>
      <c r="AY229" s="257" t="s">
        <v>169</v>
      </c>
    </row>
    <row r="230" spans="2:51" s="13" customFormat="1" ht="13.5">
      <c r="B230" s="258"/>
      <c r="C230" s="259"/>
      <c r="D230" s="248" t="s">
        <v>185</v>
      </c>
      <c r="E230" s="260" t="s">
        <v>21</v>
      </c>
      <c r="F230" s="261" t="s">
        <v>187</v>
      </c>
      <c r="G230" s="259"/>
      <c r="H230" s="262">
        <v>2.7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AT230" s="268" t="s">
        <v>185</v>
      </c>
      <c r="AU230" s="268" t="s">
        <v>85</v>
      </c>
      <c r="AV230" s="13" t="s">
        <v>176</v>
      </c>
      <c r="AW230" s="13" t="s">
        <v>37</v>
      </c>
      <c r="AX230" s="13" t="s">
        <v>82</v>
      </c>
      <c r="AY230" s="268" t="s">
        <v>169</v>
      </c>
    </row>
    <row r="231" spans="2:65" s="1" customFormat="1" ht="16.5" customHeight="1">
      <c r="B231" s="47"/>
      <c r="C231" s="234" t="s">
        <v>553</v>
      </c>
      <c r="D231" s="234" t="s">
        <v>171</v>
      </c>
      <c r="E231" s="235" t="s">
        <v>1452</v>
      </c>
      <c r="F231" s="236" t="s">
        <v>1453</v>
      </c>
      <c r="G231" s="237" t="s">
        <v>205</v>
      </c>
      <c r="H231" s="238">
        <v>76.8</v>
      </c>
      <c r="I231" s="239"/>
      <c r="J231" s="240">
        <f>ROUND(I231*H231,2)</f>
        <v>0</v>
      </c>
      <c r="K231" s="236" t="s">
        <v>21</v>
      </c>
      <c r="L231" s="73"/>
      <c r="M231" s="241" t="s">
        <v>21</v>
      </c>
      <c r="N231" s="242" t="s">
        <v>45</v>
      </c>
      <c r="O231" s="48"/>
      <c r="P231" s="243">
        <f>O231*H231</f>
        <v>0</v>
      </c>
      <c r="Q231" s="243">
        <v>0</v>
      </c>
      <c r="R231" s="243">
        <f>Q231*H231</f>
        <v>0</v>
      </c>
      <c r="S231" s="243">
        <v>0</v>
      </c>
      <c r="T231" s="244">
        <f>S231*H231</f>
        <v>0</v>
      </c>
      <c r="AR231" s="25" t="s">
        <v>176</v>
      </c>
      <c r="AT231" s="25" t="s">
        <v>171</v>
      </c>
      <c r="AU231" s="25" t="s">
        <v>85</v>
      </c>
      <c r="AY231" s="25" t="s">
        <v>169</v>
      </c>
      <c r="BE231" s="245">
        <f>IF(N231="základní",J231,0)</f>
        <v>0</v>
      </c>
      <c r="BF231" s="245">
        <f>IF(N231="snížená",J231,0)</f>
        <v>0</v>
      </c>
      <c r="BG231" s="245">
        <f>IF(N231="zákl. přenesená",J231,0)</f>
        <v>0</v>
      </c>
      <c r="BH231" s="245">
        <f>IF(N231="sníž. přenesená",J231,0)</f>
        <v>0</v>
      </c>
      <c r="BI231" s="245">
        <f>IF(N231="nulová",J231,0)</f>
        <v>0</v>
      </c>
      <c r="BJ231" s="25" t="s">
        <v>82</v>
      </c>
      <c r="BK231" s="245">
        <f>ROUND(I231*H231,2)</f>
        <v>0</v>
      </c>
      <c r="BL231" s="25" t="s">
        <v>176</v>
      </c>
      <c r="BM231" s="25" t="s">
        <v>1454</v>
      </c>
    </row>
    <row r="232" spans="2:51" s="14" customFormat="1" ht="13.5">
      <c r="B232" s="269"/>
      <c r="C232" s="270"/>
      <c r="D232" s="248" t="s">
        <v>185</v>
      </c>
      <c r="E232" s="271" t="s">
        <v>21</v>
      </c>
      <c r="F232" s="272" t="s">
        <v>1500</v>
      </c>
      <c r="G232" s="270"/>
      <c r="H232" s="271" t="s">
        <v>21</v>
      </c>
      <c r="I232" s="273"/>
      <c r="J232" s="270"/>
      <c r="K232" s="270"/>
      <c r="L232" s="274"/>
      <c r="M232" s="275"/>
      <c r="N232" s="276"/>
      <c r="O232" s="276"/>
      <c r="P232" s="276"/>
      <c r="Q232" s="276"/>
      <c r="R232" s="276"/>
      <c r="S232" s="276"/>
      <c r="T232" s="277"/>
      <c r="AT232" s="278" t="s">
        <v>185</v>
      </c>
      <c r="AU232" s="278" t="s">
        <v>85</v>
      </c>
      <c r="AV232" s="14" t="s">
        <v>82</v>
      </c>
      <c r="AW232" s="14" t="s">
        <v>37</v>
      </c>
      <c r="AX232" s="14" t="s">
        <v>74</v>
      </c>
      <c r="AY232" s="278" t="s">
        <v>169</v>
      </c>
    </row>
    <row r="233" spans="2:51" s="12" customFormat="1" ht="13.5">
      <c r="B233" s="246"/>
      <c r="C233" s="247"/>
      <c r="D233" s="248" t="s">
        <v>185</v>
      </c>
      <c r="E233" s="249" t="s">
        <v>21</v>
      </c>
      <c r="F233" s="250" t="s">
        <v>1525</v>
      </c>
      <c r="G233" s="247"/>
      <c r="H233" s="251">
        <v>1.4</v>
      </c>
      <c r="I233" s="252"/>
      <c r="J233" s="247"/>
      <c r="K233" s="247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185</v>
      </c>
      <c r="AU233" s="257" t="s">
        <v>85</v>
      </c>
      <c r="AV233" s="12" t="s">
        <v>85</v>
      </c>
      <c r="AW233" s="12" t="s">
        <v>37</v>
      </c>
      <c r="AX233" s="12" t="s">
        <v>74</v>
      </c>
      <c r="AY233" s="257" t="s">
        <v>169</v>
      </c>
    </row>
    <row r="234" spans="2:51" s="12" customFormat="1" ht="13.5">
      <c r="B234" s="246"/>
      <c r="C234" s="247"/>
      <c r="D234" s="248" t="s">
        <v>185</v>
      </c>
      <c r="E234" s="249" t="s">
        <v>21</v>
      </c>
      <c r="F234" s="250" t="s">
        <v>1526</v>
      </c>
      <c r="G234" s="247"/>
      <c r="H234" s="251">
        <v>39.6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pans="2:51" s="12" customFormat="1" ht="13.5">
      <c r="B235" s="246"/>
      <c r="C235" s="247"/>
      <c r="D235" s="248" t="s">
        <v>185</v>
      </c>
      <c r="E235" s="249" t="s">
        <v>21</v>
      </c>
      <c r="F235" s="250" t="s">
        <v>1527</v>
      </c>
      <c r="G235" s="247"/>
      <c r="H235" s="251">
        <v>3.4</v>
      </c>
      <c r="I235" s="252"/>
      <c r="J235" s="247"/>
      <c r="K235" s="247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185</v>
      </c>
      <c r="AU235" s="257" t="s">
        <v>85</v>
      </c>
      <c r="AV235" s="12" t="s">
        <v>85</v>
      </c>
      <c r="AW235" s="12" t="s">
        <v>37</v>
      </c>
      <c r="AX235" s="12" t="s">
        <v>74</v>
      </c>
      <c r="AY235" s="257" t="s">
        <v>169</v>
      </c>
    </row>
    <row r="236" spans="2:51" s="12" customFormat="1" ht="13.5">
      <c r="B236" s="246"/>
      <c r="C236" s="247"/>
      <c r="D236" s="248" t="s">
        <v>185</v>
      </c>
      <c r="E236" s="249" t="s">
        <v>21</v>
      </c>
      <c r="F236" s="250" t="s">
        <v>1528</v>
      </c>
      <c r="G236" s="247"/>
      <c r="H236" s="251">
        <v>32.4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pans="2:51" s="13" customFormat="1" ht="13.5">
      <c r="B237" s="258"/>
      <c r="C237" s="259"/>
      <c r="D237" s="248" t="s">
        <v>185</v>
      </c>
      <c r="E237" s="260" t="s">
        <v>21</v>
      </c>
      <c r="F237" s="261" t="s">
        <v>187</v>
      </c>
      <c r="G237" s="259"/>
      <c r="H237" s="262">
        <v>76.8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AT237" s="268" t="s">
        <v>185</v>
      </c>
      <c r="AU237" s="268" t="s">
        <v>85</v>
      </c>
      <c r="AV237" s="13" t="s">
        <v>176</v>
      </c>
      <c r="AW237" s="13" t="s">
        <v>37</v>
      </c>
      <c r="AX237" s="13" t="s">
        <v>82</v>
      </c>
      <c r="AY237" s="268" t="s">
        <v>169</v>
      </c>
    </row>
    <row r="238" spans="2:65" s="1" customFormat="1" ht="25.5" customHeight="1">
      <c r="B238" s="47"/>
      <c r="C238" s="234" t="s">
        <v>558</v>
      </c>
      <c r="D238" s="234" t="s">
        <v>171</v>
      </c>
      <c r="E238" s="235" t="s">
        <v>1455</v>
      </c>
      <c r="F238" s="236" t="s">
        <v>1456</v>
      </c>
      <c r="G238" s="237" t="s">
        <v>422</v>
      </c>
      <c r="H238" s="238">
        <v>2.301</v>
      </c>
      <c r="I238" s="239"/>
      <c r="J238" s="240">
        <f>ROUND(I238*H238,2)</f>
        <v>0</v>
      </c>
      <c r="K238" s="236" t="s">
        <v>175</v>
      </c>
      <c r="L238" s="73"/>
      <c r="M238" s="241" t="s">
        <v>21</v>
      </c>
      <c r="N238" s="242" t="s">
        <v>45</v>
      </c>
      <c r="O238" s="48"/>
      <c r="P238" s="243">
        <f>O238*H238</f>
        <v>0</v>
      </c>
      <c r="Q238" s="243">
        <v>0</v>
      </c>
      <c r="R238" s="243">
        <f>Q238*H238</f>
        <v>0</v>
      </c>
      <c r="S238" s="243">
        <v>2.2</v>
      </c>
      <c r="T238" s="244">
        <f>S238*H238</f>
        <v>5.062200000000001</v>
      </c>
      <c r="AR238" s="25" t="s">
        <v>176</v>
      </c>
      <c r="AT238" s="25" t="s">
        <v>171</v>
      </c>
      <c r="AU238" s="25" t="s">
        <v>85</v>
      </c>
      <c r="AY238" s="25" t="s">
        <v>169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25" t="s">
        <v>82</v>
      </c>
      <c r="BK238" s="245">
        <f>ROUND(I238*H238,2)</f>
        <v>0</v>
      </c>
      <c r="BL238" s="25" t="s">
        <v>176</v>
      </c>
      <c r="BM238" s="25" t="s">
        <v>1457</v>
      </c>
    </row>
    <row r="239" spans="2:51" s="14" customFormat="1" ht="13.5">
      <c r="B239" s="269"/>
      <c r="C239" s="270"/>
      <c r="D239" s="248" t="s">
        <v>185</v>
      </c>
      <c r="E239" s="271" t="s">
        <v>21</v>
      </c>
      <c r="F239" s="272" t="s">
        <v>1500</v>
      </c>
      <c r="G239" s="270"/>
      <c r="H239" s="271" t="s">
        <v>21</v>
      </c>
      <c r="I239" s="273"/>
      <c r="J239" s="270"/>
      <c r="K239" s="270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185</v>
      </c>
      <c r="AU239" s="278" t="s">
        <v>85</v>
      </c>
      <c r="AV239" s="14" t="s">
        <v>82</v>
      </c>
      <c r="AW239" s="14" t="s">
        <v>37</v>
      </c>
      <c r="AX239" s="14" t="s">
        <v>74</v>
      </c>
      <c r="AY239" s="278" t="s">
        <v>169</v>
      </c>
    </row>
    <row r="240" spans="2:51" s="12" customFormat="1" ht="13.5">
      <c r="B240" s="246"/>
      <c r="C240" s="247"/>
      <c r="D240" s="248" t="s">
        <v>185</v>
      </c>
      <c r="E240" s="249" t="s">
        <v>21</v>
      </c>
      <c r="F240" s="250" t="s">
        <v>1502</v>
      </c>
      <c r="G240" s="247"/>
      <c r="H240" s="251">
        <v>1.221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pans="2:51" s="12" customFormat="1" ht="13.5">
      <c r="B241" s="246"/>
      <c r="C241" s="247"/>
      <c r="D241" s="248" t="s">
        <v>185</v>
      </c>
      <c r="E241" s="249" t="s">
        <v>21</v>
      </c>
      <c r="F241" s="250" t="s">
        <v>1503</v>
      </c>
      <c r="G241" s="247"/>
      <c r="H241" s="251">
        <v>1.08</v>
      </c>
      <c r="I241" s="252"/>
      <c r="J241" s="247"/>
      <c r="K241" s="247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185</v>
      </c>
      <c r="AU241" s="257" t="s">
        <v>85</v>
      </c>
      <c r="AV241" s="12" t="s">
        <v>85</v>
      </c>
      <c r="AW241" s="12" t="s">
        <v>37</v>
      </c>
      <c r="AX241" s="12" t="s">
        <v>74</v>
      </c>
      <c r="AY241" s="257" t="s">
        <v>169</v>
      </c>
    </row>
    <row r="242" spans="2:51" s="13" customFormat="1" ht="13.5">
      <c r="B242" s="258"/>
      <c r="C242" s="259"/>
      <c r="D242" s="248" t="s">
        <v>185</v>
      </c>
      <c r="E242" s="260" t="s">
        <v>21</v>
      </c>
      <c r="F242" s="261" t="s">
        <v>187</v>
      </c>
      <c r="G242" s="259"/>
      <c r="H242" s="262">
        <v>2.301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AT242" s="268" t="s">
        <v>185</v>
      </c>
      <c r="AU242" s="268" t="s">
        <v>85</v>
      </c>
      <c r="AV242" s="13" t="s">
        <v>176</v>
      </c>
      <c r="AW242" s="13" t="s">
        <v>37</v>
      </c>
      <c r="AX242" s="13" t="s">
        <v>82</v>
      </c>
      <c r="AY242" s="268" t="s">
        <v>169</v>
      </c>
    </row>
    <row r="243" spans="2:65" s="1" customFormat="1" ht="16.5" customHeight="1">
      <c r="B243" s="47"/>
      <c r="C243" s="234" t="s">
        <v>563</v>
      </c>
      <c r="D243" s="234" t="s">
        <v>171</v>
      </c>
      <c r="E243" s="235" t="s">
        <v>1458</v>
      </c>
      <c r="F243" s="236" t="s">
        <v>1459</v>
      </c>
      <c r="G243" s="237" t="s">
        <v>194</v>
      </c>
      <c r="H243" s="238">
        <v>36.045</v>
      </c>
      <c r="I243" s="239"/>
      <c r="J243" s="240">
        <f>ROUND(I243*H243,2)</f>
        <v>0</v>
      </c>
      <c r="K243" s="236" t="s">
        <v>175</v>
      </c>
      <c r="L243" s="73"/>
      <c r="M243" s="241" t="s">
        <v>21</v>
      </c>
      <c r="N243" s="242" t="s">
        <v>45</v>
      </c>
      <c r="O243" s="48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AR243" s="25" t="s">
        <v>176</v>
      </c>
      <c r="AT243" s="25" t="s">
        <v>171</v>
      </c>
      <c r="AU243" s="25" t="s">
        <v>85</v>
      </c>
      <c r="AY243" s="25" t="s">
        <v>169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82</v>
      </c>
      <c r="BK243" s="245">
        <f>ROUND(I243*H243,2)</f>
        <v>0</v>
      </c>
      <c r="BL243" s="25" t="s">
        <v>176</v>
      </c>
      <c r="BM243" s="25" t="s">
        <v>1460</v>
      </c>
    </row>
    <row r="244" spans="2:51" s="14" customFormat="1" ht="13.5">
      <c r="B244" s="269"/>
      <c r="C244" s="270"/>
      <c r="D244" s="248" t="s">
        <v>185</v>
      </c>
      <c r="E244" s="271" t="s">
        <v>21</v>
      </c>
      <c r="F244" s="272" t="s">
        <v>1500</v>
      </c>
      <c r="G244" s="270"/>
      <c r="H244" s="271" t="s">
        <v>21</v>
      </c>
      <c r="I244" s="273"/>
      <c r="J244" s="270"/>
      <c r="K244" s="270"/>
      <c r="L244" s="274"/>
      <c r="M244" s="275"/>
      <c r="N244" s="276"/>
      <c r="O244" s="276"/>
      <c r="P244" s="276"/>
      <c r="Q244" s="276"/>
      <c r="R244" s="276"/>
      <c r="S244" s="276"/>
      <c r="T244" s="277"/>
      <c r="AT244" s="278" t="s">
        <v>185</v>
      </c>
      <c r="AU244" s="278" t="s">
        <v>85</v>
      </c>
      <c r="AV244" s="14" t="s">
        <v>82</v>
      </c>
      <c r="AW244" s="14" t="s">
        <v>37</v>
      </c>
      <c r="AX244" s="14" t="s">
        <v>74</v>
      </c>
      <c r="AY244" s="278" t="s">
        <v>169</v>
      </c>
    </row>
    <row r="245" spans="2:51" s="12" customFormat="1" ht="13.5">
      <c r="B245" s="246"/>
      <c r="C245" s="247"/>
      <c r="D245" s="248" t="s">
        <v>185</v>
      </c>
      <c r="E245" s="249" t="s">
        <v>21</v>
      </c>
      <c r="F245" s="250" t="s">
        <v>1533</v>
      </c>
      <c r="G245" s="247"/>
      <c r="H245" s="251">
        <v>0.63</v>
      </c>
      <c r="I245" s="252"/>
      <c r="J245" s="247"/>
      <c r="K245" s="247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185</v>
      </c>
      <c r="AU245" s="257" t="s">
        <v>85</v>
      </c>
      <c r="AV245" s="12" t="s">
        <v>85</v>
      </c>
      <c r="AW245" s="12" t="s">
        <v>37</v>
      </c>
      <c r="AX245" s="12" t="s">
        <v>74</v>
      </c>
      <c r="AY245" s="257" t="s">
        <v>169</v>
      </c>
    </row>
    <row r="246" spans="2:51" s="12" customFormat="1" ht="13.5">
      <c r="B246" s="246"/>
      <c r="C246" s="247"/>
      <c r="D246" s="248" t="s">
        <v>185</v>
      </c>
      <c r="E246" s="249" t="s">
        <v>21</v>
      </c>
      <c r="F246" s="250" t="s">
        <v>1534</v>
      </c>
      <c r="G246" s="247"/>
      <c r="H246" s="251">
        <v>17.82</v>
      </c>
      <c r="I246" s="252"/>
      <c r="J246" s="247"/>
      <c r="K246" s="247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185</v>
      </c>
      <c r="AU246" s="257" t="s">
        <v>85</v>
      </c>
      <c r="AV246" s="12" t="s">
        <v>85</v>
      </c>
      <c r="AW246" s="12" t="s">
        <v>37</v>
      </c>
      <c r="AX246" s="12" t="s">
        <v>74</v>
      </c>
      <c r="AY246" s="257" t="s">
        <v>169</v>
      </c>
    </row>
    <row r="247" spans="2:51" s="12" customFormat="1" ht="13.5">
      <c r="B247" s="246"/>
      <c r="C247" s="247"/>
      <c r="D247" s="248" t="s">
        <v>185</v>
      </c>
      <c r="E247" s="249" t="s">
        <v>21</v>
      </c>
      <c r="F247" s="250" t="s">
        <v>1535</v>
      </c>
      <c r="G247" s="247"/>
      <c r="H247" s="251">
        <v>1.53</v>
      </c>
      <c r="I247" s="252"/>
      <c r="J247" s="247"/>
      <c r="K247" s="247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185</v>
      </c>
      <c r="AU247" s="257" t="s">
        <v>85</v>
      </c>
      <c r="AV247" s="12" t="s">
        <v>85</v>
      </c>
      <c r="AW247" s="12" t="s">
        <v>37</v>
      </c>
      <c r="AX247" s="12" t="s">
        <v>74</v>
      </c>
      <c r="AY247" s="257" t="s">
        <v>169</v>
      </c>
    </row>
    <row r="248" spans="2:51" s="12" customFormat="1" ht="13.5">
      <c r="B248" s="246"/>
      <c r="C248" s="247"/>
      <c r="D248" s="248" t="s">
        <v>185</v>
      </c>
      <c r="E248" s="249" t="s">
        <v>21</v>
      </c>
      <c r="F248" s="250" t="s">
        <v>1536</v>
      </c>
      <c r="G248" s="247"/>
      <c r="H248" s="251">
        <v>14.58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pans="2:51" s="12" customFormat="1" ht="13.5">
      <c r="B249" s="246"/>
      <c r="C249" s="247"/>
      <c r="D249" s="248" t="s">
        <v>185</v>
      </c>
      <c r="E249" s="249" t="s">
        <v>21</v>
      </c>
      <c r="F249" s="250" t="s">
        <v>1537</v>
      </c>
      <c r="G249" s="247"/>
      <c r="H249" s="251">
        <v>1.485</v>
      </c>
      <c r="I249" s="252"/>
      <c r="J249" s="247"/>
      <c r="K249" s="247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185</v>
      </c>
      <c r="AU249" s="257" t="s">
        <v>85</v>
      </c>
      <c r="AV249" s="12" t="s">
        <v>85</v>
      </c>
      <c r="AW249" s="12" t="s">
        <v>37</v>
      </c>
      <c r="AX249" s="12" t="s">
        <v>74</v>
      </c>
      <c r="AY249" s="257" t="s">
        <v>169</v>
      </c>
    </row>
    <row r="250" spans="2:51" s="13" customFormat="1" ht="13.5">
      <c r="B250" s="258"/>
      <c r="C250" s="259"/>
      <c r="D250" s="248" t="s">
        <v>185</v>
      </c>
      <c r="E250" s="260" t="s">
        <v>21</v>
      </c>
      <c r="F250" s="261" t="s">
        <v>187</v>
      </c>
      <c r="G250" s="259"/>
      <c r="H250" s="262">
        <v>36.045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AT250" s="268" t="s">
        <v>185</v>
      </c>
      <c r="AU250" s="268" t="s">
        <v>85</v>
      </c>
      <c r="AV250" s="13" t="s">
        <v>176</v>
      </c>
      <c r="AW250" s="13" t="s">
        <v>37</v>
      </c>
      <c r="AX250" s="13" t="s">
        <v>82</v>
      </c>
      <c r="AY250" s="268" t="s">
        <v>169</v>
      </c>
    </row>
    <row r="251" spans="2:65" s="1" customFormat="1" ht="16.5" customHeight="1">
      <c r="B251" s="47"/>
      <c r="C251" s="234" t="s">
        <v>568</v>
      </c>
      <c r="D251" s="234" t="s">
        <v>171</v>
      </c>
      <c r="E251" s="235" t="s">
        <v>1461</v>
      </c>
      <c r="F251" s="236" t="s">
        <v>1462</v>
      </c>
      <c r="G251" s="237" t="s">
        <v>205</v>
      </c>
      <c r="H251" s="238">
        <v>76.8</v>
      </c>
      <c r="I251" s="239"/>
      <c r="J251" s="240">
        <f>ROUND(I251*H251,2)</f>
        <v>0</v>
      </c>
      <c r="K251" s="236" t="s">
        <v>21</v>
      </c>
      <c r="L251" s="73"/>
      <c r="M251" s="241" t="s">
        <v>21</v>
      </c>
      <c r="N251" s="242" t="s">
        <v>45</v>
      </c>
      <c r="O251" s="48"/>
      <c r="P251" s="243">
        <f>O251*H251</f>
        <v>0</v>
      </c>
      <c r="Q251" s="243">
        <v>0.006</v>
      </c>
      <c r="R251" s="243">
        <f>Q251*H251</f>
        <v>0.4608</v>
      </c>
      <c r="S251" s="243">
        <v>0</v>
      </c>
      <c r="T251" s="244">
        <f>S251*H251</f>
        <v>0</v>
      </c>
      <c r="AR251" s="25" t="s">
        <v>176</v>
      </c>
      <c r="AT251" s="25" t="s">
        <v>171</v>
      </c>
      <c r="AU251" s="25" t="s">
        <v>85</v>
      </c>
      <c r="AY251" s="25" t="s">
        <v>169</v>
      </c>
      <c r="BE251" s="245">
        <f>IF(N251="základní",J251,0)</f>
        <v>0</v>
      </c>
      <c r="BF251" s="245">
        <f>IF(N251="snížená",J251,0)</f>
        <v>0</v>
      </c>
      <c r="BG251" s="245">
        <f>IF(N251="zákl. přenesená",J251,0)</f>
        <v>0</v>
      </c>
      <c r="BH251" s="245">
        <f>IF(N251="sníž. přenesená",J251,0)</f>
        <v>0</v>
      </c>
      <c r="BI251" s="245">
        <f>IF(N251="nulová",J251,0)</f>
        <v>0</v>
      </c>
      <c r="BJ251" s="25" t="s">
        <v>82</v>
      </c>
      <c r="BK251" s="245">
        <f>ROUND(I251*H251,2)</f>
        <v>0</v>
      </c>
      <c r="BL251" s="25" t="s">
        <v>176</v>
      </c>
      <c r="BM251" s="25" t="s">
        <v>1463</v>
      </c>
    </row>
    <row r="252" spans="2:51" s="14" customFormat="1" ht="13.5">
      <c r="B252" s="269"/>
      <c r="C252" s="270"/>
      <c r="D252" s="248" t="s">
        <v>185</v>
      </c>
      <c r="E252" s="271" t="s">
        <v>21</v>
      </c>
      <c r="F252" s="272" t="s">
        <v>1500</v>
      </c>
      <c r="G252" s="270"/>
      <c r="H252" s="271" t="s">
        <v>21</v>
      </c>
      <c r="I252" s="273"/>
      <c r="J252" s="270"/>
      <c r="K252" s="270"/>
      <c r="L252" s="274"/>
      <c r="M252" s="275"/>
      <c r="N252" s="276"/>
      <c r="O252" s="276"/>
      <c r="P252" s="276"/>
      <c r="Q252" s="276"/>
      <c r="R252" s="276"/>
      <c r="S252" s="276"/>
      <c r="T252" s="277"/>
      <c r="AT252" s="278" t="s">
        <v>185</v>
      </c>
      <c r="AU252" s="278" t="s">
        <v>85</v>
      </c>
      <c r="AV252" s="14" t="s">
        <v>82</v>
      </c>
      <c r="AW252" s="14" t="s">
        <v>37</v>
      </c>
      <c r="AX252" s="14" t="s">
        <v>74</v>
      </c>
      <c r="AY252" s="278" t="s">
        <v>169</v>
      </c>
    </row>
    <row r="253" spans="2:51" s="12" customFormat="1" ht="13.5">
      <c r="B253" s="246"/>
      <c r="C253" s="247"/>
      <c r="D253" s="248" t="s">
        <v>185</v>
      </c>
      <c r="E253" s="249" t="s">
        <v>21</v>
      </c>
      <c r="F253" s="250" t="s">
        <v>1525</v>
      </c>
      <c r="G253" s="247"/>
      <c r="H253" s="251">
        <v>1.4</v>
      </c>
      <c r="I253" s="252"/>
      <c r="J253" s="247"/>
      <c r="K253" s="247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185</v>
      </c>
      <c r="AU253" s="257" t="s">
        <v>85</v>
      </c>
      <c r="AV253" s="12" t="s">
        <v>85</v>
      </c>
      <c r="AW253" s="12" t="s">
        <v>37</v>
      </c>
      <c r="AX253" s="12" t="s">
        <v>74</v>
      </c>
      <c r="AY253" s="257" t="s">
        <v>169</v>
      </c>
    </row>
    <row r="254" spans="2:51" s="12" customFormat="1" ht="13.5">
      <c r="B254" s="246"/>
      <c r="C254" s="247"/>
      <c r="D254" s="248" t="s">
        <v>185</v>
      </c>
      <c r="E254" s="249" t="s">
        <v>21</v>
      </c>
      <c r="F254" s="250" t="s">
        <v>1526</v>
      </c>
      <c r="G254" s="247"/>
      <c r="H254" s="251">
        <v>39.6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pans="2:51" s="12" customFormat="1" ht="13.5">
      <c r="B255" s="246"/>
      <c r="C255" s="247"/>
      <c r="D255" s="248" t="s">
        <v>185</v>
      </c>
      <c r="E255" s="249" t="s">
        <v>21</v>
      </c>
      <c r="F255" s="250" t="s">
        <v>1527</v>
      </c>
      <c r="G255" s="247"/>
      <c r="H255" s="251">
        <v>3.4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pans="2:51" s="12" customFormat="1" ht="13.5">
      <c r="B256" s="246"/>
      <c r="C256" s="247"/>
      <c r="D256" s="248" t="s">
        <v>185</v>
      </c>
      <c r="E256" s="249" t="s">
        <v>21</v>
      </c>
      <c r="F256" s="250" t="s">
        <v>1528</v>
      </c>
      <c r="G256" s="247"/>
      <c r="H256" s="251">
        <v>32.4</v>
      </c>
      <c r="I256" s="252"/>
      <c r="J256" s="247"/>
      <c r="K256" s="247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185</v>
      </c>
      <c r="AU256" s="257" t="s">
        <v>85</v>
      </c>
      <c r="AV256" s="12" t="s">
        <v>85</v>
      </c>
      <c r="AW256" s="12" t="s">
        <v>37</v>
      </c>
      <c r="AX256" s="12" t="s">
        <v>74</v>
      </c>
      <c r="AY256" s="257" t="s">
        <v>169</v>
      </c>
    </row>
    <row r="257" spans="2:51" s="13" customFormat="1" ht="13.5">
      <c r="B257" s="258"/>
      <c r="C257" s="259"/>
      <c r="D257" s="248" t="s">
        <v>185</v>
      </c>
      <c r="E257" s="260" t="s">
        <v>21</v>
      </c>
      <c r="F257" s="261" t="s">
        <v>187</v>
      </c>
      <c r="G257" s="259"/>
      <c r="H257" s="262">
        <v>76.8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AT257" s="268" t="s">
        <v>185</v>
      </c>
      <c r="AU257" s="268" t="s">
        <v>85</v>
      </c>
      <c r="AV257" s="13" t="s">
        <v>176</v>
      </c>
      <c r="AW257" s="13" t="s">
        <v>37</v>
      </c>
      <c r="AX257" s="13" t="s">
        <v>82</v>
      </c>
      <c r="AY257" s="268" t="s">
        <v>169</v>
      </c>
    </row>
    <row r="258" spans="2:65" s="1" customFormat="1" ht="16.5" customHeight="1">
      <c r="B258" s="47"/>
      <c r="C258" s="234" t="s">
        <v>573</v>
      </c>
      <c r="D258" s="234" t="s">
        <v>171</v>
      </c>
      <c r="E258" s="235" t="s">
        <v>1464</v>
      </c>
      <c r="F258" s="236" t="s">
        <v>1465</v>
      </c>
      <c r="G258" s="237" t="s">
        <v>205</v>
      </c>
      <c r="H258" s="238">
        <v>76.8</v>
      </c>
      <c r="I258" s="239"/>
      <c r="J258" s="240">
        <f>ROUND(I258*H258,2)</f>
        <v>0</v>
      </c>
      <c r="K258" s="236" t="s">
        <v>21</v>
      </c>
      <c r="L258" s="73"/>
      <c r="M258" s="241" t="s">
        <v>21</v>
      </c>
      <c r="N258" s="242" t="s">
        <v>45</v>
      </c>
      <c r="O258" s="48"/>
      <c r="P258" s="243">
        <f>O258*H258</f>
        <v>0</v>
      </c>
      <c r="Q258" s="243">
        <v>0</v>
      </c>
      <c r="R258" s="243">
        <f>Q258*H258</f>
        <v>0</v>
      </c>
      <c r="S258" s="243">
        <v>0</v>
      </c>
      <c r="T258" s="244">
        <f>S258*H258</f>
        <v>0</v>
      </c>
      <c r="AR258" s="25" t="s">
        <v>176</v>
      </c>
      <c r="AT258" s="25" t="s">
        <v>171</v>
      </c>
      <c r="AU258" s="25" t="s">
        <v>85</v>
      </c>
      <c r="AY258" s="25" t="s">
        <v>169</v>
      </c>
      <c r="BE258" s="245">
        <f>IF(N258="základní",J258,0)</f>
        <v>0</v>
      </c>
      <c r="BF258" s="245">
        <f>IF(N258="snížená",J258,0)</f>
        <v>0</v>
      </c>
      <c r="BG258" s="245">
        <f>IF(N258="zákl. přenesená",J258,0)</f>
        <v>0</v>
      </c>
      <c r="BH258" s="245">
        <f>IF(N258="sníž. přenesená",J258,0)</f>
        <v>0</v>
      </c>
      <c r="BI258" s="245">
        <f>IF(N258="nulová",J258,0)</f>
        <v>0</v>
      </c>
      <c r="BJ258" s="25" t="s">
        <v>82</v>
      </c>
      <c r="BK258" s="245">
        <f>ROUND(I258*H258,2)</f>
        <v>0</v>
      </c>
      <c r="BL258" s="25" t="s">
        <v>176</v>
      </c>
      <c r="BM258" s="25" t="s">
        <v>1466</v>
      </c>
    </row>
    <row r="259" spans="2:51" s="14" customFormat="1" ht="13.5">
      <c r="B259" s="269"/>
      <c r="C259" s="270"/>
      <c r="D259" s="248" t="s">
        <v>185</v>
      </c>
      <c r="E259" s="271" t="s">
        <v>21</v>
      </c>
      <c r="F259" s="272" t="s">
        <v>1500</v>
      </c>
      <c r="G259" s="270"/>
      <c r="H259" s="271" t="s">
        <v>21</v>
      </c>
      <c r="I259" s="273"/>
      <c r="J259" s="270"/>
      <c r="K259" s="270"/>
      <c r="L259" s="274"/>
      <c r="M259" s="275"/>
      <c r="N259" s="276"/>
      <c r="O259" s="276"/>
      <c r="P259" s="276"/>
      <c r="Q259" s="276"/>
      <c r="R259" s="276"/>
      <c r="S259" s="276"/>
      <c r="T259" s="277"/>
      <c r="AT259" s="278" t="s">
        <v>185</v>
      </c>
      <c r="AU259" s="278" t="s">
        <v>85</v>
      </c>
      <c r="AV259" s="14" t="s">
        <v>82</v>
      </c>
      <c r="AW259" s="14" t="s">
        <v>37</v>
      </c>
      <c r="AX259" s="14" t="s">
        <v>74</v>
      </c>
      <c r="AY259" s="278" t="s">
        <v>169</v>
      </c>
    </row>
    <row r="260" spans="2:51" s="12" customFormat="1" ht="13.5">
      <c r="B260" s="246"/>
      <c r="C260" s="247"/>
      <c r="D260" s="248" t="s">
        <v>185</v>
      </c>
      <c r="E260" s="249" t="s">
        <v>21</v>
      </c>
      <c r="F260" s="250" t="s">
        <v>1525</v>
      </c>
      <c r="G260" s="247"/>
      <c r="H260" s="251">
        <v>1.4</v>
      </c>
      <c r="I260" s="252"/>
      <c r="J260" s="247"/>
      <c r="K260" s="247"/>
      <c r="L260" s="253"/>
      <c r="M260" s="254"/>
      <c r="N260" s="255"/>
      <c r="O260" s="255"/>
      <c r="P260" s="255"/>
      <c r="Q260" s="255"/>
      <c r="R260" s="255"/>
      <c r="S260" s="255"/>
      <c r="T260" s="256"/>
      <c r="AT260" s="257" t="s">
        <v>185</v>
      </c>
      <c r="AU260" s="257" t="s">
        <v>85</v>
      </c>
      <c r="AV260" s="12" t="s">
        <v>85</v>
      </c>
      <c r="AW260" s="12" t="s">
        <v>37</v>
      </c>
      <c r="AX260" s="12" t="s">
        <v>74</v>
      </c>
      <c r="AY260" s="257" t="s">
        <v>169</v>
      </c>
    </row>
    <row r="261" spans="2:51" s="12" customFormat="1" ht="13.5">
      <c r="B261" s="246"/>
      <c r="C261" s="247"/>
      <c r="D261" s="248" t="s">
        <v>185</v>
      </c>
      <c r="E261" s="249" t="s">
        <v>21</v>
      </c>
      <c r="F261" s="250" t="s">
        <v>1526</v>
      </c>
      <c r="G261" s="247"/>
      <c r="H261" s="251">
        <v>39.6</v>
      </c>
      <c r="I261" s="252"/>
      <c r="J261" s="247"/>
      <c r="K261" s="247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185</v>
      </c>
      <c r="AU261" s="257" t="s">
        <v>85</v>
      </c>
      <c r="AV261" s="12" t="s">
        <v>85</v>
      </c>
      <c r="AW261" s="12" t="s">
        <v>37</v>
      </c>
      <c r="AX261" s="12" t="s">
        <v>74</v>
      </c>
      <c r="AY261" s="257" t="s">
        <v>169</v>
      </c>
    </row>
    <row r="262" spans="2:51" s="12" customFormat="1" ht="13.5">
      <c r="B262" s="246"/>
      <c r="C262" s="247"/>
      <c r="D262" s="248" t="s">
        <v>185</v>
      </c>
      <c r="E262" s="249" t="s">
        <v>21</v>
      </c>
      <c r="F262" s="250" t="s">
        <v>1527</v>
      </c>
      <c r="G262" s="247"/>
      <c r="H262" s="251">
        <v>3.4</v>
      </c>
      <c r="I262" s="252"/>
      <c r="J262" s="247"/>
      <c r="K262" s="247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185</v>
      </c>
      <c r="AU262" s="257" t="s">
        <v>85</v>
      </c>
      <c r="AV262" s="12" t="s">
        <v>85</v>
      </c>
      <c r="AW262" s="12" t="s">
        <v>37</v>
      </c>
      <c r="AX262" s="12" t="s">
        <v>74</v>
      </c>
      <c r="AY262" s="257" t="s">
        <v>169</v>
      </c>
    </row>
    <row r="263" spans="2:51" s="12" customFormat="1" ht="13.5">
      <c r="B263" s="246"/>
      <c r="C263" s="247"/>
      <c r="D263" s="248" t="s">
        <v>185</v>
      </c>
      <c r="E263" s="249" t="s">
        <v>21</v>
      </c>
      <c r="F263" s="250" t="s">
        <v>1528</v>
      </c>
      <c r="G263" s="247"/>
      <c r="H263" s="251">
        <v>32.4</v>
      </c>
      <c r="I263" s="252"/>
      <c r="J263" s="247"/>
      <c r="K263" s="247"/>
      <c r="L263" s="253"/>
      <c r="M263" s="254"/>
      <c r="N263" s="255"/>
      <c r="O263" s="255"/>
      <c r="P263" s="255"/>
      <c r="Q263" s="255"/>
      <c r="R263" s="255"/>
      <c r="S263" s="255"/>
      <c r="T263" s="256"/>
      <c r="AT263" s="257" t="s">
        <v>185</v>
      </c>
      <c r="AU263" s="257" t="s">
        <v>85</v>
      </c>
      <c r="AV263" s="12" t="s">
        <v>85</v>
      </c>
      <c r="AW263" s="12" t="s">
        <v>37</v>
      </c>
      <c r="AX263" s="12" t="s">
        <v>74</v>
      </c>
      <c r="AY263" s="257" t="s">
        <v>169</v>
      </c>
    </row>
    <row r="264" spans="2:51" s="13" customFormat="1" ht="13.5">
      <c r="B264" s="258"/>
      <c r="C264" s="259"/>
      <c r="D264" s="248" t="s">
        <v>185</v>
      </c>
      <c r="E264" s="260" t="s">
        <v>21</v>
      </c>
      <c r="F264" s="261" t="s">
        <v>187</v>
      </c>
      <c r="G264" s="259"/>
      <c r="H264" s="262">
        <v>76.8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AT264" s="268" t="s">
        <v>185</v>
      </c>
      <c r="AU264" s="268" t="s">
        <v>85</v>
      </c>
      <c r="AV264" s="13" t="s">
        <v>176</v>
      </c>
      <c r="AW264" s="13" t="s">
        <v>37</v>
      </c>
      <c r="AX264" s="13" t="s">
        <v>82</v>
      </c>
      <c r="AY264" s="268" t="s">
        <v>169</v>
      </c>
    </row>
    <row r="265" spans="2:63" s="11" customFormat="1" ht="29.85" customHeight="1">
      <c r="B265" s="218"/>
      <c r="C265" s="219"/>
      <c r="D265" s="220" t="s">
        <v>73</v>
      </c>
      <c r="E265" s="232" t="s">
        <v>283</v>
      </c>
      <c r="F265" s="232" t="s">
        <v>284</v>
      </c>
      <c r="G265" s="219"/>
      <c r="H265" s="219"/>
      <c r="I265" s="222"/>
      <c r="J265" s="233">
        <f>BK265</f>
        <v>0</v>
      </c>
      <c r="K265" s="219"/>
      <c r="L265" s="224"/>
      <c r="M265" s="225"/>
      <c r="N265" s="226"/>
      <c r="O265" s="226"/>
      <c r="P265" s="227">
        <f>SUM(P266:P304)</f>
        <v>0</v>
      </c>
      <c r="Q265" s="226"/>
      <c r="R265" s="227">
        <f>SUM(R266:R304)</f>
        <v>0</v>
      </c>
      <c r="S265" s="226"/>
      <c r="T265" s="228">
        <f>SUM(T266:T304)</f>
        <v>0</v>
      </c>
      <c r="AR265" s="229" t="s">
        <v>82</v>
      </c>
      <c r="AT265" s="230" t="s">
        <v>73</v>
      </c>
      <c r="AU265" s="230" t="s">
        <v>82</v>
      </c>
      <c r="AY265" s="229" t="s">
        <v>169</v>
      </c>
      <c r="BK265" s="231">
        <f>SUM(BK266:BK304)</f>
        <v>0</v>
      </c>
    </row>
    <row r="266" spans="2:65" s="1" customFormat="1" ht="25.5" customHeight="1">
      <c r="B266" s="47"/>
      <c r="C266" s="234" t="s">
        <v>582</v>
      </c>
      <c r="D266" s="234" t="s">
        <v>171</v>
      </c>
      <c r="E266" s="235" t="s">
        <v>1039</v>
      </c>
      <c r="F266" s="236" t="s">
        <v>1040</v>
      </c>
      <c r="G266" s="237" t="s">
        <v>288</v>
      </c>
      <c r="H266" s="238">
        <v>0.15</v>
      </c>
      <c r="I266" s="239"/>
      <c r="J266" s="240">
        <f>ROUND(I266*H266,2)</f>
        <v>0</v>
      </c>
      <c r="K266" s="236" t="s">
        <v>21</v>
      </c>
      <c r="L266" s="73"/>
      <c r="M266" s="241" t="s">
        <v>21</v>
      </c>
      <c r="N266" s="242" t="s">
        <v>45</v>
      </c>
      <c r="O266" s="48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AR266" s="25" t="s">
        <v>176</v>
      </c>
      <c r="AT266" s="25" t="s">
        <v>171</v>
      </c>
      <c r="AU266" s="25" t="s">
        <v>85</v>
      </c>
      <c r="AY266" s="25" t="s">
        <v>169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82</v>
      </c>
      <c r="BK266" s="245">
        <f>ROUND(I266*H266,2)</f>
        <v>0</v>
      </c>
      <c r="BL266" s="25" t="s">
        <v>176</v>
      </c>
      <c r="BM266" s="25" t="s">
        <v>1467</v>
      </c>
    </row>
    <row r="267" spans="2:51" s="12" customFormat="1" ht="13.5">
      <c r="B267" s="246"/>
      <c r="C267" s="247"/>
      <c r="D267" s="248" t="s">
        <v>185</v>
      </c>
      <c r="E267" s="249" t="s">
        <v>21</v>
      </c>
      <c r="F267" s="250" t="s">
        <v>1543</v>
      </c>
      <c r="G267" s="247"/>
      <c r="H267" s="251">
        <v>0.15</v>
      </c>
      <c r="I267" s="252"/>
      <c r="J267" s="247"/>
      <c r="K267" s="247"/>
      <c r="L267" s="253"/>
      <c r="M267" s="254"/>
      <c r="N267" s="255"/>
      <c r="O267" s="255"/>
      <c r="P267" s="255"/>
      <c r="Q267" s="255"/>
      <c r="R267" s="255"/>
      <c r="S267" s="255"/>
      <c r="T267" s="256"/>
      <c r="AT267" s="257" t="s">
        <v>185</v>
      </c>
      <c r="AU267" s="257" t="s">
        <v>85</v>
      </c>
      <c r="AV267" s="12" t="s">
        <v>85</v>
      </c>
      <c r="AW267" s="12" t="s">
        <v>37</v>
      </c>
      <c r="AX267" s="12" t="s">
        <v>74</v>
      </c>
      <c r="AY267" s="257" t="s">
        <v>169</v>
      </c>
    </row>
    <row r="268" spans="2:51" s="13" customFormat="1" ht="13.5">
      <c r="B268" s="258"/>
      <c r="C268" s="259"/>
      <c r="D268" s="248" t="s">
        <v>185</v>
      </c>
      <c r="E268" s="260" t="s">
        <v>21</v>
      </c>
      <c r="F268" s="261" t="s">
        <v>187</v>
      </c>
      <c r="G268" s="259"/>
      <c r="H268" s="262">
        <v>0.15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AT268" s="268" t="s">
        <v>185</v>
      </c>
      <c r="AU268" s="268" t="s">
        <v>85</v>
      </c>
      <c r="AV268" s="13" t="s">
        <v>176</v>
      </c>
      <c r="AW268" s="13" t="s">
        <v>37</v>
      </c>
      <c r="AX268" s="13" t="s">
        <v>82</v>
      </c>
      <c r="AY268" s="268" t="s">
        <v>169</v>
      </c>
    </row>
    <row r="269" spans="2:65" s="1" customFormat="1" ht="25.5" customHeight="1">
      <c r="B269" s="47"/>
      <c r="C269" s="234" t="s">
        <v>588</v>
      </c>
      <c r="D269" s="234" t="s">
        <v>171</v>
      </c>
      <c r="E269" s="235" t="s">
        <v>1044</v>
      </c>
      <c r="F269" s="236" t="s">
        <v>1045</v>
      </c>
      <c r="G269" s="237" t="s">
        <v>288</v>
      </c>
      <c r="H269" s="238">
        <v>0.9</v>
      </c>
      <c r="I269" s="239"/>
      <c r="J269" s="240">
        <f>ROUND(I269*H269,2)</f>
        <v>0</v>
      </c>
      <c r="K269" s="236" t="s">
        <v>21</v>
      </c>
      <c r="L269" s="73"/>
      <c r="M269" s="241" t="s">
        <v>21</v>
      </c>
      <c r="N269" s="242" t="s">
        <v>45</v>
      </c>
      <c r="O269" s="4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AR269" s="25" t="s">
        <v>176</v>
      </c>
      <c r="AT269" s="25" t="s">
        <v>171</v>
      </c>
      <c r="AU269" s="25" t="s">
        <v>85</v>
      </c>
      <c r="AY269" s="25" t="s">
        <v>169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25" t="s">
        <v>82</v>
      </c>
      <c r="BK269" s="245">
        <f>ROUND(I269*H269,2)</f>
        <v>0</v>
      </c>
      <c r="BL269" s="25" t="s">
        <v>176</v>
      </c>
      <c r="BM269" s="25" t="s">
        <v>1469</v>
      </c>
    </row>
    <row r="270" spans="2:51" s="12" customFormat="1" ht="13.5">
      <c r="B270" s="246"/>
      <c r="C270" s="247"/>
      <c r="D270" s="248" t="s">
        <v>185</v>
      </c>
      <c r="E270" s="249" t="s">
        <v>21</v>
      </c>
      <c r="F270" s="250" t="s">
        <v>1544</v>
      </c>
      <c r="G270" s="247"/>
      <c r="H270" s="251">
        <v>0.9</v>
      </c>
      <c r="I270" s="252"/>
      <c r="J270" s="247"/>
      <c r="K270" s="247"/>
      <c r="L270" s="253"/>
      <c r="M270" s="254"/>
      <c r="N270" s="255"/>
      <c r="O270" s="255"/>
      <c r="P270" s="255"/>
      <c r="Q270" s="255"/>
      <c r="R270" s="255"/>
      <c r="S270" s="255"/>
      <c r="T270" s="256"/>
      <c r="AT270" s="257" t="s">
        <v>185</v>
      </c>
      <c r="AU270" s="257" t="s">
        <v>85</v>
      </c>
      <c r="AV270" s="12" t="s">
        <v>85</v>
      </c>
      <c r="AW270" s="12" t="s">
        <v>37</v>
      </c>
      <c r="AX270" s="12" t="s">
        <v>74</v>
      </c>
      <c r="AY270" s="257" t="s">
        <v>169</v>
      </c>
    </row>
    <row r="271" spans="2:51" s="13" customFormat="1" ht="13.5">
      <c r="B271" s="258"/>
      <c r="C271" s="259"/>
      <c r="D271" s="248" t="s">
        <v>185</v>
      </c>
      <c r="E271" s="260" t="s">
        <v>21</v>
      </c>
      <c r="F271" s="261" t="s">
        <v>187</v>
      </c>
      <c r="G271" s="259"/>
      <c r="H271" s="262">
        <v>0.9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AT271" s="268" t="s">
        <v>185</v>
      </c>
      <c r="AU271" s="268" t="s">
        <v>85</v>
      </c>
      <c r="AV271" s="13" t="s">
        <v>176</v>
      </c>
      <c r="AW271" s="13" t="s">
        <v>37</v>
      </c>
      <c r="AX271" s="13" t="s">
        <v>82</v>
      </c>
      <c r="AY271" s="268" t="s">
        <v>169</v>
      </c>
    </row>
    <row r="272" spans="2:65" s="1" customFormat="1" ht="25.5" customHeight="1">
      <c r="B272" s="47"/>
      <c r="C272" s="234" t="s">
        <v>593</v>
      </c>
      <c r="D272" s="234" t="s">
        <v>171</v>
      </c>
      <c r="E272" s="235" t="s">
        <v>286</v>
      </c>
      <c r="F272" s="236" t="s">
        <v>287</v>
      </c>
      <c r="G272" s="237" t="s">
        <v>288</v>
      </c>
      <c r="H272" s="238">
        <v>11.534</v>
      </c>
      <c r="I272" s="239"/>
      <c r="J272" s="240">
        <f>ROUND(I272*H272,2)</f>
        <v>0</v>
      </c>
      <c r="K272" s="236" t="s">
        <v>175</v>
      </c>
      <c r="L272" s="73"/>
      <c r="M272" s="241" t="s">
        <v>21</v>
      </c>
      <c r="N272" s="242" t="s">
        <v>45</v>
      </c>
      <c r="O272" s="48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AR272" s="25" t="s">
        <v>176</v>
      </c>
      <c r="AT272" s="25" t="s">
        <v>171</v>
      </c>
      <c r="AU272" s="25" t="s">
        <v>85</v>
      </c>
      <c r="AY272" s="25" t="s">
        <v>169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25" t="s">
        <v>82</v>
      </c>
      <c r="BK272" s="245">
        <f>ROUND(I272*H272,2)</f>
        <v>0</v>
      </c>
      <c r="BL272" s="25" t="s">
        <v>176</v>
      </c>
      <c r="BM272" s="25" t="s">
        <v>1471</v>
      </c>
    </row>
    <row r="273" spans="2:51" s="12" customFormat="1" ht="13.5">
      <c r="B273" s="246"/>
      <c r="C273" s="247"/>
      <c r="D273" s="248" t="s">
        <v>185</v>
      </c>
      <c r="E273" s="249" t="s">
        <v>21</v>
      </c>
      <c r="F273" s="250" t="s">
        <v>1545</v>
      </c>
      <c r="G273" s="247"/>
      <c r="H273" s="251">
        <v>5.062</v>
      </c>
      <c r="I273" s="252"/>
      <c r="J273" s="247"/>
      <c r="K273" s="247"/>
      <c r="L273" s="253"/>
      <c r="M273" s="254"/>
      <c r="N273" s="255"/>
      <c r="O273" s="255"/>
      <c r="P273" s="255"/>
      <c r="Q273" s="255"/>
      <c r="R273" s="255"/>
      <c r="S273" s="255"/>
      <c r="T273" s="256"/>
      <c r="AT273" s="257" t="s">
        <v>185</v>
      </c>
      <c r="AU273" s="257" t="s">
        <v>85</v>
      </c>
      <c r="AV273" s="12" t="s">
        <v>85</v>
      </c>
      <c r="AW273" s="12" t="s">
        <v>37</v>
      </c>
      <c r="AX273" s="12" t="s">
        <v>74</v>
      </c>
      <c r="AY273" s="257" t="s">
        <v>169</v>
      </c>
    </row>
    <row r="274" spans="2:51" s="12" customFormat="1" ht="13.5">
      <c r="B274" s="246"/>
      <c r="C274" s="247"/>
      <c r="D274" s="248" t="s">
        <v>185</v>
      </c>
      <c r="E274" s="249" t="s">
        <v>21</v>
      </c>
      <c r="F274" s="250" t="s">
        <v>1546</v>
      </c>
      <c r="G274" s="247"/>
      <c r="H274" s="251">
        <v>4.469</v>
      </c>
      <c r="I274" s="252"/>
      <c r="J274" s="247"/>
      <c r="K274" s="247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185</v>
      </c>
      <c r="AU274" s="257" t="s">
        <v>85</v>
      </c>
      <c r="AV274" s="12" t="s">
        <v>85</v>
      </c>
      <c r="AW274" s="12" t="s">
        <v>37</v>
      </c>
      <c r="AX274" s="12" t="s">
        <v>74</v>
      </c>
      <c r="AY274" s="257" t="s">
        <v>169</v>
      </c>
    </row>
    <row r="275" spans="2:51" s="12" customFormat="1" ht="13.5">
      <c r="B275" s="246"/>
      <c r="C275" s="247"/>
      <c r="D275" s="248" t="s">
        <v>185</v>
      </c>
      <c r="E275" s="249" t="s">
        <v>21</v>
      </c>
      <c r="F275" s="250" t="s">
        <v>1547</v>
      </c>
      <c r="G275" s="247"/>
      <c r="H275" s="251">
        <v>2.003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pans="2:51" s="13" customFormat="1" ht="13.5">
      <c r="B276" s="258"/>
      <c r="C276" s="259"/>
      <c r="D276" s="248" t="s">
        <v>185</v>
      </c>
      <c r="E276" s="260" t="s">
        <v>21</v>
      </c>
      <c r="F276" s="261" t="s">
        <v>187</v>
      </c>
      <c r="G276" s="259"/>
      <c r="H276" s="262">
        <v>11.534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AT276" s="268" t="s">
        <v>185</v>
      </c>
      <c r="AU276" s="268" t="s">
        <v>85</v>
      </c>
      <c r="AV276" s="13" t="s">
        <v>176</v>
      </c>
      <c r="AW276" s="13" t="s">
        <v>37</v>
      </c>
      <c r="AX276" s="13" t="s">
        <v>82</v>
      </c>
      <c r="AY276" s="268" t="s">
        <v>169</v>
      </c>
    </row>
    <row r="277" spans="2:65" s="1" customFormat="1" ht="25.5" customHeight="1">
      <c r="B277" s="47"/>
      <c r="C277" s="234" t="s">
        <v>598</v>
      </c>
      <c r="D277" s="234" t="s">
        <v>171</v>
      </c>
      <c r="E277" s="235" t="s">
        <v>292</v>
      </c>
      <c r="F277" s="236" t="s">
        <v>293</v>
      </c>
      <c r="G277" s="237" t="s">
        <v>288</v>
      </c>
      <c r="H277" s="238">
        <v>126.874</v>
      </c>
      <c r="I277" s="239"/>
      <c r="J277" s="240">
        <f>ROUND(I277*H277,2)</f>
        <v>0</v>
      </c>
      <c r="K277" s="236" t="s">
        <v>175</v>
      </c>
      <c r="L277" s="73"/>
      <c r="M277" s="241" t="s">
        <v>21</v>
      </c>
      <c r="N277" s="242" t="s">
        <v>45</v>
      </c>
      <c r="O277" s="48"/>
      <c r="P277" s="243">
        <f>O277*H277</f>
        <v>0</v>
      </c>
      <c r="Q277" s="243">
        <v>0</v>
      </c>
      <c r="R277" s="243">
        <f>Q277*H277</f>
        <v>0</v>
      </c>
      <c r="S277" s="243">
        <v>0</v>
      </c>
      <c r="T277" s="244">
        <f>S277*H277</f>
        <v>0</v>
      </c>
      <c r="AR277" s="25" t="s">
        <v>176</v>
      </c>
      <c r="AT277" s="25" t="s">
        <v>171</v>
      </c>
      <c r="AU277" s="25" t="s">
        <v>85</v>
      </c>
      <c r="AY277" s="25" t="s">
        <v>169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25" t="s">
        <v>82</v>
      </c>
      <c r="BK277" s="245">
        <f>ROUND(I277*H277,2)</f>
        <v>0</v>
      </c>
      <c r="BL277" s="25" t="s">
        <v>176</v>
      </c>
      <c r="BM277" s="25" t="s">
        <v>1478</v>
      </c>
    </row>
    <row r="278" spans="2:51" s="12" customFormat="1" ht="13.5">
      <c r="B278" s="246"/>
      <c r="C278" s="247"/>
      <c r="D278" s="248" t="s">
        <v>185</v>
      </c>
      <c r="E278" s="249" t="s">
        <v>21</v>
      </c>
      <c r="F278" s="250" t="s">
        <v>1548</v>
      </c>
      <c r="G278" s="247"/>
      <c r="H278" s="251">
        <v>126.874</v>
      </c>
      <c r="I278" s="252"/>
      <c r="J278" s="247"/>
      <c r="K278" s="247"/>
      <c r="L278" s="253"/>
      <c r="M278" s="254"/>
      <c r="N278" s="255"/>
      <c r="O278" s="255"/>
      <c r="P278" s="255"/>
      <c r="Q278" s="255"/>
      <c r="R278" s="255"/>
      <c r="S278" s="255"/>
      <c r="T278" s="256"/>
      <c r="AT278" s="257" t="s">
        <v>185</v>
      </c>
      <c r="AU278" s="257" t="s">
        <v>85</v>
      </c>
      <c r="AV278" s="12" t="s">
        <v>85</v>
      </c>
      <c r="AW278" s="12" t="s">
        <v>37</v>
      </c>
      <c r="AX278" s="12" t="s">
        <v>74</v>
      </c>
      <c r="AY278" s="257" t="s">
        <v>169</v>
      </c>
    </row>
    <row r="279" spans="2:51" s="13" customFormat="1" ht="13.5">
      <c r="B279" s="258"/>
      <c r="C279" s="259"/>
      <c r="D279" s="248" t="s">
        <v>185</v>
      </c>
      <c r="E279" s="260" t="s">
        <v>21</v>
      </c>
      <c r="F279" s="261" t="s">
        <v>187</v>
      </c>
      <c r="G279" s="259"/>
      <c r="H279" s="262">
        <v>126.874</v>
      </c>
      <c r="I279" s="263"/>
      <c r="J279" s="259"/>
      <c r="K279" s="259"/>
      <c r="L279" s="264"/>
      <c r="M279" s="265"/>
      <c r="N279" s="266"/>
      <c r="O279" s="266"/>
      <c r="P279" s="266"/>
      <c r="Q279" s="266"/>
      <c r="R279" s="266"/>
      <c r="S279" s="266"/>
      <c r="T279" s="267"/>
      <c r="AT279" s="268" t="s">
        <v>185</v>
      </c>
      <c r="AU279" s="268" t="s">
        <v>85</v>
      </c>
      <c r="AV279" s="13" t="s">
        <v>176</v>
      </c>
      <c r="AW279" s="13" t="s">
        <v>37</v>
      </c>
      <c r="AX279" s="13" t="s">
        <v>82</v>
      </c>
      <c r="AY279" s="268" t="s">
        <v>169</v>
      </c>
    </row>
    <row r="280" spans="2:65" s="1" customFormat="1" ht="25.5" customHeight="1">
      <c r="B280" s="47"/>
      <c r="C280" s="234" t="s">
        <v>604</v>
      </c>
      <c r="D280" s="234" t="s">
        <v>171</v>
      </c>
      <c r="E280" s="235" t="s">
        <v>297</v>
      </c>
      <c r="F280" s="236" t="s">
        <v>298</v>
      </c>
      <c r="G280" s="237" t="s">
        <v>288</v>
      </c>
      <c r="H280" s="238">
        <v>5.182</v>
      </c>
      <c r="I280" s="239"/>
      <c r="J280" s="240">
        <f>ROUND(I280*H280,2)</f>
        <v>0</v>
      </c>
      <c r="K280" s="236" t="s">
        <v>175</v>
      </c>
      <c r="L280" s="73"/>
      <c r="M280" s="241" t="s">
        <v>21</v>
      </c>
      <c r="N280" s="242" t="s">
        <v>45</v>
      </c>
      <c r="O280" s="48"/>
      <c r="P280" s="243">
        <f>O280*H280</f>
        <v>0</v>
      </c>
      <c r="Q280" s="243">
        <v>0</v>
      </c>
      <c r="R280" s="243">
        <f>Q280*H280</f>
        <v>0</v>
      </c>
      <c r="S280" s="243">
        <v>0</v>
      </c>
      <c r="T280" s="244">
        <f>S280*H280</f>
        <v>0</v>
      </c>
      <c r="AR280" s="25" t="s">
        <v>176</v>
      </c>
      <c r="AT280" s="25" t="s">
        <v>171</v>
      </c>
      <c r="AU280" s="25" t="s">
        <v>85</v>
      </c>
      <c r="AY280" s="25" t="s">
        <v>169</v>
      </c>
      <c r="BE280" s="245">
        <f>IF(N280="základní",J280,0)</f>
        <v>0</v>
      </c>
      <c r="BF280" s="245">
        <f>IF(N280="snížená",J280,0)</f>
        <v>0</v>
      </c>
      <c r="BG280" s="245">
        <f>IF(N280="zákl. přenesená",J280,0)</f>
        <v>0</v>
      </c>
      <c r="BH280" s="245">
        <f>IF(N280="sníž. přenesená",J280,0)</f>
        <v>0</v>
      </c>
      <c r="BI280" s="245">
        <f>IF(N280="nulová",J280,0)</f>
        <v>0</v>
      </c>
      <c r="BJ280" s="25" t="s">
        <v>82</v>
      </c>
      <c r="BK280" s="245">
        <f>ROUND(I280*H280,2)</f>
        <v>0</v>
      </c>
      <c r="BL280" s="25" t="s">
        <v>176</v>
      </c>
      <c r="BM280" s="25" t="s">
        <v>1549</v>
      </c>
    </row>
    <row r="281" spans="2:51" s="14" customFormat="1" ht="13.5">
      <c r="B281" s="269"/>
      <c r="C281" s="270"/>
      <c r="D281" s="248" t="s">
        <v>185</v>
      </c>
      <c r="E281" s="271" t="s">
        <v>21</v>
      </c>
      <c r="F281" s="272" t="s">
        <v>1485</v>
      </c>
      <c r="G281" s="270"/>
      <c r="H281" s="271" t="s">
        <v>21</v>
      </c>
      <c r="I281" s="273"/>
      <c r="J281" s="270"/>
      <c r="K281" s="270"/>
      <c r="L281" s="274"/>
      <c r="M281" s="275"/>
      <c r="N281" s="276"/>
      <c r="O281" s="276"/>
      <c r="P281" s="276"/>
      <c r="Q281" s="276"/>
      <c r="R281" s="276"/>
      <c r="S281" s="276"/>
      <c r="T281" s="277"/>
      <c r="AT281" s="278" t="s">
        <v>185</v>
      </c>
      <c r="AU281" s="278" t="s">
        <v>85</v>
      </c>
      <c r="AV281" s="14" t="s">
        <v>82</v>
      </c>
      <c r="AW281" s="14" t="s">
        <v>37</v>
      </c>
      <c r="AX281" s="14" t="s">
        <v>74</v>
      </c>
      <c r="AY281" s="278" t="s">
        <v>169</v>
      </c>
    </row>
    <row r="282" spans="2:51" s="14" customFormat="1" ht="13.5">
      <c r="B282" s="269"/>
      <c r="C282" s="270"/>
      <c r="D282" s="248" t="s">
        <v>185</v>
      </c>
      <c r="E282" s="271" t="s">
        <v>21</v>
      </c>
      <c r="F282" s="272" t="s">
        <v>1074</v>
      </c>
      <c r="G282" s="270"/>
      <c r="H282" s="271" t="s">
        <v>21</v>
      </c>
      <c r="I282" s="273"/>
      <c r="J282" s="270"/>
      <c r="K282" s="270"/>
      <c r="L282" s="274"/>
      <c r="M282" s="275"/>
      <c r="N282" s="276"/>
      <c r="O282" s="276"/>
      <c r="P282" s="276"/>
      <c r="Q282" s="276"/>
      <c r="R282" s="276"/>
      <c r="S282" s="276"/>
      <c r="T282" s="277"/>
      <c r="AT282" s="278" t="s">
        <v>185</v>
      </c>
      <c r="AU282" s="278" t="s">
        <v>85</v>
      </c>
      <c r="AV282" s="14" t="s">
        <v>82</v>
      </c>
      <c r="AW282" s="14" t="s">
        <v>37</v>
      </c>
      <c r="AX282" s="14" t="s">
        <v>74</v>
      </c>
      <c r="AY282" s="278" t="s">
        <v>169</v>
      </c>
    </row>
    <row r="283" spans="2:51" s="12" customFormat="1" ht="13.5">
      <c r="B283" s="246"/>
      <c r="C283" s="247"/>
      <c r="D283" s="248" t="s">
        <v>185</v>
      </c>
      <c r="E283" s="249" t="s">
        <v>21</v>
      </c>
      <c r="F283" s="250" t="s">
        <v>1547</v>
      </c>
      <c r="G283" s="247"/>
      <c r="H283" s="251">
        <v>2.003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pans="2:51" s="14" customFormat="1" ht="13.5">
      <c r="B284" s="269"/>
      <c r="C284" s="270"/>
      <c r="D284" s="248" t="s">
        <v>185</v>
      </c>
      <c r="E284" s="271" t="s">
        <v>21</v>
      </c>
      <c r="F284" s="272" t="s">
        <v>1489</v>
      </c>
      <c r="G284" s="270"/>
      <c r="H284" s="271" t="s">
        <v>21</v>
      </c>
      <c r="I284" s="273"/>
      <c r="J284" s="270"/>
      <c r="K284" s="270"/>
      <c r="L284" s="274"/>
      <c r="M284" s="275"/>
      <c r="N284" s="276"/>
      <c r="O284" s="276"/>
      <c r="P284" s="276"/>
      <c r="Q284" s="276"/>
      <c r="R284" s="276"/>
      <c r="S284" s="276"/>
      <c r="T284" s="277"/>
      <c r="AT284" s="278" t="s">
        <v>185</v>
      </c>
      <c r="AU284" s="278" t="s">
        <v>85</v>
      </c>
      <c r="AV284" s="14" t="s">
        <v>82</v>
      </c>
      <c r="AW284" s="14" t="s">
        <v>37</v>
      </c>
      <c r="AX284" s="14" t="s">
        <v>74</v>
      </c>
      <c r="AY284" s="278" t="s">
        <v>169</v>
      </c>
    </row>
    <row r="285" spans="2:51" s="12" customFormat="1" ht="13.5">
      <c r="B285" s="246"/>
      <c r="C285" s="247"/>
      <c r="D285" s="248" t="s">
        <v>185</v>
      </c>
      <c r="E285" s="249" t="s">
        <v>21</v>
      </c>
      <c r="F285" s="250" t="s">
        <v>1550</v>
      </c>
      <c r="G285" s="247"/>
      <c r="H285" s="251">
        <v>3.179</v>
      </c>
      <c r="I285" s="252"/>
      <c r="J285" s="247"/>
      <c r="K285" s="247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185</v>
      </c>
      <c r="AU285" s="257" t="s">
        <v>85</v>
      </c>
      <c r="AV285" s="12" t="s">
        <v>85</v>
      </c>
      <c r="AW285" s="12" t="s">
        <v>37</v>
      </c>
      <c r="AX285" s="12" t="s">
        <v>74</v>
      </c>
      <c r="AY285" s="257" t="s">
        <v>169</v>
      </c>
    </row>
    <row r="286" spans="2:51" s="13" customFormat="1" ht="13.5">
      <c r="B286" s="258"/>
      <c r="C286" s="259"/>
      <c r="D286" s="248" t="s">
        <v>185</v>
      </c>
      <c r="E286" s="260" t="s">
        <v>21</v>
      </c>
      <c r="F286" s="261" t="s">
        <v>187</v>
      </c>
      <c r="G286" s="259"/>
      <c r="H286" s="262">
        <v>5.182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AT286" s="268" t="s">
        <v>185</v>
      </c>
      <c r="AU286" s="268" t="s">
        <v>85</v>
      </c>
      <c r="AV286" s="13" t="s">
        <v>176</v>
      </c>
      <c r="AW286" s="13" t="s">
        <v>37</v>
      </c>
      <c r="AX286" s="13" t="s">
        <v>82</v>
      </c>
      <c r="AY286" s="268" t="s">
        <v>169</v>
      </c>
    </row>
    <row r="287" spans="2:65" s="1" customFormat="1" ht="38.25" customHeight="1">
      <c r="B287" s="47"/>
      <c r="C287" s="234" t="s">
        <v>611</v>
      </c>
      <c r="D287" s="234" t="s">
        <v>171</v>
      </c>
      <c r="E287" s="235" t="s">
        <v>302</v>
      </c>
      <c r="F287" s="236" t="s">
        <v>303</v>
      </c>
      <c r="G287" s="237" t="s">
        <v>288</v>
      </c>
      <c r="H287" s="238">
        <v>25.91</v>
      </c>
      <c r="I287" s="239"/>
      <c r="J287" s="240">
        <f>ROUND(I287*H287,2)</f>
        <v>0</v>
      </c>
      <c r="K287" s="236" t="s">
        <v>175</v>
      </c>
      <c r="L287" s="73"/>
      <c r="M287" s="241" t="s">
        <v>21</v>
      </c>
      <c r="N287" s="242" t="s">
        <v>45</v>
      </c>
      <c r="O287" s="48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AR287" s="25" t="s">
        <v>176</v>
      </c>
      <c r="AT287" s="25" t="s">
        <v>171</v>
      </c>
      <c r="AU287" s="25" t="s">
        <v>85</v>
      </c>
      <c r="AY287" s="25" t="s">
        <v>169</v>
      </c>
      <c r="BE287" s="245">
        <f>IF(N287="základní",J287,0)</f>
        <v>0</v>
      </c>
      <c r="BF287" s="245">
        <f>IF(N287="snížená",J287,0)</f>
        <v>0</v>
      </c>
      <c r="BG287" s="245">
        <f>IF(N287="zákl. přenesená",J287,0)</f>
        <v>0</v>
      </c>
      <c r="BH287" s="245">
        <f>IF(N287="sníž. přenesená",J287,0)</f>
        <v>0</v>
      </c>
      <c r="BI287" s="245">
        <f>IF(N287="nulová",J287,0)</f>
        <v>0</v>
      </c>
      <c r="BJ287" s="25" t="s">
        <v>82</v>
      </c>
      <c r="BK287" s="245">
        <f>ROUND(I287*H287,2)</f>
        <v>0</v>
      </c>
      <c r="BL287" s="25" t="s">
        <v>176</v>
      </c>
      <c r="BM287" s="25" t="s">
        <v>1551</v>
      </c>
    </row>
    <row r="288" spans="2:51" s="14" customFormat="1" ht="13.5">
      <c r="B288" s="269"/>
      <c r="C288" s="270"/>
      <c r="D288" s="248" t="s">
        <v>185</v>
      </c>
      <c r="E288" s="271" t="s">
        <v>21</v>
      </c>
      <c r="F288" s="272" t="s">
        <v>1485</v>
      </c>
      <c r="G288" s="270"/>
      <c r="H288" s="271" t="s">
        <v>21</v>
      </c>
      <c r="I288" s="273"/>
      <c r="J288" s="270"/>
      <c r="K288" s="270"/>
      <c r="L288" s="274"/>
      <c r="M288" s="275"/>
      <c r="N288" s="276"/>
      <c r="O288" s="276"/>
      <c r="P288" s="276"/>
      <c r="Q288" s="276"/>
      <c r="R288" s="276"/>
      <c r="S288" s="276"/>
      <c r="T288" s="277"/>
      <c r="AT288" s="278" t="s">
        <v>185</v>
      </c>
      <c r="AU288" s="278" t="s">
        <v>85</v>
      </c>
      <c r="AV288" s="14" t="s">
        <v>82</v>
      </c>
      <c r="AW288" s="14" t="s">
        <v>37</v>
      </c>
      <c r="AX288" s="14" t="s">
        <v>74</v>
      </c>
      <c r="AY288" s="278" t="s">
        <v>169</v>
      </c>
    </row>
    <row r="289" spans="2:51" s="12" customFormat="1" ht="13.5">
      <c r="B289" s="246"/>
      <c r="C289" s="247"/>
      <c r="D289" s="248" t="s">
        <v>185</v>
      </c>
      <c r="E289" s="249" t="s">
        <v>21</v>
      </c>
      <c r="F289" s="250" t="s">
        <v>1552</v>
      </c>
      <c r="G289" s="247"/>
      <c r="H289" s="251">
        <v>25.91</v>
      </c>
      <c r="I289" s="252"/>
      <c r="J289" s="247"/>
      <c r="K289" s="247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185</v>
      </c>
      <c r="AU289" s="257" t="s">
        <v>85</v>
      </c>
      <c r="AV289" s="12" t="s">
        <v>85</v>
      </c>
      <c r="AW289" s="12" t="s">
        <v>37</v>
      </c>
      <c r="AX289" s="12" t="s">
        <v>74</v>
      </c>
      <c r="AY289" s="257" t="s">
        <v>169</v>
      </c>
    </row>
    <row r="290" spans="2:51" s="13" customFormat="1" ht="13.5">
      <c r="B290" s="258"/>
      <c r="C290" s="259"/>
      <c r="D290" s="248" t="s">
        <v>185</v>
      </c>
      <c r="E290" s="260" t="s">
        <v>21</v>
      </c>
      <c r="F290" s="261" t="s">
        <v>187</v>
      </c>
      <c r="G290" s="259"/>
      <c r="H290" s="262">
        <v>25.91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AT290" s="268" t="s">
        <v>185</v>
      </c>
      <c r="AU290" s="268" t="s">
        <v>85</v>
      </c>
      <c r="AV290" s="13" t="s">
        <v>176</v>
      </c>
      <c r="AW290" s="13" t="s">
        <v>37</v>
      </c>
      <c r="AX290" s="13" t="s">
        <v>82</v>
      </c>
      <c r="AY290" s="268" t="s">
        <v>169</v>
      </c>
    </row>
    <row r="291" spans="2:65" s="1" customFormat="1" ht="16.5" customHeight="1">
      <c r="B291" s="47"/>
      <c r="C291" s="234" t="s">
        <v>616</v>
      </c>
      <c r="D291" s="234" t="s">
        <v>171</v>
      </c>
      <c r="E291" s="235" t="s">
        <v>307</v>
      </c>
      <c r="F291" s="236" t="s">
        <v>308</v>
      </c>
      <c r="G291" s="237" t="s">
        <v>288</v>
      </c>
      <c r="H291" s="238">
        <v>5.182</v>
      </c>
      <c r="I291" s="239"/>
      <c r="J291" s="240">
        <f>ROUND(I291*H291,2)</f>
        <v>0</v>
      </c>
      <c r="K291" s="236" t="s">
        <v>175</v>
      </c>
      <c r="L291" s="73"/>
      <c r="M291" s="241" t="s">
        <v>21</v>
      </c>
      <c r="N291" s="242" t="s">
        <v>45</v>
      </c>
      <c r="O291" s="48"/>
      <c r="P291" s="243">
        <f>O291*H291</f>
        <v>0</v>
      </c>
      <c r="Q291" s="243">
        <v>0</v>
      </c>
      <c r="R291" s="243">
        <f>Q291*H291</f>
        <v>0</v>
      </c>
      <c r="S291" s="243">
        <v>0</v>
      </c>
      <c r="T291" s="244">
        <f>S291*H291</f>
        <v>0</v>
      </c>
      <c r="AR291" s="25" t="s">
        <v>176</v>
      </c>
      <c r="AT291" s="25" t="s">
        <v>171</v>
      </c>
      <c r="AU291" s="25" t="s">
        <v>85</v>
      </c>
      <c r="AY291" s="25" t="s">
        <v>169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25" t="s">
        <v>82</v>
      </c>
      <c r="BK291" s="245">
        <f>ROUND(I291*H291,2)</f>
        <v>0</v>
      </c>
      <c r="BL291" s="25" t="s">
        <v>176</v>
      </c>
      <c r="BM291" s="25" t="s">
        <v>1553</v>
      </c>
    </row>
    <row r="292" spans="2:51" s="14" customFormat="1" ht="13.5">
      <c r="B292" s="269"/>
      <c r="C292" s="270"/>
      <c r="D292" s="248" t="s">
        <v>185</v>
      </c>
      <c r="E292" s="271" t="s">
        <v>21</v>
      </c>
      <c r="F292" s="272" t="s">
        <v>1485</v>
      </c>
      <c r="G292" s="270"/>
      <c r="H292" s="271" t="s">
        <v>21</v>
      </c>
      <c r="I292" s="273"/>
      <c r="J292" s="270"/>
      <c r="K292" s="270"/>
      <c r="L292" s="274"/>
      <c r="M292" s="275"/>
      <c r="N292" s="276"/>
      <c r="O292" s="276"/>
      <c r="P292" s="276"/>
      <c r="Q292" s="276"/>
      <c r="R292" s="276"/>
      <c r="S292" s="276"/>
      <c r="T292" s="277"/>
      <c r="AT292" s="278" t="s">
        <v>185</v>
      </c>
      <c r="AU292" s="278" t="s">
        <v>85</v>
      </c>
      <c r="AV292" s="14" t="s">
        <v>82</v>
      </c>
      <c r="AW292" s="14" t="s">
        <v>37</v>
      </c>
      <c r="AX292" s="14" t="s">
        <v>74</v>
      </c>
      <c r="AY292" s="278" t="s">
        <v>169</v>
      </c>
    </row>
    <row r="293" spans="2:51" s="14" customFormat="1" ht="13.5">
      <c r="B293" s="269"/>
      <c r="C293" s="270"/>
      <c r="D293" s="248" t="s">
        <v>185</v>
      </c>
      <c r="E293" s="271" t="s">
        <v>21</v>
      </c>
      <c r="F293" s="272" t="s">
        <v>1074</v>
      </c>
      <c r="G293" s="270"/>
      <c r="H293" s="271" t="s">
        <v>21</v>
      </c>
      <c r="I293" s="273"/>
      <c r="J293" s="270"/>
      <c r="K293" s="270"/>
      <c r="L293" s="274"/>
      <c r="M293" s="275"/>
      <c r="N293" s="276"/>
      <c r="O293" s="276"/>
      <c r="P293" s="276"/>
      <c r="Q293" s="276"/>
      <c r="R293" s="276"/>
      <c r="S293" s="276"/>
      <c r="T293" s="277"/>
      <c r="AT293" s="278" t="s">
        <v>185</v>
      </c>
      <c r="AU293" s="278" t="s">
        <v>85</v>
      </c>
      <c r="AV293" s="14" t="s">
        <v>82</v>
      </c>
      <c r="AW293" s="14" t="s">
        <v>37</v>
      </c>
      <c r="AX293" s="14" t="s">
        <v>74</v>
      </c>
      <c r="AY293" s="278" t="s">
        <v>169</v>
      </c>
    </row>
    <row r="294" spans="2:51" s="12" customFormat="1" ht="13.5">
      <c r="B294" s="246"/>
      <c r="C294" s="247"/>
      <c r="D294" s="248" t="s">
        <v>185</v>
      </c>
      <c r="E294" s="249" t="s">
        <v>21</v>
      </c>
      <c r="F294" s="250" t="s">
        <v>1547</v>
      </c>
      <c r="G294" s="247"/>
      <c r="H294" s="251">
        <v>2.003</v>
      </c>
      <c r="I294" s="252"/>
      <c r="J294" s="247"/>
      <c r="K294" s="247"/>
      <c r="L294" s="253"/>
      <c r="M294" s="254"/>
      <c r="N294" s="255"/>
      <c r="O294" s="255"/>
      <c r="P294" s="255"/>
      <c r="Q294" s="255"/>
      <c r="R294" s="255"/>
      <c r="S294" s="255"/>
      <c r="T294" s="256"/>
      <c r="AT294" s="257" t="s">
        <v>185</v>
      </c>
      <c r="AU294" s="257" t="s">
        <v>85</v>
      </c>
      <c r="AV294" s="12" t="s">
        <v>85</v>
      </c>
      <c r="AW294" s="12" t="s">
        <v>37</v>
      </c>
      <c r="AX294" s="12" t="s">
        <v>74</v>
      </c>
      <c r="AY294" s="257" t="s">
        <v>169</v>
      </c>
    </row>
    <row r="295" spans="2:51" s="14" customFormat="1" ht="13.5">
      <c r="B295" s="269"/>
      <c r="C295" s="270"/>
      <c r="D295" s="248" t="s">
        <v>185</v>
      </c>
      <c r="E295" s="271" t="s">
        <v>21</v>
      </c>
      <c r="F295" s="272" t="s">
        <v>1489</v>
      </c>
      <c r="G295" s="270"/>
      <c r="H295" s="271" t="s">
        <v>21</v>
      </c>
      <c r="I295" s="273"/>
      <c r="J295" s="270"/>
      <c r="K295" s="270"/>
      <c r="L295" s="274"/>
      <c r="M295" s="275"/>
      <c r="N295" s="276"/>
      <c r="O295" s="276"/>
      <c r="P295" s="276"/>
      <c r="Q295" s="276"/>
      <c r="R295" s="276"/>
      <c r="S295" s="276"/>
      <c r="T295" s="277"/>
      <c r="AT295" s="278" t="s">
        <v>185</v>
      </c>
      <c r="AU295" s="278" t="s">
        <v>85</v>
      </c>
      <c r="AV295" s="14" t="s">
        <v>82</v>
      </c>
      <c r="AW295" s="14" t="s">
        <v>37</v>
      </c>
      <c r="AX295" s="14" t="s">
        <v>74</v>
      </c>
      <c r="AY295" s="278" t="s">
        <v>169</v>
      </c>
    </row>
    <row r="296" spans="2:51" s="12" customFormat="1" ht="13.5">
      <c r="B296" s="246"/>
      <c r="C296" s="247"/>
      <c r="D296" s="248" t="s">
        <v>185</v>
      </c>
      <c r="E296" s="249" t="s">
        <v>21</v>
      </c>
      <c r="F296" s="250" t="s">
        <v>1550</v>
      </c>
      <c r="G296" s="247"/>
      <c r="H296" s="251">
        <v>3.179</v>
      </c>
      <c r="I296" s="252"/>
      <c r="J296" s="247"/>
      <c r="K296" s="247"/>
      <c r="L296" s="253"/>
      <c r="M296" s="254"/>
      <c r="N296" s="255"/>
      <c r="O296" s="255"/>
      <c r="P296" s="255"/>
      <c r="Q296" s="255"/>
      <c r="R296" s="255"/>
      <c r="S296" s="255"/>
      <c r="T296" s="256"/>
      <c r="AT296" s="257" t="s">
        <v>185</v>
      </c>
      <c r="AU296" s="257" t="s">
        <v>85</v>
      </c>
      <c r="AV296" s="12" t="s">
        <v>85</v>
      </c>
      <c r="AW296" s="12" t="s">
        <v>37</v>
      </c>
      <c r="AX296" s="12" t="s">
        <v>74</v>
      </c>
      <c r="AY296" s="257" t="s">
        <v>169</v>
      </c>
    </row>
    <row r="297" spans="2:51" s="13" customFormat="1" ht="13.5">
      <c r="B297" s="258"/>
      <c r="C297" s="259"/>
      <c r="D297" s="248" t="s">
        <v>185</v>
      </c>
      <c r="E297" s="260" t="s">
        <v>21</v>
      </c>
      <c r="F297" s="261" t="s">
        <v>187</v>
      </c>
      <c r="G297" s="259"/>
      <c r="H297" s="262">
        <v>5.182</v>
      </c>
      <c r="I297" s="263"/>
      <c r="J297" s="259"/>
      <c r="K297" s="259"/>
      <c r="L297" s="264"/>
      <c r="M297" s="265"/>
      <c r="N297" s="266"/>
      <c r="O297" s="266"/>
      <c r="P297" s="266"/>
      <c r="Q297" s="266"/>
      <c r="R297" s="266"/>
      <c r="S297" s="266"/>
      <c r="T297" s="267"/>
      <c r="AT297" s="268" t="s">
        <v>185</v>
      </c>
      <c r="AU297" s="268" t="s">
        <v>85</v>
      </c>
      <c r="AV297" s="13" t="s">
        <v>176</v>
      </c>
      <c r="AW297" s="13" t="s">
        <v>37</v>
      </c>
      <c r="AX297" s="13" t="s">
        <v>82</v>
      </c>
      <c r="AY297" s="268" t="s">
        <v>169</v>
      </c>
    </row>
    <row r="298" spans="2:65" s="1" customFormat="1" ht="25.5" customHeight="1">
      <c r="B298" s="47"/>
      <c r="C298" s="234" t="s">
        <v>635</v>
      </c>
      <c r="D298" s="234" t="s">
        <v>171</v>
      </c>
      <c r="E298" s="235" t="s">
        <v>311</v>
      </c>
      <c r="F298" s="236" t="s">
        <v>312</v>
      </c>
      <c r="G298" s="237" t="s">
        <v>288</v>
      </c>
      <c r="H298" s="238">
        <v>5.062</v>
      </c>
      <c r="I298" s="239"/>
      <c r="J298" s="240">
        <f>ROUND(I298*H298,2)</f>
        <v>0</v>
      </c>
      <c r="K298" s="236" t="s">
        <v>175</v>
      </c>
      <c r="L298" s="73"/>
      <c r="M298" s="241" t="s">
        <v>21</v>
      </c>
      <c r="N298" s="242" t="s">
        <v>45</v>
      </c>
      <c r="O298" s="48"/>
      <c r="P298" s="243">
        <f>O298*H298</f>
        <v>0</v>
      </c>
      <c r="Q298" s="243">
        <v>0</v>
      </c>
      <c r="R298" s="243">
        <f>Q298*H298</f>
        <v>0</v>
      </c>
      <c r="S298" s="243">
        <v>0</v>
      </c>
      <c r="T298" s="244">
        <f>S298*H298</f>
        <v>0</v>
      </c>
      <c r="AR298" s="25" t="s">
        <v>176</v>
      </c>
      <c r="AT298" s="25" t="s">
        <v>171</v>
      </c>
      <c r="AU298" s="25" t="s">
        <v>85</v>
      </c>
      <c r="AY298" s="25" t="s">
        <v>169</v>
      </c>
      <c r="BE298" s="245">
        <f>IF(N298="základní",J298,0)</f>
        <v>0</v>
      </c>
      <c r="BF298" s="245">
        <f>IF(N298="snížená",J298,0)</f>
        <v>0</v>
      </c>
      <c r="BG298" s="245">
        <f>IF(N298="zákl. přenesená",J298,0)</f>
        <v>0</v>
      </c>
      <c r="BH298" s="245">
        <f>IF(N298="sníž. přenesená",J298,0)</f>
        <v>0</v>
      </c>
      <c r="BI298" s="245">
        <f>IF(N298="nulová",J298,0)</f>
        <v>0</v>
      </c>
      <c r="BJ298" s="25" t="s">
        <v>82</v>
      </c>
      <c r="BK298" s="245">
        <f>ROUND(I298*H298,2)</f>
        <v>0</v>
      </c>
      <c r="BL298" s="25" t="s">
        <v>176</v>
      </c>
      <c r="BM298" s="25" t="s">
        <v>1494</v>
      </c>
    </row>
    <row r="299" spans="2:51" s="12" customFormat="1" ht="13.5">
      <c r="B299" s="246"/>
      <c r="C299" s="247"/>
      <c r="D299" s="248" t="s">
        <v>185</v>
      </c>
      <c r="E299" s="249" t="s">
        <v>21</v>
      </c>
      <c r="F299" s="250" t="s">
        <v>1545</v>
      </c>
      <c r="G299" s="247"/>
      <c r="H299" s="251">
        <v>5.062</v>
      </c>
      <c r="I299" s="252"/>
      <c r="J299" s="247"/>
      <c r="K299" s="247"/>
      <c r="L299" s="253"/>
      <c r="M299" s="254"/>
      <c r="N299" s="255"/>
      <c r="O299" s="255"/>
      <c r="P299" s="255"/>
      <c r="Q299" s="255"/>
      <c r="R299" s="255"/>
      <c r="S299" s="255"/>
      <c r="T299" s="256"/>
      <c r="AT299" s="257" t="s">
        <v>185</v>
      </c>
      <c r="AU299" s="257" t="s">
        <v>85</v>
      </c>
      <c r="AV299" s="12" t="s">
        <v>85</v>
      </c>
      <c r="AW299" s="12" t="s">
        <v>37</v>
      </c>
      <c r="AX299" s="12" t="s">
        <v>74</v>
      </c>
      <c r="AY299" s="257" t="s">
        <v>169</v>
      </c>
    </row>
    <row r="300" spans="2:51" s="13" customFormat="1" ht="13.5">
      <c r="B300" s="258"/>
      <c r="C300" s="259"/>
      <c r="D300" s="248" t="s">
        <v>185</v>
      </c>
      <c r="E300" s="260" t="s">
        <v>21</v>
      </c>
      <c r="F300" s="261" t="s">
        <v>187</v>
      </c>
      <c r="G300" s="259"/>
      <c r="H300" s="262">
        <v>5.062</v>
      </c>
      <c r="I300" s="263"/>
      <c r="J300" s="259"/>
      <c r="K300" s="259"/>
      <c r="L300" s="264"/>
      <c r="M300" s="265"/>
      <c r="N300" s="266"/>
      <c r="O300" s="266"/>
      <c r="P300" s="266"/>
      <c r="Q300" s="266"/>
      <c r="R300" s="266"/>
      <c r="S300" s="266"/>
      <c r="T300" s="267"/>
      <c r="AT300" s="268" t="s">
        <v>185</v>
      </c>
      <c r="AU300" s="268" t="s">
        <v>85</v>
      </c>
      <c r="AV300" s="13" t="s">
        <v>176</v>
      </c>
      <c r="AW300" s="13" t="s">
        <v>37</v>
      </c>
      <c r="AX300" s="13" t="s">
        <v>82</v>
      </c>
      <c r="AY300" s="268" t="s">
        <v>169</v>
      </c>
    </row>
    <row r="301" spans="2:65" s="1" customFormat="1" ht="25.5" customHeight="1">
      <c r="B301" s="47"/>
      <c r="C301" s="234" t="s">
        <v>640</v>
      </c>
      <c r="D301" s="234" t="s">
        <v>171</v>
      </c>
      <c r="E301" s="235" t="s">
        <v>1089</v>
      </c>
      <c r="F301" s="236" t="s">
        <v>517</v>
      </c>
      <c r="G301" s="237" t="s">
        <v>288</v>
      </c>
      <c r="H301" s="238">
        <v>6.472</v>
      </c>
      <c r="I301" s="239"/>
      <c r="J301" s="240">
        <f>ROUND(I301*H301,2)</f>
        <v>0</v>
      </c>
      <c r="K301" s="236" t="s">
        <v>175</v>
      </c>
      <c r="L301" s="73"/>
      <c r="M301" s="241" t="s">
        <v>21</v>
      </c>
      <c r="N301" s="242" t="s">
        <v>45</v>
      </c>
      <c r="O301" s="48"/>
      <c r="P301" s="243">
        <f>O301*H301</f>
        <v>0</v>
      </c>
      <c r="Q301" s="243">
        <v>0</v>
      </c>
      <c r="R301" s="243">
        <f>Q301*H301</f>
        <v>0</v>
      </c>
      <c r="S301" s="243">
        <v>0</v>
      </c>
      <c r="T301" s="244">
        <f>S301*H301</f>
        <v>0</v>
      </c>
      <c r="AR301" s="25" t="s">
        <v>176</v>
      </c>
      <c r="AT301" s="25" t="s">
        <v>171</v>
      </c>
      <c r="AU301" s="25" t="s">
        <v>85</v>
      </c>
      <c r="AY301" s="25" t="s">
        <v>169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25" t="s">
        <v>82</v>
      </c>
      <c r="BK301" s="245">
        <f>ROUND(I301*H301,2)</f>
        <v>0</v>
      </c>
      <c r="BL301" s="25" t="s">
        <v>176</v>
      </c>
      <c r="BM301" s="25" t="s">
        <v>1497</v>
      </c>
    </row>
    <row r="302" spans="2:51" s="12" customFormat="1" ht="13.5">
      <c r="B302" s="246"/>
      <c r="C302" s="247"/>
      <c r="D302" s="248" t="s">
        <v>185</v>
      </c>
      <c r="E302" s="249" t="s">
        <v>21</v>
      </c>
      <c r="F302" s="250" t="s">
        <v>1546</v>
      </c>
      <c r="G302" s="247"/>
      <c r="H302" s="251">
        <v>4.469</v>
      </c>
      <c r="I302" s="252"/>
      <c r="J302" s="247"/>
      <c r="K302" s="247"/>
      <c r="L302" s="253"/>
      <c r="M302" s="254"/>
      <c r="N302" s="255"/>
      <c r="O302" s="255"/>
      <c r="P302" s="255"/>
      <c r="Q302" s="255"/>
      <c r="R302" s="255"/>
      <c r="S302" s="255"/>
      <c r="T302" s="256"/>
      <c r="AT302" s="257" t="s">
        <v>185</v>
      </c>
      <c r="AU302" s="257" t="s">
        <v>85</v>
      </c>
      <c r="AV302" s="12" t="s">
        <v>85</v>
      </c>
      <c r="AW302" s="12" t="s">
        <v>37</v>
      </c>
      <c r="AX302" s="12" t="s">
        <v>74</v>
      </c>
      <c r="AY302" s="257" t="s">
        <v>169</v>
      </c>
    </row>
    <row r="303" spans="2:51" s="12" customFormat="1" ht="13.5">
      <c r="B303" s="246"/>
      <c r="C303" s="247"/>
      <c r="D303" s="248" t="s">
        <v>185</v>
      </c>
      <c r="E303" s="249" t="s">
        <v>21</v>
      </c>
      <c r="F303" s="250" t="s">
        <v>1547</v>
      </c>
      <c r="G303" s="247"/>
      <c r="H303" s="251">
        <v>2.003</v>
      </c>
      <c r="I303" s="252"/>
      <c r="J303" s="247"/>
      <c r="K303" s="247"/>
      <c r="L303" s="253"/>
      <c r="M303" s="254"/>
      <c r="N303" s="255"/>
      <c r="O303" s="255"/>
      <c r="P303" s="255"/>
      <c r="Q303" s="255"/>
      <c r="R303" s="255"/>
      <c r="S303" s="255"/>
      <c r="T303" s="256"/>
      <c r="AT303" s="257" t="s">
        <v>185</v>
      </c>
      <c r="AU303" s="257" t="s">
        <v>85</v>
      </c>
      <c r="AV303" s="12" t="s">
        <v>85</v>
      </c>
      <c r="AW303" s="12" t="s">
        <v>37</v>
      </c>
      <c r="AX303" s="12" t="s">
        <v>74</v>
      </c>
      <c r="AY303" s="257" t="s">
        <v>169</v>
      </c>
    </row>
    <row r="304" spans="2:51" s="13" customFormat="1" ht="13.5">
      <c r="B304" s="258"/>
      <c r="C304" s="259"/>
      <c r="D304" s="248" t="s">
        <v>185</v>
      </c>
      <c r="E304" s="260" t="s">
        <v>21</v>
      </c>
      <c r="F304" s="261" t="s">
        <v>187</v>
      </c>
      <c r="G304" s="259"/>
      <c r="H304" s="262">
        <v>6.472</v>
      </c>
      <c r="I304" s="263"/>
      <c r="J304" s="259"/>
      <c r="K304" s="259"/>
      <c r="L304" s="264"/>
      <c r="M304" s="265"/>
      <c r="N304" s="266"/>
      <c r="O304" s="266"/>
      <c r="P304" s="266"/>
      <c r="Q304" s="266"/>
      <c r="R304" s="266"/>
      <c r="S304" s="266"/>
      <c r="T304" s="267"/>
      <c r="AT304" s="268" t="s">
        <v>185</v>
      </c>
      <c r="AU304" s="268" t="s">
        <v>85</v>
      </c>
      <c r="AV304" s="13" t="s">
        <v>176</v>
      </c>
      <c r="AW304" s="13" t="s">
        <v>37</v>
      </c>
      <c r="AX304" s="13" t="s">
        <v>82</v>
      </c>
      <c r="AY304" s="268" t="s">
        <v>169</v>
      </c>
    </row>
    <row r="305" spans="2:63" s="11" customFormat="1" ht="29.85" customHeight="1">
      <c r="B305" s="218"/>
      <c r="C305" s="219"/>
      <c r="D305" s="220" t="s">
        <v>73</v>
      </c>
      <c r="E305" s="232" t="s">
        <v>319</v>
      </c>
      <c r="F305" s="232" t="s">
        <v>320</v>
      </c>
      <c r="G305" s="219"/>
      <c r="H305" s="219"/>
      <c r="I305" s="222"/>
      <c r="J305" s="233">
        <f>BK305</f>
        <v>0</v>
      </c>
      <c r="K305" s="219"/>
      <c r="L305" s="224"/>
      <c r="M305" s="225"/>
      <c r="N305" s="226"/>
      <c r="O305" s="226"/>
      <c r="P305" s="227">
        <f>P306</f>
        <v>0</v>
      </c>
      <c r="Q305" s="226"/>
      <c r="R305" s="227">
        <f>R306</f>
        <v>0</v>
      </c>
      <c r="S305" s="226"/>
      <c r="T305" s="228">
        <f>T306</f>
        <v>0</v>
      </c>
      <c r="AR305" s="229" t="s">
        <v>82</v>
      </c>
      <c r="AT305" s="230" t="s">
        <v>73</v>
      </c>
      <c r="AU305" s="230" t="s">
        <v>82</v>
      </c>
      <c r="AY305" s="229" t="s">
        <v>169</v>
      </c>
      <c r="BK305" s="231">
        <f>BK306</f>
        <v>0</v>
      </c>
    </row>
    <row r="306" spans="2:65" s="1" customFormat="1" ht="25.5" customHeight="1">
      <c r="B306" s="47"/>
      <c r="C306" s="234" t="s">
        <v>644</v>
      </c>
      <c r="D306" s="234" t="s">
        <v>171</v>
      </c>
      <c r="E306" s="235" t="s">
        <v>322</v>
      </c>
      <c r="F306" s="236" t="s">
        <v>323</v>
      </c>
      <c r="G306" s="237" t="s">
        <v>288</v>
      </c>
      <c r="H306" s="238">
        <v>42.201</v>
      </c>
      <c r="I306" s="239"/>
      <c r="J306" s="240">
        <f>ROUND(I306*H306,2)</f>
        <v>0</v>
      </c>
      <c r="K306" s="236" t="s">
        <v>175</v>
      </c>
      <c r="L306" s="73"/>
      <c r="M306" s="241" t="s">
        <v>21</v>
      </c>
      <c r="N306" s="279" t="s">
        <v>45</v>
      </c>
      <c r="O306" s="280"/>
      <c r="P306" s="281">
        <f>O306*H306</f>
        <v>0</v>
      </c>
      <c r="Q306" s="281">
        <v>0</v>
      </c>
      <c r="R306" s="281">
        <f>Q306*H306</f>
        <v>0</v>
      </c>
      <c r="S306" s="281">
        <v>0</v>
      </c>
      <c r="T306" s="282">
        <f>S306*H306</f>
        <v>0</v>
      </c>
      <c r="AR306" s="25" t="s">
        <v>176</v>
      </c>
      <c r="AT306" s="25" t="s">
        <v>171</v>
      </c>
      <c r="AU306" s="25" t="s">
        <v>85</v>
      </c>
      <c r="AY306" s="25" t="s">
        <v>169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25" t="s">
        <v>82</v>
      </c>
      <c r="BK306" s="245">
        <f>ROUND(I306*H306,2)</f>
        <v>0</v>
      </c>
      <c r="BL306" s="25" t="s">
        <v>176</v>
      </c>
      <c r="BM306" s="25" t="s">
        <v>1498</v>
      </c>
    </row>
    <row r="307" spans="2:12" s="1" customFormat="1" ht="6.95" customHeight="1">
      <c r="B307" s="68"/>
      <c r="C307" s="69"/>
      <c r="D307" s="69"/>
      <c r="E307" s="69"/>
      <c r="F307" s="69"/>
      <c r="G307" s="69"/>
      <c r="H307" s="69"/>
      <c r="I307" s="179"/>
      <c r="J307" s="69"/>
      <c r="K307" s="69"/>
      <c r="L307" s="73"/>
    </row>
  </sheetData>
  <sheetProtection password="CC35" sheet="1" objects="1" scenarios="1" formatColumns="0" formatRows="0" autoFilter="0"/>
  <autoFilter ref="C90:K30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9:H79"/>
    <mergeCell ref="E81:H81"/>
    <mergeCell ref="E83:H83"/>
    <mergeCell ref="G1:H1"/>
    <mergeCell ref="L2:V2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141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1291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1292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1554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11. 6. 2018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pans="2:11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21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40</v>
      </c>
      <c r="E29" s="48"/>
      <c r="F29" s="48"/>
      <c r="G29" s="48"/>
      <c r="H29" s="48"/>
      <c r="I29" s="157"/>
      <c r="J29" s="168">
        <f>ROUND(J86,2)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42</v>
      </c>
      <c r="G31" s="48"/>
      <c r="H31" s="48"/>
      <c r="I31" s="169" t="s">
        <v>41</v>
      </c>
      <c r="J31" s="53" t="s">
        <v>43</v>
      </c>
      <c r="K31" s="52"/>
    </row>
    <row r="32" spans="2:11" s="1" customFormat="1" ht="14.4" customHeight="1">
      <c r="B32" s="47"/>
      <c r="C32" s="48"/>
      <c r="D32" s="56" t="s">
        <v>44</v>
      </c>
      <c r="E32" s="56" t="s">
        <v>45</v>
      </c>
      <c r="F32" s="170">
        <f>ROUND(SUM(BE86:BE139),2)</f>
        <v>0</v>
      </c>
      <c r="G32" s="48"/>
      <c r="H32" s="48"/>
      <c r="I32" s="171">
        <v>0.21</v>
      </c>
      <c r="J32" s="170">
        <f>ROUND(ROUND((SUM(BE86:BE139)),2)*I32,2)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46</v>
      </c>
      <c r="F33" s="170">
        <f>ROUND(SUM(BF86:BF139),2)</f>
        <v>0</v>
      </c>
      <c r="G33" s="48"/>
      <c r="H33" s="48"/>
      <c r="I33" s="171">
        <v>0.15</v>
      </c>
      <c r="J33" s="170">
        <f>ROUND(ROUND((SUM(BF86:BF139)),2)*I33,2)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47</v>
      </c>
      <c r="F34" s="170">
        <f>ROUND(SUM(BG86:BG139),2)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48</v>
      </c>
      <c r="F35" s="170">
        <f>ROUND(SUM(BH86:BH139),2)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0">
        <f>ROUND(SUM(BI86:BI139),2)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50</v>
      </c>
      <c r="E38" s="99"/>
      <c r="F38" s="99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143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Rekonstrukce ulic Moravská, Hynaisova a náměstí Svobody, Karlovy Vary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141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1291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1292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CITY069-053 - SO 104.3 - Oprava schodišť - schodiště kostel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Karlovy Vary</v>
      </c>
      <c r="G53" s="48"/>
      <c r="H53" s="48"/>
      <c r="I53" s="159" t="s">
        <v>25</v>
      </c>
      <c r="J53" s="160" t="str">
        <f>IF(J14="","",J14)</f>
        <v>11. 6. 2018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Statutární město Karlovy Vary,Moskevská 21, K.Vary</v>
      </c>
      <c r="G55" s="48"/>
      <c r="H55" s="48"/>
      <c r="I55" s="159" t="s">
        <v>34</v>
      </c>
      <c r="J55" s="45" t="str">
        <f>E23</f>
        <v xml:space="preserve">AF-CITYPLAN sro.,Magistrů 1275/13,140 00 Praha 4 </v>
      </c>
      <c r="K55" s="52"/>
    </row>
    <row r="56" spans="2:11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144</v>
      </c>
      <c r="D58" s="172"/>
      <c r="E58" s="172"/>
      <c r="F58" s="172"/>
      <c r="G58" s="172"/>
      <c r="H58" s="172"/>
      <c r="I58" s="186"/>
      <c r="J58" s="187" t="s">
        <v>145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146</v>
      </c>
      <c r="D60" s="48"/>
      <c r="E60" s="48"/>
      <c r="F60" s="48"/>
      <c r="G60" s="48"/>
      <c r="H60" s="48"/>
      <c r="I60" s="157"/>
      <c r="J60" s="168">
        <f>J86</f>
        <v>0</v>
      </c>
      <c r="K60" s="52"/>
      <c r="AU60" s="25" t="s">
        <v>147</v>
      </c>
    </row>
    <row r="61" spans="2:11" s="8" customFormat="1" ht="24.95" customHeight="1">
      <c r="B61" s="190"/>
      <c r="C61" s="191"/>
      <c r="D61" s="192" t="s">
        <v>148</v>
      </c>
      <c r="E61" s="193"/>
      <c r="F61" s="193"/>
      <c r="G61" s="193"/>
      <c r="H61" s="193"/>
      <c r="I61" s="194"/>
      <c r="J61" s="195">
        <f>J87</f>
        <v>0</v>
      </c>
      <c r="K61" s="196"/>
    </row>
    <row r="62" spans="2:11" s="9" customFormat="1" ht="19.9" customHeight="1">
      <c r="B62" s="197"/>
      <c r="C62" s="198"/>
      <c r="D62" s="199" t="s">
        <v>330</v>
      </c>
      <c r="E62" s="200"/>
      <c r="F62" s="200"/>
      <c r="G62" s="200"/>
      <c r="H62" s="200"/>
      <c r="I62" s="201"/>
      <c r="J62" s="202">
        <f>J88</f>
        <v>0</v>
      </c>
      <c r="K62" s="203"/>
    </row>
    <row r="63" spans="2:11" s="9" customFormat="1" ht="19.9" customHeight="1">
      <c r="B63" s="197"/>
      <c r="C63" s="198"/>
      <c r="D63" s="199" t="s">
        <v>151</v>
      </c>
      <c r="E63" s="200"/>
      <c r="F63" s="200"/>
      <c r="G63" s="200"/>
      <c r="H63" s="200"/>
      <c r="I63" s="201"/>
      <c r="J63" s="202">
        <f>J128</f>
        <v>0</v>
      </c>
      <c r="K63" s="203"/>
    </row>
    <row r="64" spans="2:11" s="9" customFormat="1" ht="19.9" customHeight="1">
      <c r="B64" s="197"/>
      <c r="C64" s="198"/>
      <c r="D64" s="199" t="s">
        <v>152</v>
      </c>
      <c r="E64" s="200"/>
      <c r="F64" s="200"/>
      <c r="G64" s="200"/>
      <c r="H64" s="200"/>
      <c r="I64" s="201"/>
      <c r="J64" s="202">
        <f>J138</f>
        <v>0</v>
      </c>
      <c r="K64" s="203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pans="2:12" s="1" customFormat="1" ht="36.95" customHeight="1">
      <c r="B71" s="47"/>
      <c r="C71" s="74" t="s">
        <v>153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6.5" customHeight="1">
      <c r="B74" s="47"/>
      <c r="C74" s="75"/>
      <c r="D74" s="75"/>
      <c r="E74" s="205" t="str">
        <f>E7</f>
        <v>Rekonstrukce ulic Moravská, Hynaisova a náměstí Svobody, Karlovy Vary</v>
      </c>
      <c r="F74" s="77"/>
      <c r="G74" s="77"/>
      <c r="H74" s="77"/>
      <c r="I74" s="204"/>
      <c r="J74" s="75"/>
      <c r="K74" s="75"/>
      <c r="L74" s="73"/>
    </row>
    <row r="75" spans="2:12" ht="13.5">
      <c r="B75" s="29"/>
      <c r="C75" s="77" t="s">
        <v>141</v>
      </c>
      <c r="D75" s="304"/>
      <c r="E75" s="304"/>
      <c r="F75" s="304"/>
      <c r="G75" s="304"/>
      <c r="H75" s="304"/>
      <c r="I75" s="149"/>
      <c r="J75" s="304"/>
      <c r="K75" s="304"/>
      <c r="L75" s="305"/>
    </row>
    <row r="76" spans="2:12" s="1" customFormat="1" ht="16.5" customHeight="1">
      <c r="B76" s="47"/>
      <c r="C76" s="75"/>
      <c r="D76" s="75"/>
      <c r="E76" s="205" t="s">
        <v>1291</v>
      </c>
      <c r="F76" s="75"/>
      <c r="G76" s="75"/>
      <c r="H76" s="75"/>
      <c r="I76" s="204"/>
      <c r="J76" s="75"/>
      <c r="K76" s="75"/>
      <c r="L76" s="73"/>
    </row>
    <row r="77" spans="2:12" s="1" customFormat="1" ht="14.4" customHeight="1">
      <c r="B77" s="47"/>
      <c r="C77" s="77" t="s">
        <v>1292</v>
      </c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7.25" customHeight="1">
      <c r="B78" s="47"/>
      <c r="C78" s="75"/>
      <c r="D78" s="75"/>
      <c r="E78" s="83" t="str">
        <f>E11</f>
        <v>CITY069-053 - SO 104.3 - Oprava schodišť - schodiště kostel</v>
      </c>
      <c r="F78" s="75"/>
      <c r="G78" s="75"/>
      <c r="H78" s="75"/>
      <c r="I78" s="204"/>
      <c r="J78" s="75"/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8" customHeight="1">
      <c r="B80" s="47"/>
      <c r="C80" s="77" t="s">
        <v>23</v>
      </c>
      <c r="D80" s="75"/>
      <c r="E80" s="75"/>
      <c r="F80" s="206" t="str">
        <f>F14</f>
        <v>Karlovy Vary</v>
      </c>
      <c r="G80" s="75"/>
      <c r="H80" s="75"/>
      <c r="I80" s="207" t="s">
        <v>25</v>
      </c>
      <c r="J80" s="86" t="str">
        <f>IF(J14="","",J14)</f>
        <v>11. 6. 2018</v>
      </c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pans="2:12" s="1" customFormat="1" ht="13.5">
      <c r="B82" s="47"/>
      <c r="C82" s="77" t="s">
        <v>27</v>
      </c>
      <c r="D82" s="75"/>
      <c r="E82" s="75"/>
      <c r="F82" s="206" t="str">
        <f>E17</f>
        <v>Statutární město Karlovy Vary,Moskevská 21, K.Vary</v>
      </c>
      <c r="G82" s="75"/>
      <c r="H82" s="75"/>
      <c r="I82" s="207" t="s">
        <v>34</v>
      </c>
      <c r="J82" s="206" t="str">
        <f>E23</f>
        <v xml:space="preserve">AF-CITYPLAN sro.,Magistrů 1275/13,140 00 Praha 4 </v>
      </c>
      <c r="K82" s="75"/>
      <c r="L82" s="73"/>
    </row>
    <row r="83" spans="2:12" s="1" customFormat="1" ht="14.4" customHeight="1">
      <c r="B83" s="47"/>
      <c r="C83" s="77" t="s">
        <v>32</v>
      </c>
      <c r="D83" s="75"/>
      <c r="E83" s="75"/>
      <c r="F83" s="206" t="str">
        <f>IF(E20="","",E20)</f>
        <v/>
      </c>
      <c r="G83" s="75"/>
      <c r="H83" s="75"/>
      <c r="I83" s="204"/>
      <c r="J83" s="75"/>
      <c r="K83" s="75"/>
      <c r="L83" s="73"/>
    </row>
    <row r="84" spans="2:12" s="1" customFormat="1" ht="10.3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pans="2:20" s="10" customFormat="1" ht="29.25" customHeight="1">
      <c r="B85" s="208"/>
      <c r="C85" s="209" t="s">
        <v>154</v>
      </c>
      <c r="D85" s="210" t="s">
        <v>59</v>
      </c>
      <c r="E85" s="210" t="s">
        <v>55</v>
      </c>
      <c r="F85" s="210" t="s">
        <v>155</v>
      </c>
      <c r="G85" s="210" t="s">
        <v>156</v>
      </c>
      <c r="H85" s="210" t="s">
        <v>157</v>
      </c>
      <c r="I85" s="211" t="s">
        <v>158</v>
      </c>
      <c r="J85" s="210" t="s">
        <v>145</v>
      </c>
      <c r="K85" s="212" t="s">
        <v>159</v>
      </c>
      <c r="L85" s="213"/>
      <c r="M85" s="103" t="s">
        <v>160</v>
      </c>
      <c r="N85" s="104" t="s">
        <v>44</v>
      </c>
      <c r="O85" s="104" t="s">
        <v>161</v>
      </c>
      <c r="P85" s="104" t="s">
        <v>162</v>
      </c>
      <c r="Q85" s="104" t="s">
        <v>163</v>
      </c>
      <c r="R85" s="104" t="s">
        <v>164</v>
      </c>
      <c r="S85" s="104" t="s">
        <v>165</v>
      </c>
      <c r="T85" s="105" t="s">
        <v>166</v>
      </c>
    </row>
    <row r="86" spans="2:63" s="1" customFormat="1" ht="29.25" customHeight="1">
      <c r="B86" s="47"/>
      <c r="C86" s="109" t="s">
        <v>146</v>
      </c>
      <c r="D86" s="75"/>
      <c r="E86" s="75"/>
      <c r="F86" s="75"/>
      <c r="G86" s="75"/>
      <c r="H86" s="75"/>
      <c r="I86" s="204"/>
      <c r="J86" s="214">
        <f>BK86</f>
        <v>0</v>
      </c>
      <c r="K86" s="75"/>
      <c r="L86" s="73"/>
      <c r="M86" s="106"/>
      <c r="N86" s="107"/>
      <c r="O86" s="107"/>
      <c r="P86" s="215">
        <f>P87</f>
        <v>0</v>
      </c>
      <c r="Q86" s="107"/>
      <c r="R86" s="215">
        <f>R87</f>
        <v>3.50244</v>
      </c>
      <c r="S86" s="107"/>
      <c r="T86" s="216">
        <f>T87</f>
        <v>6.187644</v>
      </c>
      <c r="AT86" s="25" t="s">
        <v>73</v>
      </c>
      <c r="AU86" s="25" t="s">
        <v>147</v>
      </c>
      <c r="BK86" s="217">
        <f>BK87</f>
        <v>0</v>
      </c>
    </row>
    <row r="87" spans="2:63" s="11" customFormat="1" ht="37.4" customHeight="1">
      <c r="B87" s="218"/>
      <c r="C87" s="219"/>
      <c r="D87" s="220" t="s">
        <v>73</v>
      </c>
      <c r="E87" s="221" t="s">
        <v>167</v>
      </c>
      <c r="F87" s="221" t="s">
        <v>168</v>
      </c>
      <c r="G87" s="219"/>
      <c r="H87" s="219"/>
      <c r="I87" s="222"/>
      <c r="J87" s="223">
        <f>BK87</f>
        <v>0</v>
      </c>
      <c r="K87" s="219"/>
      <c r="L87" s="224"/>
      <c r="M87" s="225"/>
      <c r="N87" s="226"/>
      <c r="O87" s="226"/>
      <c r="P87" s="227">
        <f>P88+P128+P138</f>
        <v>0</v>
      </c>
      <c r="Q87" s="226"/>
      <c r="R87" s="227">
        <f>R88+R128+R138</f>
        <v>3.50244</v>
      </c>
      <c r="S87" s="226"/>
      <c r="T87" s="228">
        <f>T88+T128+T138</f>
        <v>6.187644</v>
      </c>
      <c r="AR87" s="229" t="s">
        <v>82</v>
      </c>
      <c r="AT87" s="230" t="s">
        <v>73</v>
      </c>
      <c r="AU87" s="230" t="s">
        <v>74</v>
      </c>
      <c r="AY87" s="229" t="s">
        <v>169</v>
      </c>
      <c r="BK87" s="231">
        <f>BK88+BK128+BK138</f>
        <v>0</v>
      </c>
    </row>
    <row r="88" spans="2:63" s="11" customFormat="1" ht="19.9" customHeight="1">
      <c r="B88" s="218"/>
      <c r="C88" s="219"/>
      <c r="D88" s="220" t="s">
        <v>73</v>
      </c>
      <c r="E88" s="232" t="s">
        <v>219</v>
      </c>
      <c r="F88" s="232" t="s">
        <v>878</v>
      </c>
      <c r="G88" s="219"/>
      <c r="H88" s="219"/>
      <c r="I88" s="222"/>
      <c r="J88" s="233">
        <f>BK88</f>
        <v>0</v>
      </c>
      <c r="K88" s="219"/>
      <c r="L88" s="224"/>
      <c r="M88" s="225"/>
      <c r="N88" s="226"/>
      <c r="O88" s="226"/>
      <c r="P88" s="227">
        <f>SUM(P89:P127)</f>
        <v>0</v>
      </c>
      <c r="Q88" s="226"/>
      <c r="R88" s="227">
        <f>SUM(R89:R127)</f>
        <v>3.50244</v>
      </c>
      <c r="S88" s="226"/>
      <c r="T88" s="228">
        <f>SUM(T89:T127)</f>
        <v>6.187644</v>
      </c>
      <c r="AR88" s="229" t="s">
        <v>82</v>
      </c>
      <c r="AT88" s="230" t="s">
        <v>73</v>
      </c>
      <c r="AU88" s="230" t="s">
        <v>82</v>
      </c>
      <c r="AY88" s="229" t="s">
        <v>169</v>
      </c>
      <c r="BK88" s="231">
        <f>SUM(BK89:BK127)</f>
        <v>0</v>
      </c>
    </row>
    <row r="89" spans="2:65" s="1" customFormat="1" ht="16.5" customHeight="1">
      <c r="B89" s="47"/>
      <c r="C89" s="234" t="s">
        <v>82</v>
      </c>
      <c r="D89" s="234" t="s">
        <v>171</v>
      </c>
      <c r="E89" s="235" t="s">
        <v>1458</v>
      </c>
      <c r="F89" s="236" t="s">
        <v>1459</v>
      </c>
      <c r="G89" s="237" t="s">
        <v>194</v>
      </c>
      <c r="H89" s="238">
        <v>183.246</v>
      </c>
      <c r="I89" s="239"/>
      <c r="J89" s="240">
        <f>ROUND(I89*H89,2)</f>
        <v>0</v>
      </c>
      <c r="K89" s="236" t="s">
        <v>175</v>
      </c>
      <c r="L89" s="73"/>
      <c r="M89" s="241" t="s">
        <v>21</v>
      </c>
      <c r="N89" s="242" t="s">
        <v>45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5" t="s">
        <v>176</v>
      </c>
      <c r="AT89" s="25" t="s">
        <v>171</v>
      </c>
      <c r="AU89" s="25" t="s">
        <v>85</v>
      </c>
      <c r="AY89" s="25" t="s">
        <v>169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176</v>
      </c>
      <c r="BM89" s="25" t="s">
        <v>1460</v>
      </c>
    </row>
    <row r="90" spans="2:51" s="14" customFormat="1" ht="13.5">
      <c r="B90" s="269"/>
      <c r="C90" s="270"/>
      <c r="D90" s="248" t="s">
        <v>185</v>
      </c>
      <c r="E90" s="271" t="s">
        <v>21</v>
      </c>
      <c r="F90" s="272" t="s">
        <v>1555</v>
      </c>
      <c r="G90" s="270"/>
      <c r="H90" s="271" t="s">
        <v>21</v>
      </c>
      <c r="I90" s="273"/>
      <c r="J90" s="270"/>
      <c r="K90" s="270"/>
      <c r="L90" s="274"/>
      <c r="M90" s="275"/>
      <c r="N90" s="276"/>
      <c r="O90" s="276"/>
      <c r="P90" s="276"/>
      <c r="Q90" s="276"/>
      <c r="R90" s="276"/>
      <c r="S90" s="276"/>
      <c r="T90" s="277"/>
      <c r="AT90" s="278" t="s">
        <v>185</v>
      </c>
      <c r="AU90" s="278" t="s">
        <v>85</v>
      </c>
      <c r="AV90" s="14" t="s">
        <v>82</v>
      </c>
      <c r="AW90" s="14" t="s">
        <v>37</v>
      </c>
      <c r="AX90" s="14" t="s">
        <v>74</v>
      </c>
      <c r="AY90" s="278" t="s">
        <v>169</v>
      </c>
    </row>
    <row r="91" spans="2:51" s="12" customFormat="1" ht="13.5">
      <c r="B91" s="246"/>
      <c r="C91" s="247"/>
      <c r="D91" s="248" t="s">
        <v>185</v>
      </c>
      <c r="E91" s="249" t="s">
        <v>21</v>
      </c>
      <c r="F91" s="250" t="s">
        <v>1556</v>
      </c>
      <c r="G91" s="247"/>
      <c r="H91" s="251">
        <v>44.142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pans="2:51" s="15" customFormat="1" ht="13.5">
      <c r="B92" s="283"/>
      <c r="C92" s="284"/>
      <c r="D92" s="248" t="s">
        <v>185</v>
      </c>
      <c r="E92" s="285" t="s">
        <v>21</v>
      </c>
      <c r="F92" s="286" t="s">
        <v>345</v>
      </c>
      <c r="G92" s="284"/>
      <c r="H92" s="287">
        <v>44.142</v>
      </c>
      <c r="I92" s="288"/>
      <c r="J92" s="284"/>
      <c r="K92" s="284"/>
      <c r="L92" s="289"/>
      <c r="M92" s="290"/>
      <c r="N92" s="291"/>
      <c r="O92" s="291"/>
      <c r="P92" s="291"/>
      <c r="Q92" s="291"/>
      <c r="R92" s="291"/>
      <c r="S92" s="291"/>
      <c r="T92" s="292"/>
      <c r="AT92" s="293" t="s">
        <v>185</v>
      </c>
      <c r="AU92" s="293" t="s">
        <v>85</v>
      </c>
      <c r="AV92" s="15" t="s">
        <v>181</v>
      </c>
      <c r="AW92" s="15" t="s">
        <v>37</v>
      </c>
      <c r="AX92" s="15" t="s">
        <v>74</v>
      </c>
      <c r="AY92" s="293" t="s">
        <v>169</v>
      </c>
    </row>
    <row r="93" spans="2:51" s="14" customFormat="1" ht="13.5">
      <c r="B93" s="269"/>
      <c r="C93" s="270"/>
      <c r="D93" s="248" t="s">
        <v>185</v>
      </c>
      <c r="E93" s="271" t="s">
        <v>21</v>
      </c>
      <c r="F93" s="272" t="s">
        <v>1557</v>
      </c>
      <c r="G93" s="270"/>
      <c r="H93" s="271" t="s">
        <v>21</v>
      </c>
      <c r="I93" s="273"/>
      <c r="J93" s="270"/>
      <c r="K93" s="270"/>
      <c r="L93" s="274"/>
      <c r="M93" s="275"/>
      <c r="N93" s="276"/>
      <c r="O93" s="276"/>
      <c r="P93" s="276"/>
      <c r="Q93" s="276"/>
      <c r="R93" s="276"/>
      <c r="S93" s="276"/>
      <c r="T93" s="277"/>
      <c r="AT93" s="278" t="s">
        <v>185</v>
      </c>
      <c r="AU93" s="278" t="s">
        <v>85</v>
      </c>
      <c r="AV93" s="14" t="s">
        <v>82</v>
      </c>
      <c r="AW93" s="14" t="s">
        <v>37</v>
      </c>
      <c r="AX93" s="14" t="s">
        <v>74</v>
      </c>
      <c r="AY93" s="278" t="s">
        <v>169</v>
      </c>
    </row>
    <row r="94" spans="2:51" s="12" customFormat="1" ht="13.5">
      <c r="B94" s="246"/>
      <c r="C94" s="247"/>
      <c r="D94" s="248" t="s">
        <v>185</v>
      </c>
      <c r="E94" s="249" t="s">
        <v>21</v>
      </c>
      <c r="F94" s="250" t="s">
        <v>1558</v>
      </c>
      <c r="G94" s="247"/>
      <c r="H94" s="251">
        <v>139.104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pans="2:51" s="15" customFormat="1" ht="13.5">
      <c r="B95" s="283"/>
      <c r="C95" s="284"/>
      <c r="D95" s="248" t="s">
        <v>185</v>
      </c>
      <c r="E95" s="285" t="s">
        <v>21</v>
      </c>
      <c r="F95" s="286" t="s">
        <v>345</v>
      </c>
      <c r="G95" s="284"/>
      <c r="H95" s="287">
        <v>139.104</v>
      </c>
      <c r="I95" s="288"/>
      <c r="J95" s="284"/>
      <c r="K95" s="284"/>
      <c r="L95" s="289"/>
      <c r="M95" s="290"/>
      <c r="N95" s="291"/>
      <c r="O95" s="291"/>
      <c r="P95" s="291"/>
      <c r="Q95" s="291"/>
      <c r="R95" s="291"/>
      <c r="S95" s="291"/>
      <c r="T95" s="292"/>
      <c r="AT95" s="293" t="s">
        <v>185</v>
      </c>
      <c r="AU95" s="293" t="s">
        <v>85</v>
      </c>
      <c r="AV95" s="15" t="s">
        <v>181</v>
      </c>
      <c r="AW95" s="15" t="s">
        <v>37</v>
      </c>
      <c r="AX95" s="15" t="s">
        <v>74</v>
      </c>
      <c r="AY95" s="293" t="s">
        <v>169</v>
      </c>
    </row>
    <row r="96" spans="2:51" s="13" customFormat="1" ht="13.5">
      <c r="B96" s="258"/>
      <c r="C96" s="259"/>
      <c r="D96" s="248" t="s">
        <v>185</v>
      </c>
      <c r="E96" s="260" t="s">
        <v>21</v>
      </c>
      <c r="F96" s="261" t="s">
        <v>187</v>
      </c>
      <c r="G96" s="259"/>
      <c r="H96" s="262">
        <v>183.246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185</v>
      </c>
      <c r="AU96" s="268" t="s">
        <v>85</v>
      </c>
      <c r="AV96" s="13" t="s">
        <v>176</v>
      </c>
      <c r="AW96" s="13" t="s">
        <v>37</v>
      </c>
      <c r="AX96" s="13" t="s">
        <v>82</v>
      </c>
      <c r="AY96" s="268" t="s">
        <v>169</v>
      </c>
    </row>
    <row r="97" spans="2:65" s="1" customFormat="1" ht="16.5" customHeight="1">
      <c r="B97" s="47"/>
      <c r="C97" s="234" t="s">
        <v>85</v>
      </c>
      <c r="D97" s="234" t="s">
        <v>171</v>
      </c>
      <c r="E97" s="235" t="s">
        <v>1559</v>
      </c>
      <c r="F97" s="236" t="s">
        <v>1560</v>
      </c>
      <c r="G97" s="237" t="s">
        <v>194</v>
      </c>
      <c r="H97" s="238">
        <v>183.246</v>
      </c>
      <c r="I97" s="239"/>
      <c r="J97" s="240">
        <f>ROUND(I97*H97,2)</f>
        <v>0</v>
      </c>
      <c r="K97" s="236" t="s">
        <v>175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</v>
      </c>
      <c r="T97" s="244">
        <f>S97*H97</f>
        <v>0</v>
      </c>
      <c r="AR97" s="25" t="s">
        <v>176</v>
      </c>
      <c r="AT97" s="25" t="s">
        <v>171</v>
      </c>
      <c r="AU97" s="25" t="s">
        <v>85</v>
      </c>
      <c r="AY97" s="25" t="s">
        <v>169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176</v>
      </c>
      <c r="BM97" s="25" t="s">
        <v>1561</v>
      </c>
    </row>
    <row r="98" spans="2:51" s="14" customFormat="1" ht="13.5">
      <c r="B98" s="269"/>
      <c r="C98" s="270"/>
      <c r="D98" s="248" t="s">
        <v>185</v>
      </c>
      <c r="E98" s="271" t="s">
        <v>21</v>
      </c>
      <c r="F98" s="272" t="s">
        <v>1555</v>
      </c>
      <c r="G98" s="270"/>
      <c r="H98" s="271" t="s">
        <v>21</v>
      </c>
      <c r="I98" s="273"/>
      <c r="J98" s="270"/>
      <c r="K98" s="270"/>
      <c r="L98" s="274"/>
      <c r="M98" s="275"/>
      <c r="N98" s="276"/>
      <c r="O98" s="276"/>
      <c r="P98" s="276"/>
      <c r="Q98" s="276"/>
      <c r="R98" s="276"/>
      <c r="S98" s="276"/>
      <c r="T98" s="277"/>
      <c r="AT98" s="278" t="s">
        <v>185</v>
      </c>
      <c r="AU98" s="278" t="s">
        <v>85</v>
      </c>
      <c r="AV98" s="14" t="s">
        <v>82</v>
      </c>
      <c r="AW98" s="14" t="s">
        <v>37</v>
      </c>
      <c r="AX98" s="14" t="s">
        <v>74</v>
      </c>
      <c r="AY98" s="278" t="s">
        <v>169</v>
      </c>
    </row>
    <row r="99" spans="2:51" s="12" customFormat="1" ht="13.5">
      <c r="B99" s="246"/>
      <c r="C99" s="247"/>
      <c r="D99" s="248" t="s">
        <v>185</v>
      </c>
      <c r="E99" s="249" t="s">
        <v>21</v>
      </c>
      <c r="F99" s="250" t="s">
        <v>1556</v>
      </c>
      <c r="G99" s="247"/>
      <c r="H99" s="251">
        <v>44.142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pans="2:51" s="14" customFormat="1" ht="13.5">
      <c r="B100" s="269"/>
      <c r="C100" s="270"/>
      <c r="D100" s="248" t="s">
        <v>185</v>
      </c>
      <c r="E100" s="271" t="s">
        <v>21</v>
      </c>
      <c r="F100" s="272" t="s">
        <v>1557</v>
      </c>
      <c r="G100" s="270"/>
      <c r="H100" s="271" t="s">
        <v>21</v>
      </c>
      <c r="I100" s="273"/>
      <c r="J100" s="270"/>
      <c r="K100" s="270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185</v>
      </c>
      <c r="AU100" s="278" t="s">
        <v>85</v>
      </c>
      <c r="AV100" s="14" t="s">
        <v>82</v>
      </c>
      <c r="AW100" s="14" t="s">
        <v>37</v>
      </c>
      <c r="AX100" s="14" t="s">
        <v>74</v>
      </c>
      <c r="AY100" s="278" t="s">
        <v>169</v>
      </c>
    </row>
    <row r="101" spans="2:51" s="12" customFormat="1" ht="13.5">
      <c r="B101" s="246"/>
      <c r="C101" s="247"/>
      <c r="D101" s="248" t="s">
        <v>185</v>
      </c>
      <c r="E101" s="249" t="s">
        <v>21</v>
      </c>
      <c r="F101" s="250" t="s">
        <v>1558</v>
      </c>
      <c r="G101" s="247"/>
      <c r="H101" s="251">
        <v>139.104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pans="2:51" s="13" customFormat="1" ht="13.5">
      <c r="B102" s="258"/>
      <c r="C102" s="259"/>
      <c r="D102" s="248" t="s">
        <v>185</v>
      </c>
      <c r="E102" s="260" t="s">
        <v>21</v>
      </c>
      <c r="F102" s="261" t="s">
        <v>187</v>
      </c>
      <c r="G102" s="259"/>
      <c r="H102" s="262">
        <v>183.246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185</v>
      </c>
      <c r="AU102" s="268" t="s">
        <v>85</v>
      </c>
      <c r="AV102" s="13" t="s">
        <v>176</v>
      </c>
      <c r="AW102" s="13" t="s">
        <v>37</v>
      </c>
      <c r="AX102" s="13" t="s">
        <v>82</v>
      </c>
      <c r="AY102" s="268" t="s">
        <v>169</v>
      </c>
    </row>
    <row r="103" spans="2:65" s="1" customFormat="1" ht="16.5" customHeight="1">
      <c r="B103" s="47"/>
      <c r="C103" s="234" t="s">
        <v>181</v>
      </c>
      <c r="D103" s="234" t="s">
        <v>171</v>
      </c>
      <c r="E103" s="235" t="s">
        <v>1562</v>
      </c>
      <c r="F103" s="236" t="s">
        <v>1563</v>
      </c>
      <c r="G103" s="237" t="s">
        <v>194</v>
      </c>
      <c r="H103" s="238">
        <v>183.246</v>
      </c>
      <c r="I103" s="239"/>
      <c r="J103" s="240">
        <f>ROUND(I103*H103,2)</f>
        <v>0</v>
      </c>
      <c r="K103" s="236" t="s">
        <v>21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1564</v>
      </c>
    </row>
    <row r="104" spans="2:51" s="14" customFormat="1" ht="13.5">
      <c r="B104" s="269"/>
      <c r="C104" s="270"/>
      <c r="D104" s="248" t="s">
        <v>185</v>
      </c>
      <c r="E104" s="271" t="s">
        <v>21</v>
      </c>
      <c r="F104" s="272" t="s">
        <v>1555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pans="2:51" s="12" customFormat="1" ht="13.5">
      <c r="B105" s="246"/>
      <c r="C105" s="247"/>
      <c r="D105" s="248" t="s">
        <v>185</v>
      </c>
      <c r="E105" s="249" t="s">
        <v>21</v>
      </c>
      <c r="F105" s="250" t="s">
        <v>1556</v>
      </c>
      <c r="G105" s="247"/>
      <c r="H105" s="251">
        <v>44.142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pans="2:51" s="14" customFormat="1" ht="13.5">
      <c r="B106" s="269"/>
      <c r="C106" s="270"/>
      <c r="D106" s="248" t="s">
        <v>185</v>
      </c>
      <c r="E106" s="271" t="s">
        <v>21</v>
      </c>
      <c r="F106" s="272" t="s">
        <v>1557</v>
      </c>
      <c r="G106" s="270"/>
      <c r="H106" s="271" t="s">
        <v>21</v>
      </c>
      <c r="I106" s="273"/>
      <c r="J106" s="270"/>
      <c r="K106" s="270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185</v>
      </c>
      <c r="AU106" s="278" t="s">
        <v>85</v>
      </c>
      <c r="AV106" s="14" t="s">
        <v>82</v>
      </c>
      <c r="AW106" s="14" t="s">
        <v>37</v>
      </c>
      <c r="AX106" s="14" t="s">
        <v>74</v>
      </c>
      <c r="AY106" s="278" t="s">
        <v>169</v>
      </c>
    </row>
    <row r="107" spans="2:51" s="12" customFormat="1" ht="13.5">
      <c r="B107" s="246"/>
      <c r="C107" s="247"/>
      <c r="D107" s="248" t="s">
        <v>185</v>
      </c>
      <c r="E107" s="249" t="s">
        <v>21</v>
      </c>
      <c r="F107" s="250" t="s">
        <v>1558</v>
      </c>
      <c r="G107" s="247"/>
      <c r="H107" s="251">
        <v>139.104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pans="2:51" s="13" customFormat="1" ht="13.5">
      <c r="B108" s="258"/>
      <c r="C108" s="259"/>
      <c r="D108" s="248" t="s">
        <v>185</v>
      </c>
      <c r="E108" s="260" t="s">
        <v>21</v>
      </c>
      <c r="F108" s="261" t="s">
        <v>187</v>
      </c>
      <c r="G108" s="259"/>
      <c r="H108" s="262">
        <v>183.246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185</v>
      </c>
      <c r="AU108" s="268" t="s">
        <v>85</v>
      </c>
      <c r="AV108" s="13" t="s">
        <v>176</v>
      </c>
      <c r="AW108" s="13" t="s">
        <v>37</v>
      </c>
      <c r="AX108" s="13" t="s">
        <v>82</v>
      </c>
      <c r="AY108" s="268" t="s">
        <v>169</v>
      </c>
    </row>
    <row r="109" spans="2:65" s="1" customFormat="1" ht="16.5" customHeight="1">
      <c r="B109" s="47"/>
      <c r="C109" s="234" t="s">
        <v>176</v>
      </c>
      <c r="D109" s="234" t="s">
        <v>171</v>
      </c>
      <c r="E109" s="235" t="s">
        <v>1565</v>
      </c>
      <c r="F109" s="236" t="s">
        <v>1566</v>
      </c>
      <c r="G109" s="237" t="s">
        <v>205</v>
      </c>
      <c r="H109" s="238">
        <v>583.74</v>
      </c>
      <c r="I109" s="239"/>
      <c r="J109" s="240">
        <f>ROUND(I109*H109,2)</f>
        <v>0</v>
      </c>
      <c r="K109" s="236" t="s">
        <v>21</v>
      </c>
      <c r="L109" s="73"/>
      <c r="M109" s="241" t="s">
        <v>21</v>
      </c>
      <c r="N109" s="242" t="s">
        <v>45</v>
      </c>
      <c r="O109" s="48"/>
      <c r="P109" s="243">
        <f>O109*H109</f>
        <v>0</v>
      </c>
      <c r="Q109" s="243">
        <v>0</v>
      </c>
      <c r="R109" s="243">
        <f>Q109*H109</f>
        <v>0</v>
      </c>
      <c r="S109" s="243">
        <v>0.0106</v>
      </c>
      <c r="T109" s="244">
        <f>S109*H109</f>
        <v>6.187644</v>
      </c>
      <c r="AR109" s="25" t="s">
        <v>176</v>
      </c>
      <c r="AT109" s="25" t="s">
        <v>171</v>
      </c>
      <c r="AU109" s="25" t="s">
        <v>85</v>
      </c>
      <c r="AY109" s="25" t="s">
        <v>169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176</v>
      </c>
      <c r="BM109" s="25" t="s">
        <v>1567</v>
      </c>
    </row>
    <row r="110" spans="2:51" s="14" customFormat="1" ht="13.5">
      <c r="B110" s="269"/>
      <c r="C110" s="270"/>
      <c r="D110" s="248" t="s">
        <v>185</v>
      </c>
      <c r="E110" s="271" t="s">
        <v>21</v>
      </c>
      <c r="F110" s="272" t="s">
        <v>1555</v>
      </c>
      <c r="G110" s="270"/>
      <c r="H110" s="271" t="s">
        <v>21</v>
      </c>
      <c r="I110" s="273"/>
      <c r="J110" s="270"/>
      <c r="K110" s="270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185</v>
      </c>
      <c r="AU110" s="278" t="s">
        <v>85</v>
      </c>
      <c r="AV110" s="14" t="s">
        <v>82</v>
      </c>
      <c r="AW110" s="14" t="s">
        <v>37</v>
      </c>
      <c r="AX110" s="14" t="s">
        <v>74</v>
      </c>
      <c r="AY110" s="278" t="s">
        <v>169</v>
      </c>
    </row>
    <row r="111" spans="2:51" s="12" customFormat="1" ht="13.5">
      <c r="B111" s="246"/>
      <c r="C111" s="247"/>
      <c r="D111" s="248" t="s">
        <v>185</v>
      </c>
      <c r="E111" s="249" t="s">
        <v>21</v>
      </c>
      <c r="F111" s="250" t="s">
        <v>1568</v>
      </c>
      <c r="G111" s="247"/>
      <c r="H111" s="251">
        <v>95.96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pans="2:51" s="12" customFormat="1" ht="13.5">
      <c r="B112" s="246"/>
      <c r="C112" s="247"/>
      <c r="D112" s="248" t="s">
        <v>185</v>
      </c>
      <c r="E112" s="249" t="s">
        <v>21</v>
      </c>
      <c r="F112" s="250" t="s">
        <v>1569</v>
      </c>
      <c r="G112" s="247"/>
      <c r="H112" s="251">
        <v>41.86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pans="2:51" s="14" customFormat="1" ht="13.5">
      <c r="B113" s="269"/>
      <c r="C113" s="270"/>
      <c r="D113" s="248" t="s">
        <v>185</v>
      </c>
      <c r="E113" s="271" t="s">
        <v>21</v>
      </c>
      <c r="F113" s="272" t="s">
        <v>1557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pans="2:51" s="12" customFormat="1" ht="13.5">
      <c r="B114" s="246"/>
      <c r="C114" s="247"/>
      <c r="D114" s="248" t="s">
        <v>185</v>
      </c>
      <c r="E114" s="249" t="s">
        <v>21</v>
      </c>
      <c r="F114" s="250" t="s">
        <v>1570</v>
      </c>
      <c r="G114" s="247"/>
      <c r="H114" s="251">
        <v>302.4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pans="2:51" s="12" customFormat="1" ht="13.5">
      <c r="B115" s="246"/>
      <c r="C115" s="247"/>
      <c r="D115" s="248" t="s">
        <v>185</v>
      </c>
      <c r="E115" s="249" t="s">
        <v>21</v>
      </c>
      <c r="F115" s="250" t="s">
        <v>1571</v>
      </c>
      <c r="G115" s="247"/>
      <c r="H115" s="251">
        <v>143.52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pans="2:51" s="13" customFormat="1" ht="13.5">
      <c r="B116" s="258"/>
      <c r="C116" s="259"/>
      <c r="D116" s="248" t="s">
        <v>185</v>
      </c>
      <c r="E116" s="260" t="s">
        <v>21</v>
      </c>
      <c r="F116" s="261" t="s">
        <v>187</v>
      </c>
      <c r="G116" s="259"/>
      <c r="H116" s="262">
        <v>583.74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AT116" s="268" t="s">
        <v>185</v>
      </c>
      <c r="AU116" s="268" t="s">
        <v>85</v>
      </c>
      <c r="AV116" s="13" t="s">
        <v>176</v>
      </c>
      <c r="AW116" s="13" t="s">
        <v>37</v>
      </c>
      <c r="AX116" s="13" t="s">
        <v>82</v>
      </c>
      <c r="AY116" s="268" t="s">
        <v>169</v>
      </c>
    </row>
    <row r="117" spans="2:65" s="1" customFormat="1" ht="16.5" customHeight="1">
      <c r="B117" s="47"/>
      <c r="C117" s="234" t="s">
        <v>191</v>
      </c>
      <c r="D117" s="234" t="s">
        <v>171</v>
      </c>
      <c r="E117" s="235" t="s">
        <v>1461</v>
      </c>
      <c r="F117" s="236" t="s">
        <v>1462</v>
      </c>
      <c r="G117" s="237" t="s">
        <v>205</v>
      </c>
      <c r="H117" s="238">
        <v>583.74</v>
      </c>
      <c r="I117" s="239"/>
      <c r="J117" s="240">
        <f>ROUND(I117*H117,2)</f>
        <v>0</v>
      </c>
      <c r="K117" s="236" t="s">
        <v>21</v>
      </c>
      <c r="L117" s="73"/>
      <c r="M117" s="241" t="s">
        <v>21</v>
      </c>
      <c r="N117" s="242" t="s">
        <v>45</v>
      </c>
      <c r="O117" s="48"/>
      <c r="P117" s="243">
        <f>O117*H117</f>
        <v>0</v>
      </c>
      <c r="Q117" s="243">
        <v>0.006</v>
      </c>
      <c r="R117" s="243">
        <f>Q117*H117</f>
        <v>3.50244</v>
      </c>
      <c r="S117" s="243">
        <v>0</v>
      </c>
      <c r="T117" s="244">
        <f>S117*H117</f>
        <v>0</v>
      </c>
      <c r="AR117" s="25" t="s">
        <v>176</v>
      </c>
      <c r="AT117" s="25" t="s">
        <v>171</v>
      </c>
      <c r="AU117" s="25" t="s">
        <v>85</v>
      </c>
      <c r="AY117" s="25" t="s">
        <v>169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176</v>
      </c>
      <c r="BM117" s="25" t="s">
        <v>1463</v>
      </c>
    </row>
    <row r="118" spans="2:51" s="14" customFormat="1" ht="13.5">
      <c r="B118" s="269"/>
      <c r="C118" s="270"/>
      <c r="D118" s="248" t="s">
        <v>185</v>
      </c>
      <c r="E118" s="271" t="s">
        <v>21</v>
      </c>
      <c r="F118" s="272" t="s">
        <v>1555</v>
      </c>
      <c r="G118" s="270"/>
      <c r="H118" s="271" t="s">
        <v>21</v>
      </c>
      <c r="I118" s="273"/>
      <c r="J118" s="270"/>
      <c r="K118" s="270"/>
      <c r="L118" s="274"/>
      <c r="M118" s="275"/>
      <c r="N118" s="276"/>
      <c r="O118" s="276"/>
      <c r="P118" s="276"/>
      <c r="Q118" s="276"/>
      <c r="R118" s="276"/>
      <c r="S118" s="276"/>
      <c r="T118" s="277"/>
      <c r="AT118" s="278" t="s">
        <v>185</v>
      </c>
      <c r="AU118" s="278" t="s">
        <v>85</v>
      </c>
      <c r="AV118" s="14" t="s">
        <v>82</v>
      </c>
      <c r="AW118" s="14" t="s">
        <v>37</v>
      </c>
      <c r="AX118" s="14" t="s">
        <v>74</v>
      </c>
      <c r="AY118" s="278" t="s">
        <v>169</v>
      </c>
    </row>
    <row r="119" spans="2:51" s="12" customFormat="1" ht="13.5">
      <c r="B119" s="246"/>
      <c r="C119" s="247"/>
      <c r="D119" s="248" t="s">
        <v>185</v>
      </c>
      <c r="E119" s="249" t="s">
        <v>21</v>
      </c>
      <c r="F119" s="250" t="s">
        <v>1568</v>
      </c>
      <c r="G119" s="247"/>
      <c r="H119" s="251">
        <v>95.96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pans="2:51" s="12" customFormat="1" ht="13.5">
      <c r="B120" s="246"/>
      <c r="C120" s="247"/>
      <c r="D120" s="248" t="s">
        <v>185</v>
      </c>
      <c r="E120" s="249" t="s">
        <v>21</v>
      </c>
      <c r="F120" s="250" t="s">
        <v>1569</v>
      </c>
      <c r="G120" s="247"/>
      <c r="H120" s="251">
        <v>41.86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pans="2:51" s="14" customFormat="1" ht="13.5">
      <c r="B121" s="269"/>
      <c r="C121" s="270"/>
      <c r="D121" s="248" t="s">
        <v>185</v>
      </c>
      <c r="E121" s="271" t="s">
        <v>21</v>
      </c>
      <c r="F121" s="272" t="s">
        <v>1557</v>
      </c>
      <c r="G121" s="270"/>
      <c r="H121" s="271" t="s">
        <v>21</v>
      </c>
      <c r="I121" s="273"/>
      <c r="J121" s="270"/>
      <c r="K121" s="270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185</v>
      </c>
      <c r="AU121" s="278" t="s">
        <v>85</v>
      </c>
      <c r="AV121" s="14" t="s">
        <v>82</v>
      </c>
      <c r="AW121" s="14" t="s">
        <v>37</v>
      </c>
      <c r="AX121" s="14" t="s">
        <v>74</v>
      </c>
      <c r="AY121" s="278" t="s">
        <v>169</v>
      </c>
    </row>
    <row r="122" spans="2:51" s="12" customFormat="1" ht="13.5">
      <c r="B122" s="246"/>
      <c r="C122" s="247"/>
      <c r="D122" s="248" t="s">
        <v>185</v>
      </c>
      <c r="E122" s="249" t="s">
        <v>21</v>
      </c>
      <c r="F122" s="250" t="s">
        <v>1570</v>
      </c>
      <c r="G122" s="247"/>
      <c r="H122" s="251">
        <v>302.4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pans="2:51" s="12" customFormat="1" ht="13.5">
      <c r="B123" s="246"/>
      <c r="C123" s="247"/>
      <c r="D123" s="248" t="s">
        <v>185</v>
      </c>
      <c r="E123" s="249" t="s">
        <v>21</v>
      </c>
      <c r="F123" s="250" t="s">
        <v>1571</v>
      </c>
      <c r="G123" s="247"/>
      <c r="H123" s="251">
        <v>143.52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pans="2:51" s="13" customFormat="1" ht="13.5">
      <c r="B124" s="258"/>
      <c r="C124" s="259"/>
      <c r="D124" s="248" t="s">
        <v>185</v>
      </c>
      <c r="E124" s="260" t="s">
        <v>21</v>
      </c>
      <c r="F124" s="261" t="s">
        <v>187</v>
      </c>
      <c r="G124" s="259"/>
      <c r="H124" s="262">
        <v>583.74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185</v>
      </c>
      <c r="AU124" s="268" t="s">
        <v>85</v>
      </c>
      <c r="AV124" s="13" t="s">
        <v>176</v>
      </c>
      <c r="AW124" s="13" t="s">
        <v>37</v>
      </c>
      <c r="AX124" s="13" t="s">
        <v>82</v>
      </c>
      <c r="AY124" s="268" t="s">
        <v>169</v>
      </c>
    </row>
    <row r="125" spans="2:65" s="1" customFormat="1" ht="16.5" customHeight="1">
      <c r="B125" s="47"/>
      <c r="C125" s="234" t="s">
        <v>198</v>
      </c>
      <c r="D125" s="234" t="s">
        <v>171</v>
      </c>
      <c r="E125" s="235" t="s">
        <v>1464</v>
      </c>
      <c r="F125" s="236" t="s">
        <v>1465</v>
      </c>
      <c r="G125" s="237" t="s">
        <v>205</v>
      </c>
      <c r="H125" s="238">
        <v>583.74</v>
      </c>
      <c r="I125" s="239"/>
      <c r="J125" s="240">
        <f>ROUND(I125*H125,2)</f>
        <v>0</v>
      </c>
      <c r="K125" s="236" t="s">
        <v>21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AR125" s="25" t="s">
        <v>176</v>
      </c>
      <c r="AT125" s="25" t="s">
        <v>171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1466</v>
      </c>
    </row>
    <row r="126" spans="2:51" s="12" customFormat="1" ht="13.5">
      <c r="B126" s="246"/>
      <c r="C126" s="247"/>
      <c r="D126" s="248" t="s">
        <v>185</v>
      </c>
      <c r="E126" s="249" t="s">
        <v>21</v>
      </c>
      <c r="F126" s="250" t="s">
        <v>1572</v>
      </c>
      <c r="G126" s="247"/>
      <c r="H126" s="251">
        <v>583.74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pans="2:51" s="13" customFormat="1" ht="13.5">
      <c r="B127" s="258"/>
      <c r="C127" s="259"/>
      <c r="D127" s="248" t="s">
        <v>185</v>
      </c>
      <c r="E127" s="260" t="s">
        <v>21</v>
      </c>
      <c r="F127" s="261" t="s">
        <v>187</v>
      </c>
      <c r="G127" s="259"/>
      <c r="H127" s="262">
        <v>583.74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185</v>
      </c>
      <c r="AU127" s="268" t="s">
        <v>85</v>
      </c>
      <c r="AV127" s="13" t="s">
        <v>176</v>
      </c>
      <c r="AW127" s="13" t="s">
        <v>37</v>
      </c>
      <c r="AX127" s="13" t="s">
        <v>82</v>
      </c>
      <c r="AY127" s="268" t="s">
        <v>169</v>
      </c>
    </row>
    <row r="128" spans="2:63" s="11" customFormat="1" ht="29.85" customHeight="1">
      <c r="B128" s="218"/>
      <c r="C128" s="219"/>
      <c r="D128" s="220" t="s">
        <v>73</v>
      </c>
      <c r="E128" s="232" t="s">
        <v>283</v>
      </c>
      <c r="F128" s="232" t="s">
        <v>284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SUM(P129:P137)</f>
        <v>0</v>
      </c>
      <c r="Q128" s="226"/>
      <c r="R128" s="227">
        <f>SUM(R129:R137)</f>
        <v>0</v>
      </c>
      <c r="S128" s="226"/>
      <c r="T128" s="228">
        <f>SUM(T129:T137)</f>
        <v>0</v>
      </c>
      <c r="AR128" s="229" t="s">
        <v>82</v>
      </c>
      <c r="AT128" s="230" t="s">
        <v>73</v>
      </c>
      <c r="AU128" s="230" t="s">
        <v>82</v>
      </c>
      <c r="AY128" s="229" t="s">
        <v>169</v>
      </c>
      <c r="BK128" s="231">
        <f>SUM(BK129:BK137)</f>
        <v>0</v>
      </c>
    </row>
    <row r="129" spans="2:65" s="1" customFormat="1" ht="25.5" customHeight="1">
      <c r="B129" s="47"/>
      <c r="C129" s="234" t="s">
        <v>202</v>
      </c>
      <c r="D129" s="234" t="s">
        <v>171</v>
      </c>
      <c r="E129" s="235" t="s">
        <v>286</v>
      </c>
      <c r="F129" s="236" t="s">
        <v>287</v>
      </c>
      <c r="G129" s="237" t="s">
        <v>288</v>
      </c>
      <c r="H129" s="238">
        <v>6.188</v>
      </c>
      <c r="I129" s="239"/>
      <c r="J129" s="240">
        <f>ROUND(I129*H129,2)</f>
        <v>0</v>
      </c>
      <c r="K129" s="236" t="s">
        <v>175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AR129" s="25" t="s">
        <v>176</v>
      </c>
      <c r="AT129" s="25" t="s">
        <v>171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1471</v>
      </c>
    </row>
    <row r="130" spans="2:51" s="12" customFormat="1" ht="13.5">
      <c r="B130" s="246"/>
      <c r="C130" s="247"/>
      <c r="D130" s="248" t="s">
        <v>185</v>
      </c>
      <c r="E130" s="249" t="s">
        <v>21</v>
      </c>
      <c r="F130" s="250" t="s">
        <v>1573</v>
      </c>
      <c r="G130" s="247"/>
      <c r="H130" s="251">
        <v>6.188</v>
      </c>
      <c r="I130" s="252"/>
      <c r="J130" s="247"/>
      <c r="K130" s="247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185</v>
      </c>
      <c r="AU130" s="257" t="s">
        <v>85</v>
      </c>
      <c r="AV130" s="12" t="s">
        <v>85</v>
      </c>
      <c r="AW130" s="12" t="s">
        <v>37</v>
      </c>
      <c r="AX130" s="12" t="s">
        <v>74</v>
      </c>
      <c r="AY130" s="257" t="s">
        <v>169</v>
      </c>
    </row>
    <row r="131" spans="2:51" s="13" customFormat="1" ht="13.5">
      <c r="B131" s="258"/>
      <c r="C131" s="259"/>
      <c r="D131" s="248" t="s">
        <v>185</v>
      </c>
      <c r="E131" s="260" t="s">
        <v>21</v>
      </c>
      <c r="F131" s="261" t="s">
        <v>187</v>
      </c>
      <c r="G131" s="259"/>
      <c r="H131" s="262">
        <v>6.188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185</v>
      </c>
      <c r="AU131" s="268" t="s">
        <v>85</v>
      </c>
      <c r="AV131" s="13" t="s">
        <v>176</v>
      </c>
      <c r="AW131" s="13" t="s">
        <v>37</v>
      </c>
      <c r="AX131" s="13" t="s">
        <v>82</v>
      </c>
      <c r="AY131" s="268" t="s">
        <v>169</v>
      </c>
    </row>
    <row r="132" spans="2:65" s="1" customFormat="1" ht="25.5" customHeight="1">
      <c r="B132" s="47"/>
      <c r="C132" s="234" t="s">
        <v>215</v>
      </c>
      <c r="D132" s="234" t="s">
        <v>171</v>
      </c>
      <c r="E132" s="235" t="s">
        <v>292</v>
      </c>
      <c r="F132" s="236" t="s">
        <v>293</v>
      </c>
      <c r="G132" s="237" t="s">
        <v>288</v>
      </c>
      <c r="H132" s="238">
        <v>68.068</v>
      </c>
      <c r="I132" s="239"/>
      <c r="J132" s="240">
        <f>ROUND(I132*H132,2)</f>
        <v>0</v>
      </c>
      <c r="K132" s="236" t="s">
        <v>175</v>
      </c>
      <c r="L132" s="73"/>
      <c r="M132" s="241" t="s">
        <v>21</v>
      </c>
      <c r="N132" s="242" t="s">
        <v>45</v>
      </c>
      <c r="O132" s="4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AR132" s="25" t="s">
        <v>176</v>
      </c>
      <c r="AT132" s="25" t="s">
        <v>171</v>
      </c>
      <c r="AU132" s="25" t="s">
        <v>85</v>
      </c>
      <c r="AY132" s="25" t="s">
        <v>169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176</v>
      </c>
      <c r="BM132" s="25" t="s">
        <v>1478</v>
      </c>
    </row>
    <row r="133" spans="2:51" s="12" customFormat="1" ht="13.5">
      <c r="B133" s="246"/>
      <c r="C133" s="247"/>
      <c r="D133" s="248" t="s">
        <v>185</v>
      </c>
      <c r="E133" s="249" t="s">
        <v>21</v>
      </c>
      <c r="F133" s="250" t="s">
        <v>1574</v>
      </c>
      <c r="G133" s="247"/>
      <c r="H133" s="251">
        <v>68.068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pans="2:51" s="13" customFormat="1" ht="13.5">
      <c r="B134" s="258"/>
      <c r="C134" s="259"/>
      <c r="D134" s="248" t="s">
        <v>185</v>
      </c>
      <c r="E134" s="260" t="s">
        <v>21</v>
      </c>
      <c r="F134" s="261" t="s">
        <v>187</v>
      </c>
      <c r="G134" s="259"/>
      <c r="H134" s="262">
        <v>68.068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185</v>
      </c>
      <c r="AU134" s="268" t="s">
        <v>85</v>
      </c>
      <c r="AV134" s="13" t="s">
        <v>176</v>
      </c>
      <c r="AW134" s="13" t="s">
        <v>37</v>
      </c>
      <c r="AX134" s="13" t="s">
        <v>82</v>
      </c>
      <c r="AY134" s="268" t="s">
        <v>169</v>
      </c>
    </row>
    <row r="135" spans="2:65" s="1" customFormat="1" ht="25.5" customHeight="1">
      <c r="B135" s="47"/>
      <c r="C135" s="234" t="s">
        <v>219</v>
      </c>
      <c r="D135" s="234" t="s">
        <v>171</v>
      </c>
      <c r="E135" s="235" t="s">
        <v>311</v>
      </c>
      <c r="F135" s="236" t="s">
        <v>312</v>
      </c>
      <c r="G135" s="237" t="s">
        <v>288</v>
      </c>
      <c r="H135" s="238">
        <v>6.188</v>
      </c>
      <c r="I135" s="239"/>
      <c r="J135" s="240">
        <f>ROUND(I135*H135,2)</f>
        <v>0</v>
      </c>
      <c r="K135" s="236" t="s">
        <v>175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AR135" s="25" t="s">
        <v>176</v>
      </c>
      <c r="AT135" s="25" t="s">
        <v>171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1494</v>
      </c>
    </row>
    <row r="136" spans="2:51" s="12" customFormat="1" ht="13.5">
      <c r="B136" s="246"/>
      <c r="C136" s="247"/>
      <c r="D136" s="248" t="s">
        <v>185</v>
      </c>
      <c r="E136" s="249" t="s">
        <v>21</v>
      </c>
      <c r="F136" s="250" t="s">
        <v>1573</v>
      </c>
      <c r="G136" s="247"/>
      <c r="H136" s="251">
        <v>6.188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pans="2:51" s="13" customFormat="1" ht="13.5">
      <c r="B137" s="258"/>
      <c r="C137" s="259"/>
      <c r="D137" s="248" t="s">
        <v>185</v>
      </c>
      <c r="E137" s="260" t="s">
        <v>21</v>
      </c>
      <c r="F137" s="261" t="s">
        <v>187</v>
      </c>
      <c r="G137" s="259"/>
      <c r="H137" s="262">
        <v>6.188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185</v>
      </c>
      <c r="AU137" s="268" t="s">
        <v>85</v>
      </c>
      <c r="AV137" s="13" t="s">
        <v>176</v>
      </c>
      <c r="AW137" s="13" t="s">
        <v>37</v>
      </c>
      <c r="AX137" s="13" t="s">
        <v>82</v>
      </c>
      <c r="AY137" s="268" t="s">
        <v>169</v>
      </c>
    </row>
    <row r="138" spans="2:63" s="11" customFormat="1" ht="29.85" customHeight="1">
      <c r="B138" s="218"/>
      <c r="C138" s="219"/>
      <c r="D138" s="220" t="s">
        <v>73</v>
      </c>
      <c r="E138" s="232" t="s">
        <v>319</v>
      </c>
      <c r="F138" s="232" t="s">
        <v>320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</v>
      </c>
      <c r="S138" s="226"/>
      <c r="T138" s="228">
        <f>T139</f>
        <v>0</v>
      </c>
      <c r="AR138" s="229" t="s">
        <v>82</v>
      </c>
      <c r="AT138" s="230" t="s">
        <v>73</v>
      </c>
      <c r="AU138" s="230" t="s">
        <v>82</v>
      </c>
      <c r="AY138" s="229" t="s">
        <v>169</v>
      </c>
      <c r="BK138" s="231">
        <f>BK139</f>
        <v>0</v>
      </c>
    </row>
    <row r="139" spans="2:65" s="1" customFormat="1" ht="25.5" customHeight="1">
      <c r="B139" s="47"/>
      <c r="C139" s="234" t="s">
        <v>223</v>
      </c>
      <c r="D139" s="234" t="s">
        <v>171</v>
      </c>
      <c r="E139" s="235" t="s">
        <v>322</v>
      </c>
      <c r="F139" s="236" t="s">
        <v>323</v>
      </c>
      <c r="G139" s="237" t="s">
        <v>288</v>
      </c>
      <c r="H139" s="238">
        <v>3.502</v>
      </c>
      <c r="I139" s="239"/>
      <c r="J139" s="240">
        <f>ROUND(I139*H139,2)</f>
        <v>0</v>
      </c>
      <c r="K139" s="236" t="s">
        <v>175</v>
      </c>
      <c r="L139" s="73"/>
      <c r="M139" s="241" t="s">
        <v>21</v>
      </c>
      <c r="N139" s="279" t="s">
        <v>45</v>
      </c>
      <c r="O139" s="280"/>
      <c r="P139" s="281">
        <f>O139*H139</f>
        <v>0</v>
      </c>
      <c r="Q139" s="281">
        <v>0</v>
      </c>
      <c r="R139" s="281">
        <f>Q139*H139</f>
        <v>0</v>
      </c>
      <c r="S139" s="281">
        <v>0</v>
      </c>
      <c r="T139" s="282">
        <f>S139*H139</f>
        <v>0</v>
      </c>
      <c r="AR139" s="25" t="s">
        <v>176</v>
      </c>
      <c r="AT139" s="25" t="s">
        <v>171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1498</v>
      </c>
    </row>
    <row r="140" spans="2:12" s="1" customFormat="1" ht="6.95" customHeight="1">
      <c r="B140" s="68"/>
      <c r="C140" s="69"/>
      <c r="D140" s="69"/>
      <c r="E140" s="69"/>
      <c r="F140" s="69"/>
      <c r="G140" s="69"/>
      <c r="H140" s="69"/>
      <c r="I140" s="179"/>
      <c r="J140" s="69"/>
      <c r="K140" s="69"/>
      <c r="L140" s="73"/>
    </row>
  </sheetData>
  <sheetProtection password="CC35" sheet="1" objects="1" scenarios="1" formatColumns="0" formatRows="0" autoFilter="0"/>
  <autoFilter ref="C85:K13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110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1575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pans="2:11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pans="2:1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ROUND(J82,2)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pans="2:11" s="1" customFormat="1" ht="14.4" customHeight="1">
      <c r="B30" s="47"/>
      <c r="C30" s="48"/>
      <c r="D30" s="56" t="s">
        <v>44</v>
      </c>
      <c r="E30" s="56" t="s">
        <v>45</v>
      </c>
      <c r="F30" s="170">
        <f>ROUND(SUM(BE82:BE218),2)</f>
        <v>0</v>
      </c>
      <c r="G30" s="48"/>
      <c r="H30" s="48"/>
      <c r="I30" s="171">
        <v>0.21</v>
      </c>
      <c r="J30" s="170">
        <f>ROUND(ROUND((SUM(BE82:BE218)),2)*I30,2)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46</v>
      </c>
      <c r="F31" s="170">
        <f>ROUND(SUM(BF82:BF218),2)</f>
        <v>0</v>
      </c>
      <c r="G31" s="48"/>
      <c r="H31" s="48"/>
      <c r="I31" s="171">
        <v>0.15</v>
      </c>
      <c r="J31" s="170">
        <f>ROUND(ROUND((SUM(BF82:BF218)),2)*I31,2)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47</v>
      </c>
      <c r="F32" s="170">
        <f>ROUND(SUM(BG82:BG218),2)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48</v>
      </c>
      <c r="F33" s="170">
        <f>ROUND(SUM(BH82:BH218),2)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ROUND(SUM(BI82:BI218),2)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CITY067-06 - SO 105 - Parkovací stání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pans="2:11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J82</f>
        <v>0</v>
      </c>
      <c r="K56" s="52"/>
      <c r="AU56" s="25" t="s">
        <v>147</v>
      </c>
    </row>
    <row r="57" spans="2:11" s="8" customFormat="1" ht="24.95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J83</f>
        <v>0</v>
      </c>
      <c r="K57" s="196"/>
    </row>
    <row r="58" spans="2:11" s="9" customFormat="1" ht="19.9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J84</f>
        <v>0</v>
      </c>
      <c r="K58" s="203"/>
    </row>
    <row r="59" spans="2:11" s="9" customFormat="1" ht="19.9" customHeight="1">
      <c r="B59" s="197"/>
      <c r="C59" s="198"/>
      <c r="D59" s="199" t="s">
        <v>328</v>
      </c>
      <c r="E59" s="200"/>
      <c r="F59" s="200"/>
      <c r="G59" s="200"/>
      <c r="H59" s="200"/>
      <c r="I59" s="201"/>
      <c r="J59" s="202">
        <f>J101</f>
        <v>0</v>
      </c>
      <c r="K59" s="203"/>
    </row>
    <row r="60" spans="2:11" s="9" customFormat="1" ht="19.9" customHeight="1">
      <c r="B60" s="197"/>
      <c r="C60" s="198"/>
      <c r="D60" s="199" t="s">
        <v>329</v>
      </c>
      <c r="E60" s="200"/>
      <c r="F60" s="200"/>
      <c r="G60" s="200"/>
      <c r="H60" s="200"/>
      <c r="I60" s="201"/>
      <c r="J60" s="202">
        <f>J135</f>
        <v>0</v>
      </c>
      <c r="K60" s="203"/>
    </row>
    <row r="61" spans="2:11" s="9" customFormat="1" ht="19.9" customHeight="1">
      <c r="B61" s="197"/>
      <c r="C61" s="198"/>
      <c r="D61" s="199" t="s">
        <v>150</v>
      </c>
      <c r="E61" s="200"/>
      <c r="F61" s="200"/>
      <c r="G61" s="200"/>
      <c r="H61" s="200"/>
      <c r="I61" s="201"/>
      <c r="J61" s="202">
        <f>J160</f>
        <v>0</v>
      </c>
      <c r="K61" s="203"/>
    </row>
    <row r="62" spans="2:11" s="9" customFormat="1" ht="19.9" customHeight="1">
      <c r="B62" s="197"/>
      <c r="C62" s="198"/>
      <c r="D62" s="199" t="s">
        <v>152</v>
      </c>
      <c r="E62" s="200"/>
      <c r="F62" s="200"/>
      <c r="G62" s="200"/>
      <c r="H62" s="200"/>
      <c r="I62" s="201"/>
      <c r="J62" s="202">
        <f>J217</f>
        <v>0</v>
      </c>
      <c r="K62" s="203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pans="2:12" s="1" customFormat="1" ht="36.95" customHeight="1">
      <c r="B69" s="47"/>
      <c r="C69" s="74" t="s">
        <v>153</v>
      </c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6.95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6.5" customHeight="1">
      <c r="B72" s="47"/>
      <c r="C72" s="75"/>
      <c r="D72" s="75"/>
      <c r="E72" s="205" t="str">
        <f>E7</f>
        <v>Rekonstrukce ulic Moravská, Hynaisova a náměstí Svobody, Karlovy Vary</v>
      </c>
      <c r="F72" s="77"/>
      <c r="G72" s="77"/>
      <c r="H72" s="77"/>
      <c r="I72" s="204"/>
      <c r="J72" s="75"/>
      <c r="K72" s="75"/>
      <c r="L72" s="73"/>
    </row>
    <row r="73" spans="2:12" s="1" customFormat="1" ht="14.4" customHeight="1">
      <c r="B73" s="47"/>
      <c r="C73" s="77" t="s">
        <v>141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7.25" customHeight="1">
      <c r="B74" s="47"/>
      <c r="C74" s="75"/>
      <c r="D74" s="75"/>
      <c r="E74" s="83" t="str">
        <f>E9</f>
        <v>CITY067-06 - SO 105 - Parkovací stání</v>
      </c>
      <c r="F74" s="75"/>
      <c r="G74" s="75"/>
      <c r="H74" s="75"/>
      <c r="I74" s="204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8" customHeight="1">
      <c r="B76" s="47"/>
      <c r="C76" s="77" t="s">
        <v>23</v>
      </c>
      <c r="D76" s="75"/>
      <c r="E76" s="75"/>
      <c r="F76" s="206" t="str">
        <f>F12</f>
        <v>Karlovy Vary</v>
      </c>
      <c r="G76" s="75"/>
      <c r="H76" s="75"/>
      <c r="I76" s="207" t="s">
        <v>25</v>
      </c>
      <c r="J76" s="86" t="str">
        <f>IF(J12="","",J12)</f>
        <v>11. 6. 2018</v>
      </c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3.5">
      <c r="B78" s="47"/>
      <c r="C78" s="77" t="s">
        <v>27</v>
      </c>
      <c r="D78" s="75"/>
      <c r="E78" s="75"/>
      <c r="F78" s="206" t="str">
        <f>E15</f>
        <v>Statutární město Karlovy Vary,Moskevská 21, K.Vary</v>
      </c>
      <c r="G78" s="75"/>
      <c r="H78" s="75"/>
      <c r="I78" s="207" t="s">
        <v>34</v>
      </c>
      <c r="J78" s="206" t="str">
        <f>E21</f>
        <v xml:space="preserve">AF-CITYPLAN sro.,Magistrů 1275/13,140 00 Praha 4 </v>
      </c>
      <c r="K78" s="75"/>
      <c r="L78" s="73"/>
    </row>
    <row r="79" spans="2:12" s="1" customFormat="1" ht="14.4" customHeight="1">
      <c r="B79" s="47"/>
      <c r="C79" s="77" t="s">
        <v>32</v>
      </c>
      <c r="D79" s="75"/>
      <c r="E79" s="75"/>
      <c r="F79" s="206" t="str">
        <f>IF(E18="","",E18)</f>
        <v/>
      </c>
      <c r="G79" s="75"/>
      <c r="H79" s="75"/>
      <c r="I79" s="204"/>
      <c r="J79" s="75"/>
      <c r="K79" s="75"/>
      <c r="L79" s="73"/>
    </row>
    <row r="80" spans="2:12" s="1" customFormat="1" ht="10.3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pans="2:20" s="10" customFormat="1" ht="29.25" customHeight="1">
      <c r="B81" s="208"/>
      <c r="C81" s="209" t="s">
        <v>154</v>
      </c>
      <c r="D81" s="210" t="s">
        <v>59</v>
      </c>
      <c r="E81" s="210" t="s">
        <v>55</v>
      </c>
      <c r="F81" s="210" t="s">
        <v>155</v>
      </c>
      <c r="G81" s="210" t="s">
        <v>156</v>
      </c>
      <c r="H81" s="210" t="s">
        <v>157</v>
      </c>
      <c r="I81" s="211" t="s">
        <v>158</v>
      </c>
      <c r="J81" s="210" t="s">
        <v>145</v>
      </c>
      <c r="K81" s="212" t="s">
        <v>159</v>
      </c>
      <c r="L81" s="213"/>
      <c r="M81" s="103" t="s">
        <v>160</v>
      </c>
      <c r="N81" s="104" t="s">
        <v>44</v>
      </c>
      <c r="O81" s="104" t="s">
        <v>161</v>
      </c>
      <c r="P81" s="104" t="s">
        <v>162</v>
      </c>
      <c r="Q81" s="104" t="s">
        <v>163</v>
      </c>
      <c r="R81" s="104" t="s">
        <v>164</v>
      </c>
      <c r="S81" s="104" t="s">
        <v>165</v>
      </c>
      <c r="T81" s="105" t="s">
        <v>166</v>
      </c>
    </row>
    <row r="82" spans="2:63" s="1" customFormat="1" ht="29.25" customHeight="1">
      <c r="B82" s="47"/>
      <c r="C82" s="109" t="s">
        <v>146</v>
      </c>
      <c r="D82" s="75"/>
      <c r="E82" s="75"/>
      <c r="F82" s="75"/>
      <c r="G82" s="75"/>
      <c r="H82" s="75"/>
      <c r="I82" s="204"/>
      <c r="J82" s="214">
        <f>BK82</f>
        <v>0</v>
      </c>
      <c r="K82" s="75"/>
      <c r="L82" s="73"/>
      <c r="M82" s="106"/>
      <c r="N82" s="107"/>
      <c r="O82" s="107"/>
      <c r="P82" s="215">
        <f>P83</f>
        <v>0</v>
      </c>
      <c r="Q82" s="107"/>
      <c r="R82" s="215">
        <f>R83</f>
        <v>319.395866075</v>
      </c>
      <c r="S82" s="107"/>
      <c r="T82" s="216">
        <f>T83</f>
        <v>0</v>
      </c>
      <c r="AT82" s="25" t="s">
        <v>73</v>
      </c>
      <c r="AU82" s="25" t="s">
        <v>147</v>
      </c>
      <c r="BK82" s="217">
        <f>BK83</f>
        <v>0</v>
      </c>
    </row>
    <row r="83" spans="2:63" s="11" customFormat="1" ht="37.4" customHeight="1">
      <c r="B83" s="218"/>
      <c r="C83" s="219"/>
      <c r="D83" s="220" t="s">
        <v>73</v>
      </c>
      <c r="E83" s="221" t="s">
        <v>167</v>
      </c>
      <c r="F83" s="221" t="s">
        <v>168</v>
      </c>
      <c r="G83" s="219"/>
      <c r="H83" s="219"/>
      <c r="I83" s="222"/>
      <c r="J83" s="223">
        <f>BK83</f>
        <v>0</v>
      </c>
      <c r="K83" s="219"/>
      <c r="L83" s="224"/>
      <c r="M83" s="225"/>
      <c r="N83" s="226"/>
      <c r="O83" s="226"/>
      <c r="P83" s="227">
        <f>P84+P101+P135+P160+P217</f>
        <v>0</v>
      </c>
      <c r="Q83" s="226"/>
      <c r="R83" s="227">
        <f>R84+R101+R135+R160+R217</f>
        <v>319.395866075</v>
      </c>
      <c r="S83" s="226"/>
      <c r="T83" s="228">
        <f>T84+T101+T135+T160+T217</f>
        <v>0</v>
      </c>
      <c r="AR83" s="229" t="s">
        <v>82</v>
      </c>
      <c r="AT83" s="230" t="s">
        <v>73</v>
      </c>
      <c r="AU83" s="230" t="s">
        <v>74</v>
      </c>
      <c r="AY83" s="229" t="s">
        <v>169</v>
      </c>
      <c r="BK83" s="231">
        <f>BK84+BK101+BK135+BK160+BK217</f>
        <v>0</v>
      </c>
    </row>
    <row r="84" spans="2:63" s="11" customFormat="1" ht="19.9" customHeight="1">
      <c r="B84" s="218"/>
      <c r="C84" s="219"/>
      <c r="D84" s="220" t="s">
        <v>73</v>
      </c>
      <c r="E84" s="232" t="s">
        <v>82</v>
      </c>
      <c r="F84" s="232" t="s">
        <v>170</v>
      </c>
      <c r="G84" s="219"/>
      <c r="H84" s="219"/>
      <c r="I84" s="222"/>
      <c r="J84" s="233">
        <f>BK84</f>
        <v>0</v>
      </c>
      <c r="K84" s="219"/>
      <c r="L84" s="224"/>
      <c r="M84" s="225"/>
      <c r="N84" s="226"/>
      <c r="O84" s="226"/>
      <c r="P84" s="227">
        <f>SUM(P85:P100)</f>
        <v>0</v>
      </c>
      <c r="Q84" s="226"/>
      <c r="R84" s="227">
        <f>SUM(R85:R100)</f>
        <v>0</v>
      </c>
      <c r="S84" s="226"/>
      <c r="T84" s="228">
        <f>SUM(T85:T100)</f>
        <v>0</v>
      </c>
      <c r="AR84" s="229" t="s">
        <v>82</v>
      </c>
      <c r="AT84" s="230" t="s">
        <v>73</v>
      </c>
      <c r="AU84" s="230" t="s">
        <v>82</v>
      </c>
      <c r="AY84" s="229" t="s">
        <v>169</v>
      </c>
      <c r="BK84" s="231">
        <f>SUM(BK85:BK100)</f>
        <v>0</v>
      </c>
    </row>
    <row r="85" spans="2:65" s="1" customFormat="1" ht="38.25" customHeight="1">
      <c r="B85" s="47"/>
      <c r="C85" s="234" t="s">
        <v>82</v>
      </c>
      <c r="D85" s="234" t="s">
        <v>171</v>
      </c>
      <c r="E85" s="235" t="s">
        <v>425</v>
      </c>
      <c r="F85" s="236" t="s">
        <v>426</v>
      </c>
      <c r="G85" s="237" t="s">
        <v>422</v>
      </c>
      <c r="H85" s="238">
        <v>120.36</v>
      </c>
      <c r="I85" s="239"/>
      <c r="J85" s="240">
        <f>ROUND(I85*H85,2)</f>
        <v>0</v>
      </c>
      <c r="K85" s="236" t="s">
        <v>175</v>
      </c>
      <c r="L85" s="73"/>
      <c r="M85" s="241" t="s">
        <v>21</v>
      </c>
      <c r="N85" s="242" t="s">
        <v>45</v>
      </c>
      <c r="O85" s="48"/>
      <c r="P85" s="243">
        <f>O85*H85</f>
        <v>0</v>
      </c>
      <c r="Q85" s="243">
        <v>0</v>
      </c>
      <c r="R85" s="243">
        <f>Q85*H85</f>
        <v>0</v>
      </c>
      <c r="S85" s="243">
        <v>0</v>
      </c>
      <c r="T85" s="244">
        <f>S85*H85</f>
        <v>0</v>
      </c>
      <c r="AR85" s="25" t="s">
        <v>176</v>
      </c>
      <c r="AT85" s="25" t="s">
        <v>171</v>
      </c>
      <c r="AU85" s="25" t="s">
        <v>85</v>
      </c>
      <c r="AY85" s="25" t="s">
        <v>169</v>
      </c>
      <c r="BE85" s="245">
        <f>IF(N85="základní",J85,0)</f>
        <v>0</v>
      </c>
      <c r="BF85" s="245">
        <f>IF(N85="snížená",J85,0)</f>
        <v>0</v>
      </c>
      <c r="BG85" s="245">
        <f>IF(N85="zákl. přenesená",J85,0)</f>
        <v>0</v>
      </c>
      <c r="BH85" s="245">
        <f>IF(N85="sníž. přenesená",J85,0)</f>
        <v>0</v>
      </c>
      <c r="BI85" s="245">
        <f>IF(N85="nulová",J85,0)</f>
        <v>0</v>
      </c>
      <c r="BJ85" s="25" t="s">
        <v>82</v>
      </c>
      <c r="BK85" s="245">
        <f>ROUND(I85*H85,2)</f>
        <v>0</v>
      </c>
      <c r="BL85" s="25" t="s">
        <v>176</v>
      </c>
      <c r="BM85" s="25" t="s">
        <v>1576</v>
      </c>
    </row>
    <row r="86" spans="2:51" s="12" customFormat="1" ht="13.5">
      <c r="B86" s="246"/>
      <c r="C86" s="247"/>
      <c r="D86" s="248" t="s">
        <v>185</v>
      </c>
      <c r="E86" s="249" t="s">
        <v>21</v>
      </c>
      <c r="F86" s="250" t="s">
        <v>1577</v>
      </c>
      <c r="G86" s="247"/>
      <c r="H86" s="251">
        <v>120.36</v>
      </c>
      <c r="I86" s="252"/>
      <c r="J86" s="247"/>
      <c r="K86" s="247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185</v>
      </c>
      <c r="AU86" s="257" t="s">
        <v>85</v>
      </c>
      <c r="AV86" s="12" t="s">
        <v>85</v>
      </c>
      <c r="AW86" s="12" t="s">
        <v>37</v>
      </c>
      <c r="AX86" s="12" t="s">
        <v>74</v>
      </c>
      <c r="AY86" s="257" t="s">
        <v>169</v>
      </c>
    </row>
    <row r="87" spans="2:51" s="13" customFormat="1" ht="13.5">
      <c r="B87" s="258"/>
      <c r="C87" s="259"/>
      <c r="D87" s="248" t="s">
        <v>185</v>
      </c>
      <c r="E87" s="260" t="s">
        <v>21</v>
      </c>
      <c r="F87" s="261" t="s">
        <v>187</v>
      </c>
      <c r="G87" s="259"/>
      <c r="H87" s="262">
        <v>120.36</v>
      </c>
      <c r="I87" s="263"/>
      <c r="J87" s="259"/>
      <c r="K87" s="259"/>
      <c r="L87" s="264"/>
      <c r="M87" s="265"/>
      <c r="N87" s="266"/>
      <c r="O87" s="266"/>
      <c r="P87" s="266"/>
      <c r="Q87" s="266"/>
      <c r="R87" s="266"/>
      <c r="S87" s="266"/>
      <c r="T87" s="267"/>
      <c r="AT87" s="268" t="s">
        <v>185</v>
      </c>
      <c r="AU87" s="268" t="s">
        <v>85</v>
      </c>
      <c r="AV87" s="13" t="s">
        <v>176</v>
      </c>
      <c r="AW87" s="13" t="s">
        <v>37</v>
      </c>
      <c r="AX87" s="13" t="s">
        <v>82</v>
      </c>
      <c r="AY87" s="268" t="s">
        <v>169</v>
      </c>
    </row>
    <row r="88" spans="2:65" s="1" customFormat="1" ht="38.25" customHeight="1">
      <c r="B88" s="47"/>
      <c r="C88" s="234" t="s">
        <v>85</v>
      </c>
      <c r="D88" s="234" t="s">
        <v>171</v>
      </c>
      <c r="E88" s="235" t="s">
        <v>436</v>
      </c>
      <c r="F88" s="236" t="s">
        <v>437</v>
      </c>
      <c r="G88" s="237" t="s">
        <v>422</v>
      </c>
      <c r="H88" s="238">
        <v>36.108</v>
      </c>
      <c r="I88" s="239"/>
      <c r="J88" s="240">
        <f>ROUND(I88*H88,2)</f>
        <v>0</v>
      </c>
      <c r="K88" s="236" t="s">
        <v>175</v>
      </c>
      <c r="L88" s="73"/>
      <c r="M88" s="241" t="s">
        <v>21</v>
      </c>
      <c r="N88" s="242" t="s">
        <v>45</v>
      </c>
      <c r="O88" s="48"/>
      <c r="P88" s="243">
        <f>O88*H88</f>
        <v>0</v>
      </c>
      <c r="Q88" s="243">
        <v>0</v>
      </c>
      <c r="R88" s="243">
        <f>Q88*H88</f>
        <v>0</v>
      </c>
      <c r="S88" s="243">
        <v>0</v>
      </c>
      <c r="T88" s="244">
        <f>S88*H88</f>
        <v>0</v>
      </c>
      <c r="AR88" s="25" t="s">
        <v>176</v>
      </c>
      <c r="AT88" s="25" t="s">
        <v>171</v>
      </c>
      <c r="AU88" s="25" t="s">
        <v>85</v>
      </c>
      <c r="AY88" s="25" t="s">
        <v>169</v>
      </c>
      <c r="BE88" s="245">
        <f>IF(N88="základní",J88,0)</f>
        <v>0</v>
      </c>
      <c r="BF88" s="245">
        <f>IF(N88="snížená",J88,0)</f>
        <v>0</v>
      </c>
      <c r="BG88" s="245">
        <f>IF(N88="zákl. přenesená",J88,0)</f>
        <v>0</v>
      </c>
      <c r="BH88" s="245">
        <f>IF(N88="sníž. přenesená",J88,0)</f>
        <v>0</v>
      </c>
      <c r="BI88" s="245">
        <f>IF(N88="nulová",J88,0)</f>
        <v>0</v>
      </c>
      <c r="BJ88" s="25" t="s">
        <v>82</v>
      </c>
      <c r="BK88" s="245">
        <f>ROUND(I88*H88,2)</f>
        <v>0</v>
      </c>
      <c r="BL88" s="25" t="s">
        <v>176</v>
      </c>
      <c r="BM88" s="25" t="s">
        <v>1578</v>
      </c>
    </row>
    <row r="89" spans="2:51" s="12" customFormat="1" ht="13.5">
      <c r="B89" s="246"/>
      <c r="C89" s="247"/>
      <c r="D89" s="248" t="s">
        <v>185</v>
      </c>
      <c r="E89" s="249" t="s">
        <v>21</v>
      </c>
      <c r="F89" s="250" t="s">
        <v>1579</v>
      </c>
      <c r="G89" s="247"/>
      <c r="H89" s="251">
        <v>36.108</v>
      </c>
      <c r="I89" s="252"/>
      <c r="J89" s="247"/>
      <c r="K89" s="247"/>
      <c r="L89" s="253"/>
      <c r="M89" s="254"/>
      <c r="N89" s="255"/>
      <c r="O89" s="255"/>
      <c r="P89" s="255"/>
      <c r="Q89" s="255"/>
      <c r="R89" s="255"/>
      <c r="S89" s="255"/>
      <c r="T89" s="256"/>
      <c r="AT89" s="257" t="s">
        <v>185</v>
      </c>
      <c r="AU89" s="257" t="s">
        <v>85</v>
      </c>
      <c r="AV89" s="12" t="s">
        <v>85</v>
      </c>
      <c r="AW89" s="12" t="s">
        <v>37</v>
      </c>
      <c r="AX89" s="12" t="s">
        <v>74</v>
      </c>
      <c r="AY89" s="257" t="s">
        <v>169</v>
      </c>
    </row>
    <row r="90" spans="2:51" s="13" customFormat="1" ht="13.5">
      <c r="B90" s="258"/>
      <c r="C90" s="259"/>
      <c r="D90" s="248" t="s">
        <v>185</v>
      </c>
      <c r="E90" s="260" t="s">
        <v>21</v>
      </c>
      <c r="F90" s="261" t="s">
        <v>187</v>
      </c>
      <c r="G90" s="259"/>
      <c r="H90" s="262">
        <v>36.108</v>
      </c>
      <c r="I90" s="263"/>
      <c r="J90" s="259"/>
      <c r="K90" s="259"/>
      <c r="L90" s="264"/>
      <c r="M90" s="265"/>
      <c r="N90" s="266"/>
      <c r="O90" s="266"/>
      <c r="P90" s="266"/>
      <c r="Q90" s="266"/>
      <c r="R90" s="266"/>
      <c r="S90" s="266"/>
      <c r="T90" s="267"/>
      <c r="AT90" s="268" t="s">
        <v>185</v>
      </c>
      <c r="AU90" s="268" t="s">
        <v>85</v>
      </c>
      <c r="AV90" s="13" t="s">
        <v>176</v>
      </c>
      <c r="AW90" s="13" t="s">
        <v>37</v>
      </c>
      <c r="AX90" s="13" t="s">
        <v>82</v>
      </c>
      <c r="AY90" s="268" t="s">
        <v>169</v>
      </c>
    </row>
    <row r="91" spans="2:65" s="1" customFormat="1" ht="38.25" customHeight="1">
      <c r="B91" s="47"/>
      <c r="C91" s="234" t="s">
        <v>181</v>
      </c>
      <c r="D91" s="234" t="s">
        <v>171</v>
      </c>
      <c r="E91" s="235" t="s">
        <v>499</v>
      </c>
      <c r="F91" s="236" t="s">
        <v>500</v>
      </c>
      <c r="G91" s="237" t="s">
        <v>422</v>
      </c>
      <c r="H91" s="238">
        <v>120.36</v>
      </c>
      <c r="I91" s="239"/>
      <c r="J91" s="240">
        <f>ROUND(I91*H91,2)</f>
        <v>0</v>
      </c>
      <c r="K91" s="236" t="s">
        <v>175</v>
      </c>
      <c r="L91" s="73"/>
      <c r="M91" s="241" t="s">
        <v>21</v>
      </c>
      <c r="N91" s="242" t="s">
        <v>45</v>
      </c>
      <c r="O91" s="48"/>
      <c r="P91" s="243">
        <f>O91*H91</f>
        <v>0</v>
      </c>
      <c r="Q91" s="243">
        <v>0</v>
      </c>
      <c r="R91" s="243">
        <f>Q91*H91</f>
        <v>0</v>
      </c>
      <c r="S91" s="243">
        <v>0</v>
      </c>
      <c r="T91" s="244">
        <f>S91*H91</f>
        <v>0</v>
      </c>
      <c r="AR91" s="25" t="s">
        <v>176</v>
      </c>
      <c r="AT91" s="25" t="s">
        <v>171</v>
      </c>
      <c r="AU91" s="25" t="s">
        <v>85</v>
      </c>
      <c r="AY91" s="25" t="s">
        <v>169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176</v>
      </c>
      <c r="BM91" s="25" t="s">
        <v>1580</v>
      </c>
    </row>
    <row r="92" spans="2:51" s="12" customFormat="1" ht="13.5">
      <c r="B92" s="246"/>
      <c r="C92" s="247"/>
      <c r="D92" s="248" t="s">
        <v>185</v>
      </c>
      <c r="E92" s="249" t="s">
        <v>21</v>
      </c>
      <c r="F92" s="250" t="s">
        <v>1581</v>
      </c>
      <c r="G92" s="247"/>
      <c r="H92" s="251">
        <v>120.36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pans="2:51" s="13" customFormat="1" ht="13.5">
      <c r="B93" s="258"/>
      <c r="C93" s="259"/>
      <c r="D93" s="248" t="s">
        <v>185</v>
      </c>
      <c r="E93" s="260" t="s">
        <v>21</v>
      </c>
      <c r="F93" s="261" t="s">
        <v>187</v>
      </c>
      <c r="G93" s="259"/>
      <c r="H93" s="262">
        <v>120.36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185</v>
      </c>
      <c r="AU93" s="268" t="s">
        <v>85</v>
      </c>
      <c r="AV93" s="13" t="s">
        <v>176</v>
      </c>
      <c r="AW93" s="13" t="s">
        <v>37</v>
      </c>
      <c r="AX93" s="13" t="s">
        <v>82</v>
      </c>
      <c r="AY93" s="268" t="s">
        <v>169</v>
      </c>
    </row>
    <row r="94" spans="2:65" s="1" customFormat="1" ht="51" customHeight="1">
      <c r="B94" s="47"/>
      <c r="C94" s="234" t="s">
        <v>176</v>
      </c>
      <c r="D94" s="234" t="s">
        <v>171</v>
      </c>
      <c r="E94" s="235" t="s">
        <v>505</v>
      </c>
      <c r="F94" s="236" t="s">
        <v>506</v>
      </c>
      <c r="G94" s="237" t="s">
        <v>422</v>
      </c>
      <c r="H94" s="238">
        <v>240.72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1582</v>
      </c>
    </row>
    <row r="95" spans="2:51" s="12" customFormat="1" ht="13.5">
      <c r="B95" s="246"/>
      <c r="C95" s="247"/>
      <c r="D95" s="248" t="s">
        <v>185</v>
      </c>
      <c r="E95" s="249" t="s">
        <v>21</v>
      </c>
      <c r="F95" s="250" t="s">
        <v>1583</v>
      </c>
      <c r="G95" s="247"/>
      <c r="H95" s="251">
        <v>240.72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pans="2:51" s="13" customFormat="1" ht="13.5">
      <c r="B96" s="258"/>
      <c r="C96" s="259"/>
      <c r="D96" s="248" t="s">
        <v>185</v>
      </c>
      <c r="E96" s="260" t="s">
        <v>21</v>
      </c>
      <c r="F96" s="261" t="s">
        <v>187</v>
      </c>
      <c r="G96" s="259"/>
      <c r="H96" s="262">
        <v>240.72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185</v>
      </c>
      <c r="AU96" s="268" t="s">
        <v>85</v>
      </c>
      <c r="AV96" s="13" t="s">
        <v>176</v>
      </c>
      <c r="AW96" s="13" t="s">
        <v>37</v>
      </c>
      <c r="AX96" s="13" t="s">
        <v>82</v>
      </c>
      <c r="AY96" s="268" t="s">
        <v>169</v>
      </c>
    </row>
    <row r="97" spans="2:65" s="1" customFormat="1" ht="25.5" customHeight="1">
      <c r="B97" s="47"/>
      <c r="C97" s="234" t="s">
        <v>191</v>
      </c>
      <c r="D97" s="234" t="s">
        <v>171</v>
      </c>
      <c r="E97" s="235" t="s">
        <v>516</v>
      </c>
      <c r="F97" s="236" t="s">
        <v>517</v>
      </c>
      <c r="G97" s="237" t="s">
        <v>288</v>
      </c>
      <c r="H97" s="238">
        <v>216.648</v>
      </c>
      <c r="I97" s="239"/>
      <c r="J97" s="240">
        <f>ROUND(I97*H97,2)</f>
        <v>0</v>
      </c>
      <c r="K97" s="236" t="s">
        <v>175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</v>
      </c>
      <c r="T97" s="244">
        <f>S97*H97</f>
        <v>0</v>
      </c>
      <c r="AR97" s="25" t="s">
        <v>176</v>
      </c>
      <c r="AT97" s="25" t="s">
        <v>171</v>
      </c>
      <c r="AU97" s="25" t="s">
        <v>85</v>
      </c>
      <c r="AY97" s="25" t="s">
        <v>169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176</v>
      </c>
      <c r="BM97" s="25" t="s">
        <v>1584</v>
      </c>
    </row>
    <row r="98" spans="2:51" s="12" customFormat="1" ht="13.5">
      <c r="B98" s="246"/>
      <c r="C98" s="247"/>
      <c r="D98" s="248" t="s">
        <v>185</v>
      </c>
      <c r="E98" s="249" t="s">
        <v>21</v>
      </c>
      <c r="F98" s="250" t="s">
        <v>1585</v>
      </c>
      <c r="G98" s="247"/>
      <c r="H98" s="251">
        <v>216.648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pans="2:51" s="13" customFormat="1" ht="13.5">
      <c r="B99" s="258"/>
      <c r="C99" s="259"/>
      <c r="D99" s="248" t="s">
        <v>185</v>
      </c>
      <c r="E99" s="260" t="s">
        <v>21</v>
      </c>
      <c r="F99" s="261" t="s">
        <v>187</v>
      </c>
      <c r="G99" s="259"/>
      <c r="H99" s="262">
        <v>216.648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185</v>
      </c>
      <c r="AU99" s="268" t="s">
        <v>85</v>
      </c>
      <c r="AV99" s="13" t="s">
        <v>176</v>
      </c>
      <c r="AW99" s="13" t="s">
        <v>37</v>
      </c>
      <c r="AX99" s="13" t="s">
        <v>82</v>
      </c>
      <c r="AY99" s="268" t="s">
        <v>169</v>
      </c>
    </row>
    <row r="100" spans="2:65" s="1" customFormat="1" ht="25.5" customHeight="1">
      <c r="B100" s="47"/>
      <c r="C100" s="234" t="s">
        <v>198</v>
      </c>
      <c r="D100" s="234" t="s">
        <v>171</v>
      </c>
      <c r="E100" s="235" t="s">
        <v>548</v>
      </c>
      <c r="F100" s="236" t="s">
        <v>549</v>
      </c>
      <c r="G100" s="237" t="s">
        <v>194</v>
      </c>
      <c r="H100" s="238">
        <v>708</v>
      </c>
      <c r="I100" s="239"/>
      <c r="J100" s="240">
        <f>ROUND(I100*H100,2)</f>
        <v>0</v>
      </c>
      <c r="K100" s="236" t="s">
        <v>175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</v>
      </c>
      <c r="T100" s="244">
        <f>S100*H100</f>
        <v>0</v>
      </c>
      <c r="AR100" s="25" t="s">
        <v>176</v>
      </c>
      <c r="AT100" s="25" t="s">
        <v>171</v>
      </c>
      <c r="AU100" s="25" t="s">
        <v>85</v>
      </c>
      <c r="AY100" s="25" t="s">
        <v>169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176</v>
      </c>
      <c r="BM100" s="25" t="s">
        <v>1586</v>
      </c>
    </row>
    <row r="101" spans="2:63" s="11" customFormat="1" ht="29.85" customHeight="1">
      <c r="B101" s="218"/>
      <c r="C101" s="219"/>
      <c r="D101" s="220" t="s">
        <v>73</v>
      </c>
      <c r="E101" s="232" t="s">
        <v>191</v>
      </c>
      <c r="F101" s="232" t="s">
        <v>610</v>
      </c>
      <c r="G101" s="219"/>
      <c r="H101" s="219"/>
      <c r="I101" s="222"/>
      <c r="J101" s="233">
        <f>BK101</f>
        <v>0</v>
      </c>
      <c r="K101" s="219"/>
      <c r="L101" s="224"/>
      <c r="M101" s="225"/>
      <c r="N101" s="226"/>
      <c r="O101" s="226"/>
      <c r="P101" s="227">
        <f>SUM(P102:P134)</f>
        <v>0</v>
      </c>
      <c r="Q101" s="226"/>
      <c r="R101" s="227">
        <f>SUM(R102:R134)</f>
        <v>271.6596</v>
      </c>
      <c r="S101" s="226"/>
      <c r="T101" s="228">
        <f>SUM(T102:T134)</f>
        <v>0</v>
      </c>
      <c r="AR101" s="229" t="s">
        <v>82</v>
      </c>
      <c r="AT101" s="230" t="s">
        <v>73</v>
      </c>
      <c r="AU101" s="230" t="s">
        <v>82</v>
      </c>
      <c r="AY101" s="229" t="s">
        <v>169</v>
      </c>
      <c r="BK101" s="231">
        <f>SUM(BK102:BK134)</f>
        <v>0</v>
      </c>
    </row>
    <row r="102" spans="2:65" s="1" customFormat="1" ht="25.5" customHeight="1">
      <c r="B102" s="47"/>
      <c r="C102" s="234" t="s">
        <v>202</v>
      </c>
      <c r="D102" s="234" t="s">
        <v>171</v>
      </c>
      <c r="E102" s="235" t="s">
        <v>617</v>
      </c>
      <c r="F102" s="236" t="s">
        <v>618</v>
      </c>
      <c r="G102" s="237" t="s">
        <v>194</v>
      </c>
      <c r="H102" s="238">
        <v>708</v>
      </c>
      <c r="I102" s="239"/>
      <c r="J102" s="240">
        <f>ROUND(I102*H102,2)</f>
        <v>0</v>
      </c>
      <c r="K102" s="236" t="s">
        <v>175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176</v>
      </c>
      <c r="AT102" s="25" t="s">
        <v>171</v>
      </c>
      <c r="AU102" s="25" t="s">
        <v>85</v>
      </c>
      <c r="AY102" s="25" t="s">
        <v>169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176</v>
      </c>
      <c r="BM102" s="25" t="s">
        <v>1587</v>
      </c>
    </row>
    <row r="103" spans="2:65" s="1" customFormat="1" ht="25.5" customHeight="1">
      <c r="B103" s="47"/>
      <c r="C103" s="234" t="s">
        <v>215</v>
      </c>
      <c r="D103" s="234" t="s">
        <v>171</v>
      </c>
      <c r="E103" s="235" t="s">
        <v>636</v>
      </c>
      <c r="F103" s="236" t="s">
        <v>637</v>
      </c>
      <c r="G103" s="237" t="s">
        <v>194</v>
      </c>
      <c r="H103" s="238">
        <v>708</v>
      </c>
      <c r="I103" s="239"/>
      <c r="J103" s="240">
        <f>ROUND(I103*H103,2)</f>
        <v>0</v>
      </c>
      <c r="K103" s="236" t="s">
        <v>175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1588</v>
      </c>
    </row>
    <row r="104" spans="2:65" s="1" customFormat="1" ht="25.5" customHeight="1">
      <c r="B104" s="47"/>
      <c r="C104" s="234" t="s">
        <v>219</v>
      </c>
      <c r="D104" s="234" t="s">
        <v>171</v>
      </c>
      <c r="E104" s="235" t="s">
        <v>645</v>
      </c>
      <c r="F104" s="236" t="s">
        <v>646</v>
      </c>
      <c r="G104" s="237" t="s">
        <v>194</v>
      </c>
      <c r="H104" s="238">
        <v>708</v>
      </c>
      <c r="I104" s="239"/>
      <c r="J104" s="240">
        <f>ROUND(I104*H104,2)</f>
        <v>0</v>
      </c>
      <c r="K104" s="236" t="s">
        <v>21</v>
      </c>
      <c r="L104" s="73"/>
      <c r="M104" s="241" t="s">
        <v>21</v>
      </c>
      <c r="N104" s="242" t="s">
        <v>45</v>
      </c>
      <c r="O104" s="48"/>
      <c r="P104" s="243">
        <f>O104*H104</f>
        <v>0</v>
      </c>
      <c r="Q104" s="243">
        <v>0.1593</v>
      </c>
      <c r="R104" s="243">
        <f>Q104*H104</f>
        <v>112.7844</v>
      </c>
      <c r="S104" s="243">
        <v>0</v>
      </c>
      <c r="T104" s="244">
        <f>S104*H104</f>
        <v>0</v>
      </c>
      <c r="AR104" s="25" t="s">
        <v>176</v>
      </c>
      <c r="AT104" s="25" t="s">
        <v>171</v>
      </c>
      <c r="AU104" s="25" t="s">
        <v>85</v>
      </c>
      <c r="AY104" s="25" t="s">
        <v>169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176</v>
      </c>
      <c r="BM104" s="25" t="s">
        <v>1589</v>
      </c>
    </row>
    <row r="105" spans="2:51" s="14" customFormat="1" ht="13.5">
      <c r="B105" s="269"/>
      <c r="C105" s="270"/>
      <c r="D105" s="248" t="s">
        <v>185</v>
      </c>
      <c r="E105" s="271" t="s">
        <v>21</v>
      </c>
      <c r="F105" s="272" t="s">
        <v>1590</v>
      </c>
      <c r="G105" s="270"/>
      <c r="H105" s="271" t="s">
        <v>21</v>
      </c>
      <c r="I105" s="273"/>
      <c r="J105" s="270"/>
      <c r="K105" s="270"/>
      <c r="L105" s="274"/>
      <c r="M105" s="275"/>
      <c r="N105" s="276"/>
      <c r="O105" s="276"/>
      <c r="P105" s="276"/>
      <c r="Q105" s="276"/>
      <c r="R105" s="276"/>
      <c r="S105" s="276"/>
      <c r="T105" s="277"/>
      <c r="AT105" s="278" t="s">
        <v>185</v>
      </c>
      <c r="AU105" s="278" t="s">
        <v>85</v>
      </c>
      <c r="AV105" s="14" t="s">
        <v>82</v>
      </c>
      <c r="AW105" s="14" t="s">
        <v>37</v>
      </c>
      <c r="AX105" s="14" t="s">
        <v>74</v>
      </c>
      <c r="AY105" s="278" t="s">
        <v>169</v>
      </c>
    </row>
    <row r="106" spans="2:51" s="14" customFormat="1" ht="13.5">
      <c r="B106" s="269"/>
      <c r="C106" s="270"/>
      <c r="D106" s="248" t="s">
        <v>185</v>
      </c>
      <c r="E106" s="271" t="s">
        <v>21</v>
      </c>
      <c r="F106" s="272" t="s">
        <v>1591</v>
      </c>
      <c r="G106" s="270"/>
      <c r="H106" s="271" t="s">
        <v>21</v>
      </c>
      <c r="I106" s="273"/>
      <c r="J106" s="270"/>
      <c r="K106" s="270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185</v>
      </c>
      <c r="AU106" s="278" t="s">
        <v>85</v>
      </c>
      <c r="AV106" s="14" t="s">
        <v>82</v>
      </c>
      <c r="AW106" s="14" t="s">
        <v>37</v>
      </c>
      <c r="AX106" s="14" t="s">
        <v>74</v>
      </c>
      <c r="AY106" s="278" t="s">
        <v>169</v>
      </c>
    </row>
    <row r="107" spans="2:51" s="12" customFormat="1" ht="13.5">
      <c r="B107" s="246"/>
      <c r="C107" s="247"/>
      <c r="D107" s="248" t="s">
        <v>185</v>
      </c>
      <c r="E107" s="249" t="s">
        <v>21</v>
      </c>
      <c r="F107" s="250" t="s">
        <v>1592</v>
      </c>
      <c r="G107" s="247"/>
      <c r="H107" s="251">
        <v>112.5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pans="2:51" s="14" customFormat="1" ht="13.5">
      <c r="B108" s="269"/>
      <c r="C108" s="270"/>
      <c r="D108" s="248" t="s">
        <v>185</v>
      </c>
      <c r="E108" s="271" t="s">
        <v>21</v>
      </c>
      <c r="F108" s="272" t="s">
        <v>1593</v>
      </c>
      <c r="G108" s="270"/>
      <c r="H108" s="271" t="s">
        <v>21</v>
      </c>
      <c r="I108" s="273"/>
      <c r="J108" s="270"/>
      <c r="K108" s="270"/>
      <c r="L108" s="274"/>
      <c r="M108" s="275"/>
      <c r="N108" s="276"/>
      <c r="O108" s="276"/>
      <c r="P108" s="276"/>
      <c r="Q108" s="276"/>
      <c r="R108" s="276"/>
      <c r="S108" s="276"/>
      <c r="T108" s="277"/>
      <c r="AT108" s="278" t="s">
        <v>185</v>
      </c>
      <c r="AU108" s="278" t="s">
        <v>85</v>
      </c>
      <c r="AV108" s="14" t="s">
        <v>82</v>
      </c>
      <c r="AW108" s="14" t="s">
        <v>37</v>
      </c>
      <c r="AX108" s="14" t="s">
        <v>74</v>
      </c>
      <c r="AY108" s="278" t="s">
        <v>169</v>
      </c>
    </row>
    <row r="109" spans="2:51" s="12" customFormat="1" ht="13.5">
      <c r="B109" s="246"/>
      <c r="C109" s="247"/>
      <c r="D109" s="248" t="s">
        <v>185</v>
      </c>
      <c r="E109" s="249" t="s">
        <v>21</v>
      </c>
      <c r="F109" s="250" t="s">
        <v>1594</v>
      </c>
      <c r="G109" s="247"/>
      <c r="H109" s="251">
        <v>11.5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pans="2:51" s="14" customFormat="1" ht="13.5">
      <c r="B110" s="269"/>
      <c r="C110" s="270"/>
      <c r="D110" s="248" t="s">
        <v>185</v>
      </c>
      <c r="E110" s="271" t="s">
        <v>21</v>
      </c>
      <c r="F110" s="272" t="s">
        <v>1595</v>
      </c>
      <c r="G110" s="270"/>
      <c r="H110" s="271" t="s">
        <v>21</v>
      </c>
      <c r="I110" s="273"/>
      <c r="J110" s="270"/>
      <c r="K110" s="270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185</v>
      </c>
      <c r="AU110" s="278" t="s">
        <v>85</v>
      </c>
      <c r="AV110" s="14" t="s">
        <v>82</v>
      </c>
      <c r="AW110" s="14" t="s">
        <v>37</v>
      </c>
      <c r="AX110" s="14" t="s">
        <v>74</v>
      </c>
      <c r="AY110" s="278" t="s">
        <v>169</v>
      </c>
    </row>
    <row r="111" spans="2:51" s="12" customFormat="1" ht="13.5">
      <c r="B111" s="246"/>
      <c r="C111" s="247"/>
      <c r="D111" s="248" t="s">
        <v>185</v>
      </c>
      <c r="E111" s="249" t="s">
        <v>21</v>
      </c>
      <c r="F111" s="250" t="s">
        <v>1596</v>
      </c>
      <c r="G111" s="247"/>
      <c r="H111" s="251">
        <v>23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pans="2:51" s="14" customFormat="1" ht="13.5">
      <c r="B112" s="269"/>
      <c r="C112" s="270"/>
      <c r="D112" s="248" t="s">
        <v>185</v>
      </c>
      <c r="E112" s="271" t="s">
        <v>21</v>
      </c>
      <c r="F112" s="272" t="s">
        <v>1597</v>
      </c>
      <c r="G112" s="270"/>
      <c r="H112" s="271" t="s">
        <v>21</v>
      </c>
      <c r="I112" s="273"/>
      <c r="J112" s="270"/>
      <c r="K112" s="270"/>
      <c r="L112" s="274"/>
      <c r="M112" s="275"/>
      <c r="N112" s="276"/>
      <c r="O112" s="276"/>
      <c r="P112" s="276"/>
      <c r="Q112" s="276"/>
      <c r="R112" s="276"/>
      <c r="S112" s="276"/>
      <c r="T112" s="277"/>
      <c r="AT112" s="278" t="s">
        <v>185</v>
      </c>
      <c r="AU112" s="278" t="s">
        <v>85</v>
      </c>
      <c r="AV112" s="14" t="s">
        <v>82</v>
      </c>
      <c r="AW112" s="14" t="s">
        <v>37</v>
      </c>
      <c r="AX112" s="14" t="s">
        <v>74</v>
      </c>
      <c r="AY112" s="278" t="s">
        <v>169</v>
      </c>
    </row>
    <row r="113" spans="2:51" s="12" customFormat="1" ht="13.5">
      <c r="B113" s="246"/>
      <c r="C113" s="247"/>
      <c r="D113" s="248" t="s">
        <v>185</v>
      </c>
      <c r="E113" s="249" t="s">
        <v>21</v>
      </c>
      <c r="F113" s="250" t="s">
        <v>1598</v>
      </c>
      <c r="G113" s="247"/>
      <c r="H113" s="251">
        <v>34.5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pans="2:51" s="14" customFormat="1" ht="13.5">
      <c r="B114" s="269"/>
      <c r="C114" s="270"/>
      <c r="D114" s="248" t="s">
        <v>185</v>
      </c>
      <c r="E114" s="271" t="s">
        <v>21</v>
      </c>
      <c r="F114" s="272" t="s">
        <v>1599</v>
      </c>
      <c r="G114" s="270"/>
      <c r="H114" s="271" t="s">
        <v>21</v>
      </c>
      <c r="I114" s="273"/>
      <c r="J114" s="270"/>
      <c r="K114" s="270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185</v>
      </c>
      <c r="AU114" s="278" t="s">
        <v>85</v>
      </c>
      <c r="AV114" s="14" t="s">
        <v>82</v>
      </c>
      <c r="AW114" s="14" t="s">
        <v>37</v>
      </c>
      <c r="AX114" s="14" t="s">
        <v>74</v>
      </c>
      <c r="AY114" s="278" t="s">
        <v>169</v>
      </c>
    </row>
    <row r="115" spans="2:51" s="12" customFormat="1" ht="13.5">
      <c r="B115" s="246"/>
      <c r="C115" s="247"/>
      <c r="D115" s="248" t="s">
        <v>185</v>
      </c>
      <c r="E115" s="249" t="s">
        <v>21</v>
      </c>
      <c r="F115" s="250" t="s">
        <v>1600</v>
      </c>
      <c r="G115" s="247"/>
      <c r="H115" s="251">
        <v>230.75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pans="2:51" s="14" customFormat="1" ht="13.5">
      <c r="B116" s="269"/>
      <c r="C116" s="270"/>
      <c r="D116" s="248" t="s">
        <v>185</v>
      </c>
      <c r="E116" s="271" t="s">
        <v>21</v>
      </c>
      <c r="F116" s="272" t="s">
        <v>1601</v>
      </c>
      <c r="G116" s="270"/>
      <c r="H116" s="271" t="s">
        <v>21</v>
      </c>
      <c r="I116" s="273"/>
      <c r="J116" s="270"/>
      <c r="K116" s="270"/>
      <c r="L116" s="274"/>
      <c r="M116" s="275"/>
      <c r="N116" s="276"/>
      <c r="O116" s="276"/>
      <c r="P116" s="276"/>
      <c r="Q116" s="276"/>
      <c r="R116" s="276"/>
      <c r="S116" s="276"/>
      <c r="T116" s="277"/>
      <c r="AT116" s="278" t="s">
        <v>185</v>
      </c>
      <c r="AU116" s="278" t="s">
        <v>85</v>
      </c>
      <c r="AV116" s="14" t="s">
        <v>82</v>
      </c>
      <c r="AW116" s="14" t="s">
        <v>37</v>
      </c>
      <c r="AX116" s="14" t="s">
        <v>74</v>
      </c>
      <c r="AY116" s="278" t="s">
        <v>169</v>
      </c>
    </row>
    <row r="117" spans="2:51" s="12" customFormat="1" ht="13.5">
      <c r="B117" s="246"/>
      <c r="C117" s="247"/>
      <c r="D117" s="248" t="s">
        <v>185</v>
      </c>
      <c r="E117" s="249" t="s">
        <v>21</v>
      </c>
      <c r="F117" s="250" t="s">
        <v>1602</v>
      </c>
      <c r="G117" s="247"/>
      <c r="H117" s="251">
        <v>80.5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pans="2:51" s="14" customFormat="1" ht="13.5">
      <c r="B118" s="269"/>
      <c r="C118" s="270"/>
      <c r="D118" s="248" t="s">
        <v>185</v>
      </c>
      <c r="E118" s="271" t="s">
        <v>21</v>
      </c>
      <c r="F118" s="272" t="s">
        <v>1603</v>
      </c>
      <c r="G118" s="270"/>
      <c r="H118" s="271" t="s">
        <v>21</v>
      </c>
      <c r="I118" s="273"/>
      <c r="J118" s="270"/>
      <c r="K118" s="270"/>
      <c r="L118" s="274"/>
      <c r="M118" s="275"/>
      <c r="N118" s="276"/>
      <c r="O118" s="276"/>
      <c r="P118" s="276"/>
      <c r="Q118" s="276"/>
      <c r="R118" s="276"/>
      <c r="S118" s="276"/>
      <c r="T118" s="277"/>
      <c r="AT118" s="278" t="s">
        <v>185</v>
      </c>
      <c r="AU118" s="278" t="s">
        <v>85</v>
      </c>
      <c r="AV118" s="14" t="s">
        <v>82</v>
      </c>
      <c r="AW118" s="14" t="s">
        <v>37</v>
      </c>
      <c r="AX118" s="14" t="s">
        <v>74</v>
      </c>
      <c r="AY118" s="278" t="s">
        <v>169</v>
      </c>
    </row>
    <row r="119" spans="2:51" s="14" customFormat="1" ht="13.5">
      <c r="B119" s="269"/>
      <c r="C119" s="270"/>
      <c r="D119" s="248" t="s">
        <v>185</v>
      </c>
      <c r="E119" s="271" t="s">
        <v>21</v>
      </c>
      <c r="F119" s="272" t="s">
        <v>1604</v>
      </c>
      <c r="G119" s="270"/>
      <c r="H119" s="271" t="s">
        <v>21</v>
      </c>
      <c r="I119" s="273"/>
      <c r="J119" s="270"/>
      <c r="K119" s="270"/>
      <c r="L119" s="274"/>
      <c r="M119" s="275"/>
      <c r="N119" s="276"/>
      <c r="O119" s="276"/>
      <c r="P119" s="276"/>
      <c r="Q119" s="276"/>
      <c r="R119" s="276"/>
      <c r="S119" s="276"/>
      <c r="T119" s="277"/>
      <c r="AT119" s="278" t="s">
        <v>185</v>
      </c>
      <c r="AU119" s="278" t="s">
        <v>85</v>
      </c>
      <c r="AV119" s="14" t="s">
        <v>82</v>
      </c>
      <c r="AW119" s="14" t="s">
        <v>37</v>
      </c>
      <c r="AX119" s="14" t="s">
        <v>74</v>
      </c>
      <c r="AY119" s="278" t="s">
        <v>169</v>
      </c>
    </row>
    <row r="120" spans="2:51" s="12" customFormat="1" ht="13.5">
      <c r="B120" s="246"/>
      <c r="C120" s="247"/>
      <c r="D120" s="248" t="s">
        <v>185</v>
      </c>
      <c r="E120" s="249" t="s">
        <v>21</v>
      </c>
      <c r="F120" s="250" t="s">
        <v>1596</v>
      </c>
      <c r="G120" s="247"/>
      <c r="H120" s="251">
        <v>23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pans="2:51" s="14" customFormat="1" ht="13.5">
      <c r="B121" s="269"/>
      <c r="C121" s="270"/>
      <c r="D121" s="248" t="s">
        <v>185</v>
      </c>
      <c r="E121" s="271" t="s">
        <v>21</v>
      </c>
      <c r="F121" s="272" t="s">
        <v>1605</v>
      </c>
      <c r="G121" s="270"/>
      <c r="H121" s="271" t="s">
        <v>21</v>
      </c>
      <c r="I121" s="273"/>
      <c r="J121" s="270"/>
      <c r="K121" s="270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185</v>
      </c>
      <c r="AU121" s="278" t="s">
        <v>85</v>
      </c>
      <c r="AV121" s="14" t="s">
        <v>82</v>
      </c>
      <c r="AW121" s="14" t="s">
        <v>37</v>
      </c>
      <c r="AX121" s="14" t="s">
        <v>74</v>
      </c>
      <c r="AY121" s="278" t="s">
        <v>169</v>
      </c>
    </row>
    <row r="122" spans="2:51" s="12" customFormat="1" ht="13.5">
      <c r="B122" s="246"/>
      <c r="C122" s="247"/>
      <c r="D122" s="248" t="s">
        <v>185</v>
      </c>
      <c r="E122" s="249" t="s">
        <v>21</v>
      </c>
      <c r="F122" s="250" t="s">
        <v>1606</v>
      </c>
      <c r="G122" s="247"/>
      <c r="H122" s="251">
        <v>53.25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pans="2:51" s="14" customFormat="1" ht="13.5">
      <c r="B123" s="269"/>
      <c r="C123" s="270"/>
      <c r="D123" s="248" t="s">
        <v>185</v>
      </c>
      <c r="E123" s="271" t="s">
        <v>21</v>
      </c>
      <c r="F123" s="272" t="s">
        <v>1604</v>
      </c>
      <c r="G123" s="270"/>
      <c r="H123" s="271" t="s">
        <v>21</v>
      </c>
      <c r="I123" s="273"/>
      <c r="J123" s="270"/>
      <c r="K123" s="270"/>
      <c r="L123" s="274"/>
      <c r="M123" s="275"/>
      <c r="N123" s="276"/>
      <c r="O123" s="276"/>
      <c r="P123" s="276"/>
      <c r="Q123" s="276"/>
      <c r="R123" s="276"/>
      <c r="S123" s="276"/>
      <c r="T123" s="277"/>
      <c r="AT123" s="278" t="s">
        <v>185</v>
      </c>
      <c r="AU123" s="278" t="s">
        <v>85</v>
      </c>
      <c r="AV123" s="14" t="s">
        <v>82</v>
      </c>
      <c r="AW123" s="14" t="s">
        <v>37</v>
      </c>
      <c r="AX123" s="14" t="s">
        <v>74</v>
      </c>
      <c r="AY123" s="278" t="s">
        <v>169</v>
      </c>
    </row>
    <row r="124" spans="2:51" s="12" customFormat="1" ht="13.5">
      <c r="B124" s="246"/>
      <c r="C124" s="247"/>
      <c r="D124" s="248" t="s">
        <v>185</v>
      </c>
      <c r="E124" s="249" t="s">
        <v>21</v>
      </c>
      <c r="F124" s="250" t="s">
        <v>1596</v>
      </c>
      <c r="G124" s="247"/>
      <c r="H124" s="251">
        <v>23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pans="2:51" s="14" customFormat="1" ht="13.5">
      <c r="B125" s="269"/>
      <c r="C125" s="270"/>
      <c r="D125" s="248" t="s">
        <v>185</v>
      </c>
      <c r="E125" s="271" t="s">
        <v>21</v>
      </c>
      <c r="F125" s="272" t="s">
        <v>1607</v>
      </c>
      <c r="G125" s="270"/>
      <c r="H125" s="271" t="s">
        <v>21</v>
      </c>
      <c r="I125" s="273"/>
      <c r="J125" s="270"/>
      <c r="K125" s="270"/>
      <c r="L125" s="274"/>
      <c r="M125" s="275"/>
      <c r="N125" s="276"/>
      <c r="O125" s="276"/>
      <c r="P125" s="276"/>
      <c r="Q125" s="276"/>
      <c r="R125" s="276"/>
      <c r="S125" s="276"/>
      <c r="T125" s="277"/>
      <c r="AT125" s="278" t="s">
        <v>185</v>
      </c>
      <c r="AU125" s="278" t="s">
        <v>85</v>
      </c>
      <c r="AV125" s="14" t="s">
        <v>82</v>
      </c>
      <c r="AW125" s="14" t="s">
        <v>37</v>
      </c>
      <c r="AX125" s="14" t="s">
        <v>74</v>
      </c>
      <c r="AY125" s="278" t="s">
        <v>169</v>
      </c>
    </row>
    <row r="126" spans="2:51" s="12" customFormat="1" ht="13.5">
      <c r="B126" s="246"/>
      <c r="C126" s="247"/>
      <c r="D126" s="248" t="s">
        <v>185</v>
      </c>
      <c r="E126" s="249" t="s">
        <v>21</v>
      </c>
      <c r="F126" s="250" t="s">
        <v>1608</v>
      </c>
      <c r="G126" s="247"/>
      <c r="H126" s="251">
        <v>21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pans="2:51" s="14" customFormat="1" ht="13.5">
      <c r="B127" s="269"/>
      <c r="C127" s="270"/>
      <c r="D127" s="248" t="s">
        <v>185</v>
      </c>
      <c r="E127" s="271" t="s">
        <v>21</v>
      </c>
      <c r="F127" s="272" t="s">
        <v>1609</v>
      </c>
      <c r="G127" s="270"/>
      <c r="H127" s="271" t="s">
        <v>21</v>
      </c>
      <c r="I127" s="273"/>
      <c r="J127" s="270"/>
      <c r="K127" s="270"/>
      <c r="L127" s="274"/>
      <c r="M127" s="275"/>
      <c r="N127" s="276"/>
      <c r="O127" s="276"/>
      <c r="P127" s="276"/>
      <c r="Q127" s="276"/>
      <c r="R127" s="276"/>
      <c r="S127" s="276"/>
      <c r="T127" s="277"/>
      <c r="AT127" s="278" t="s">
        <v>185</v>
      </c>
      <c r="AU127" s="278" t="s">
        <v>85</v>
      </c>
      <c r="AV127" s="14" t="s">
        <v>82</v>
      </c>
      <c r="AW127" s="14" t="s">
        <v>37</v>
      </c>
      <c r="AX127" s="14" t="s">
        <v>74</v>
      </c>
      <c r="AY127" s="278" t="s">
        <v>169</v>
      </c>
    </row>
    <row r="128" spans="2:51" s="12" customFormat="1" ht="13.5">
      <c r="B128" s="246"/>
      <c r="C128" s="247"/>
      <c r="D128" s="248" t="s">
        <v>185</v>
      </c>
      <c r="E128" s="249" t="s">
        <v>21</v>
      </c>
      <c r="F128" s="250" t="s">
        <v>1610</v>
      </c>
      <c r="G128" s="247"/>
      <c r="H128" s="251">
        <v>37.5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pans="2:51" s="12" customFormat="1" ht="13.5">
      <c r="B129" s="246"/>
      <c r="C129" s="247"/>
      <c r="D129" s="248" t="s">
        <v>185</v>
      </c>
      <c r="E129" s="249" t="s">
        <v>21</v>
      </c>
      <c r="F129" s="250" t="s">
        <v>1611</v>
      </c>
      <c r="G129" s="247"/>
      <c r="H129" s="251">
        <v>27.5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pans="2:51" s="12" customFormat="1" ht="13.5">
      <c r="B130" s="246"/>
      <c r="C130" s="247"/>
      <c r="D130" s="248" t="s">
        <v>185</v>
      </c>
      <c r="E130" s="249" t="s">
        <v>21</v>
      </c>
      <c r="F130" s="250" t="s">
        <v>1612</v>
      </c>
      <c r="G130" s="247"/>
      <c r="H130" s="251">
        <v>30</v>
      </c>
      <c r="I130" s="252"/>
      <c r="J130" s="247"/>
      <c r="K130" s="247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185</v>
      </c>
      <c r="AU130" s="257" t="s">
        <v>85</v>
      </c>
      <c r="AV130" s="12" t="s">
        <v>85</v>
      </c>
      <c r="AW130" s="12" t="s">
        <v>37</v>
      </c>
      <c r="AX130" s="12" t="s">
        <v>74</v>
      </c>
      <c r="AY130" s="257" t="s">
        <v>169</v>
      </c>
    </row>
    <row r="131" spans="2:51" s="13" customFormat="1" ht="13.5">
      <c r="B131" s="258"/>
      <c r="C131" s="259"/>
      <c r="D131" s="248" t="s">
        <v>185</v>
      </c>
      <c r="E131" s="260" t="s">
        <v>21</v>
      </c>
      <c r="F131" s="261" t="s">
        <v>187</v>
      </c>
      <c r="G131" s="259"/>
      <c r="H131" s="262">
        <v>708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185</v>
      </c>
      <c r="AU131" s="268" t="s">
        <v>85</v>
      </c>
      <c r="AV131" s="13" t="s">
        <v>176</v>
      </c>
      <c r="AW131" s="13" t="s">
        <v>37</v>
      </c>
      <c r="AX131" s="13" t="s">
        <v>82</v>
      </c>
      <c r="AY131" s="268" t="s">
        <v>169</v>
      </c>
    </row>
    <row r="132" spans="2:65" s="1" customFormat="1" ht="25.5" customHeight="1">
      <c r="B132" s="47"/>
      <c r="C132" s="294" t="s">
        <v>223</v>
      </c>
      <c r="D132" s="294" t="s">
        <v>532</v>
      </c>
      <c r="E132" s="295" t="s">
        <v>1114</v>
      </c>
      <c r="F132" s="296" t="s">
        <v>1115</v>
      </c>
      <c r="G132" s="297" t="s">
        <v>194</v>
      </c>
      <c r="H132" s="298">
        <v>722.16</v>
      </c>
      <c r="I132" s="299"/>
      <c r="J132" s="300">
        <f>ROUND(I132*H132,2)</f>
        <v>0</v>
      </c>
      <c r="K132" s="296" t="s">
        <v>21</v>
      </c>
      <c r="L132" s="301"/>
      <c r="M132" s="302" t="s">
        <v>21</v>
      </c>
      <c r="N132" s="303" t="s">
        <v>45</v>
      </c>
      <c r="O132" s="48"/>
      <c r="P132" s="243">
        <f>O132*H132</f>
        <v>0</v>
      </c>
      <c r="Q132" s="243">
        <v>0.22</v>
      </c>
      <c r="R132" s="243">
        <f>Q132*H132</f>
        <v>158.8752</v>
      </c>
      <c r="S132" s="243">
        <v>0</v>
      </c>
      <c r="T132" s="244">
        <f>S132*H132</f>
        <v>0</v>
      </c>
      <c r="AR132" s="25" t="s">
        <v>215</v>
      </c>
      <c r="AT132" s="25" t="s">
        <v>532</v>
      </c>
      <c r="AU132" s="25" t="s">
        <v>85</v>
      </c>
      <c r="AY132" s="25" t="s">
        <v>169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176</v>
      </c>
      <c r="BM132" s="25" t="s">
        <v>1613</v>
      </c>
    </row>
    <row r="133" spans="2:51" s="12" customFormat="1" ht="13.5">
      <c r="B133" s="246"/>
      <c r="C133" s="247"/>
      <c r="D133" s="248" t="s">
        <v>185</v>
      </c>
      <c r="E133" s="249" t="s">
        <v>21</v>
      </c>
      <c r="F133" s="250" t="s">
        <v>1614</v>
      </c>
      <c r="G133" s="247"/>
      <c r="H133" s="251">
        <v>722.16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pans="2:51" s="13" customFormat="1" ht="13.5">
      <c r="B134" s="258"/>
      <c r="C134" s="259"/>
      <c r="D134" s="248" t="s">
        <v>185</v>
      </c>
      <c r="E134" s="260" t="s">
        <v>21</v>
      </c>
      <c r="F134" s="261" t="s">
        <v>187</v>
      </c>
      <c r="G134" s="259"/>
      <c r="H134" s="262">
        <v>722.16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185</v>
      </c>
      <c r="AU134" s="268" t="s">
        <v>85</v>
      </c>
      <c r="AV134" s="13" t="s">
        <v>176</v>
      </c>
      <c r="AW134" s="13" t="s">
        <v>37</v>
      </c>
      <c r="AX134" s="13" t="s">
        <v>82</v>
      </c>
      <c r="AY134" s="268" t="s">
        <v>169</v>
      </c>
    </row>
    <row r="135" spans="2:63" s="11" customFormat="1" ht="29.85" customHeight="1">
      <c r="B135" s="218"/>
      <c r="C135" s="219"/>
      <c r="D135" s="220" t="s">
        <v>73</v>
      </c>
      <c r="E135" s="232" t="s">
        <v>215</v>
      </c>
      <c r="F135" s="232" t="s">
        <v>693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SUM(P136:P159)</f>
        <v>0</v>
      </c>
      <c r="Q135" s="226"/>
      <c r="R135" s="227">
        <f>SUM(R136:R159)</f>
        <v>3.86076</v>
      </c>
      <c r="S135" s="226"/>
      <c r="T135" s="228">
        <f>SUM(T136:T159)</f>
        <v>0</v>
      </c>
      <c r="AR135" s="229" t="s">
        <v>82</v>
      </c>
      <c r="AT135" s="230" t="s">
        <v>73</v>
      </c>
      <c r="AU135" s="230" t="s">
        <v>82</v>
      </c>
      <c r="AY135" s="229" t="s">
        <v>169</v>
      </c>
      <c r="BK135" s="231">
        <f>SUM(BK136:BK159)</f>
        <v>0</v>
      </c>
    </row>
    <row r="136" spans="2:65" s="1" customFormat="1" ht="16.5" customHeight="1">
      <c r="B136" s="47"/>
      <c r="C136" s="234" t="s">
        <v>227</v>
      </c>
      <c r="D136" s="234" t="s">
        <v>171</v>
      </c>
      <c r="E136" s="235" t="s">
        <v>856</v>
      </c>
      <c r="F136" s="236" t="s">
        <v>857</v>
      </c>
      <c r="G136" s="237" t="s">
        <v>174</v>
      </c>
      <c r="H136" s="238">
        <v>4</v>
      </c>
      <c r="I136" s="239"/>
      <c r="J136" s="240">
        <f>ROUND(I136*H136,2)</f>
        <v>0</v>
      </c>
      <c r="K136" s="236" t="s">
        <v>175</v>
      </c>
      <c r="L136" s="73"/>
      <c r="M136" s="241" t="s">
        <v>21</v>
      </c>
      <c r="N136" s="242" t="s">
        <v>45</v>
      </c>
      <c r="O136" s="48"/>
      <c r="P136" s="243">
        <f>O136*H136</f>
        <v>0</v>
      </c>
      <c r="Q136" s="243">
        <v>0.4208</v>
      </c>
      <c r="R136" s="243">
        <f>Q136*H136</f>
        <v>1.6832</v>
      </c>
      <c r="S136" s="243">
        <v>0</v>
      </c>
      <c r="T136" s="244">
        <f>S136*H136</f>
        <v>0</v>
      </c>
      <c r="AR136" s="25" t="s">
        <v>176</v>
      </c>
      <c r="AT136" s="25" t="s">
        <v>171</v>
      </c>
      <c r="AU136" s="25" t="s">
        <v>85</v>
      </c>
      <c r="AY136" s="25" t="s">
        <v>169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176</v>
      </c>
      <c r="BM136" s="25" t="s">
        <v>1615</v>
      </c>
    </row>
    <row r="137" spans="2:51" s="14" customFormat="1" ht="13.5">
      <c r="B137" s="269"/>
      <c r="C137" s="270"/>
      <c r="D137" s="248" t="s">
        <v>185</v>
      </c>
      <c r="E137" s="271" t="s">
        <v>21</v>
      </c>
      <c r="F137" s="272" t="s">
        <v>1590</v>
      </c>
      <c r="G137" s="270"/>
      <c r="H137" s="271" t="s">
        <v>21</v>
      </c>
      <c r="I137" s="273"/>
      <c r="J137" s="270"/>
      <c r="K137" s="270"/>
      <c r="L137" s="274"/>
      <c r="M137" s="275"/>
      <c r="N137" s="276"/>
      <c r="O137" s="276"/>
      <c r="P137" s="276"/>
      <c r="Q137" s="276"/>
      <c r="R137" s="276"/>
      <c r="S137" s="276"/>
      <c r="T137" s="277"/>
      <c r="AT137" s="278" t="s">
        <v>185</v>
      </c>
      <c r="AU137" s="278" t="s">
        <v>85</v>
      </c>
      <c r="AV137" s="14" t="s">
        <v>82</v>
      </c>
      <c r="AW137" s="14" t="s">
        <v>37</v>
      </c>
      <c r="AX137" s="14" t="s">
        <v>74</v>
      </c>
      <c r="AY137" s="278" t="s">
        <v>169</v>
      </c>
    </row>
    <row r="138" spans="2:51" s="14" customFormat="1" ht="13.5">
      <c r="B138" s="269"/>
      <c r="C138" s="270"/>
      <c r="D138" s="248" t="s">
        <v>185</v>
      </c>
      <c r="E138" s="271" t="s">
        <v>21</v>
      </c>
      <c r="F138" s="272" t="s">
        <v>1595</v>
      </c>
      <c r="G138" s="270"/>
      <c r="H138" s="271" t="s">
        <v>21</v>
      </c>
      <c r="I138" s="273"/>
      <c r="J138" s="270"/>
      <c r="K138" s="270"/>
      <c r="L138" s="274"/>
      <c r="M138" s="275"/>
      <c r="N138" s="276"/>
      <c r="O138" s="276"/>
      <c r="P138" s="276"/>
      <c r="Q138" s="276"/>
      <c r="R138" s="276"/>
      <c r="S138" s="276"/>
      <c r="T138" s="277"/>
      <c r="AT138" s="278" t="s">
        <v>185</v>
      </c>
      <c r="AU138" s="278" t="s">
        <v>85</v>
      </c>
      <c r="AV138" s="14" t="s">
        <v>82</v>
      </c>
      <c r="AW138" s="14" t="s">
        <v>37</v>
      </c>
      <c r="AX138" s="14" t="s">
        <v>74</v>
      </c>
      <c r="AY138" s="278" t="s">
        <v>169</v>
      </c>
    </row>
    <row r="139" spans="2:51" s="12" customFormat="1" ht="13.5">
      <c r="B139" s="246"/>
      <c r="C139" s="247"/>
      <c r="D139" s="248" t="s">
        <v>185</v>
      </c>
      <c r="E139" s="249" t="s">
        <v>21</v>
      </c>
      <c r="F139" s="250" t="s">
        <v>82</v>
      </c>
      <c r="G139" s="247"/>
      <c r="H139" s="251">
        <v>1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pans="2:51" s="14" customFormat="1" ht="13.5">
      <c r="B140" s="269"/>
      <c r="C140" s="270"/>
      <c r="D140" s="248" t="s">
        <v>185</v>
      </c>
      <c r="E140" s="271" t="s">
        <v>21</v>
      </c>
      <c r="F140" s="272" t="s">
        <v>1599</v>
      </c>
      <c r="G140" s="270"/>
      <c r="H140" s="271" t="s">
        <v>21</v>
      </c>
      <c r="I140" s="273"/>
      <c r="J140" s="270"/>
      <c r="K140" s="270"/>
      <c r="L140" s="274"/>
      <c r="M140" s="275"/>
      <c r="N140" s="276"/>
      <c r="O140" s="276"/>
      <c r="P140" s="276"/>
      <c r="Q140" s="276"/>
      <c r="R140" s="276"/>
      <c r="S140" s="276"/>
      <c r="T140" s="277"/>
      <c r="AT140" s="278" t="s">
        <v>185</v>
      </c>
      <c r="AU140" s="278" t="s">
        <v>85</v>
      </c>
      <c r="AV140" s="14" t="s">
        <v>82</v>
      </c>
      <c r="AW140" s="14" t="s">
        <v>37</v>
      </c>
      <c r="AX140" s="14" t="s">
        <v>74</v>
      </c>
      <c r="AY140" s="278" t="s">
        <v>169</v>
      </c>
    </row>
    <row r="141" spans="2:51" s="12" customFormat="1" ht="13.5">
      <c r="B141" s="246"/>
      <c r="C141" s="247"/>
      <c r="D141" s="248" t="s">
        <v>185</v>
      </c>
      <c r="E141" s="249" t="s">
        <v>21</v>
      </c>
      <c r="F141" s="250" t="s">
        <v>82</v>
      </c>
      <c r="G141" s="247"/>
      <c r="H141" s="251">
        <v>1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pans="2:51" s="14" customFormat="1" ht="13.5">
      <c r="B142" s="269"/>
      <c r="C142" s="270"/>
      <c r="D142" s="248" t="s">
        <v>185</v>
      </c>
      <c r="E142" s="271" t="s">
        <v>21</v>
      </c>
      <c r="F142" s="272" t="s">
        <v>1603</v>
      </c>
      <c r="G142" s="270"/>
      <c r="H142" s="271" t="s">
        <v>21</v>
      </c>
      <c r="I142" s="273"/>
      <c r="J142" s="270"/>
      <c r="K142" s="270"/>
      <c r="L142" s="274"/>
      <c r="M142" s="275"/>
      <c r="N142" s="276"/>
      <c r="O142" s="276"/>
      <c r="P142" s="276"/>
      <c r="Q142" s="276"/>
      <c r="R142" s="276"/>
      <c r="S142" s="276"/>
      <c r="T142" s="277"/>
      <c r="AT142" s="278" t="s">
        <v>185</v>
      </c>
      <c r="AU142" s="278" t="s">
        <v>85</v>
      </c>
      <c r="AV142" s="14" t="s">
        <v>82</v>
      </c>
      <c r="AW142" s="14" t="s">
        <v>37</v>
      </c>
      <c r="AX142" s="14" t="s">
        <v>74</v>
      </c>
      <c r="AY142" s="278" t="s">
        <v>169</v>
      </c>
    </row>
    <row r="143" spans="2:51" s="14" customFormat="1" ht="13.5">
      <c r="B143" s="269"/>
      <c r="C143" s="270"/>
      <c r="D143" s="248" t="s">
        <v>185</v>
      </c>
      <c r="E143" s="271" t="s">
        <v>21</v>
      </c>
      <c r="F143" s="272" t="s">
        <v>1609</v>
      </c>
      <c r="G143" s="270"/>
      <c r="H143" s="271" t="s">
        <v>21</v>
      </c>
      <c r="I143" s="273"/>
      <c r="J143" s="270"/>
      <c r="K143" s="270"/>
      <c r="L143" s="274"/>
      <c r="M143" s="275"/>
      <c r="N143" s="276"/>
      <c r="O143" s="276"/>
      <c r="P143" s="276"/>
      <c r="Q143" s="276"/>
      <c r="R143" s="276"/>
      <c r="S143" s="276"/>
      <c r="T143" s="277"/>
      <c r="AT143" s="278" t="s">
        <v>185</v>
      </c>
      <c r="AU143" s="278" t="s">
        <v>85</v>
      </c>
      <c r="AV143" s="14" t="s">
        <v>82</v>
      </c>
      <c r="AW143" s="14" t="s">
        <v>37</v>
      </c>
      <c r="AX143" s="14" t="s">
        <v>74</v>
      </c>
      <c r="AY143" s="278" t="s">
        <v>169</v>
      </c>
    </row>
    <row r="144" spans="2:51" s="12" customFormat="1" ht="13.5">
      <c r="B144" s="246"/>
      <c r="C144" s="247"/>
      <c r="D144" s="248" t="s">
        <v>185</v>
      </c>
      <c r="E144" s="249" t="s">
        <v>21</v>
      </c>
      <c r="F144" s="250" t="s">
        <v>85</v>
      </c>
      <c r="G144" s="247"/>
      <c r="H144" s="251">
        <v>2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185</v>
      </c>
      <c r="AU144" s="257" t="s">
        <v>85</v>
      </c>
      <c r="AV144" s="12" t="s">
        <v>85</v>
      </c>
      <c r="AW144" s="12" t="s">
        <v>37</v>
      </c>
      <c r="AX144" s="12" t="s">
        <v>74</v>
      </c>
      <c r="AY144" s="257" t="s">
        <v>169</v>
      </c>
    </row>
    <row r="145" spans="2:51" s="13" customFormat="1" ht="13.5">
      <c r="B145" s="258"/>
      <c r="C145" s="259"/>
      <c r="D145" s="248" t="s">
        <v>185</v>
      </c>
      <c r="E145" s="260" t="s">
        <v>21</v>
      </c>
      <c r="F145" s="261" t="s">
        <v>187</v>
      </c>
      <c r="G145" s="259"/>
      <c r="H145" s="262">
        <v>4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185</v>
      </c>
      <c r="AU145" s="268" t="s">
        <v>85</v>
      </c>
      <c r="AV145" s="13" t="s">
        <v>176</v>
      </c>
      <c r="AW145" s="13" t="s">
        <v>37</v>
      </c>
      <c r="AX145" s="13" t="s">
        <v>82</v>
      </c>
      <c r="AY145" s="268" t="s">
        <v>169</v>
      </c>
    </row>
    <row r="146" spans="2:65" s="1" customFormat="1" ht="25.5" customHeight="1">
      <c r="B146" s="47"/>
      <c r="C146" s="234" t="s">
        <v>231</v>
      </c>
      <c r="D146" s="234" t="s">
        <v>171</v>
      </c>
      <c r="E146" s="235" t="s">
        <v>874</v>
      </c>
      <c r="F146" s="236" t="s">
        <v>875</v>
      </c>
      <c r="G146" s="237" t="s">
        <v>174</v>
      </c>
      <c r="H146" s="238">
        <v>7</v>
      </c>
      <c r="I146" s="239"/>
      <c r="J146" s="240">
        <f>ROUND(I146*H146,2)</f>
        <v>0</v>
      </c>
      <c r="K146" s="236" t="s">
        <v>175</v>
      </c>
      <c r="L146" s="73"/>
      <c r="M146" s="241" t="s">
        <v>21</v>
      </c>
      <c r="N146" s="242" t="s">
        <v>45</v>
      </c>
      <c r="O146" s="48"/>
      <c r="P146" s="243">
        <f>O146*H146</f>
        <v>0</v>
      </c>
      <c r="Q146" s="243">
        <v>0.31108</v>
      </c>
      <c r="R146" s="243">
        <f>Q146*H146</f>
        <v>2.17756</v>
      </c>
      <c r="S146" s="243">
        <v>0</v>
      </c>
      <c r="T146" s="244">
        <f>S146*H146</f>
        <v>0</v>
      </c>
      <c r="AR146" s="25" t="s">
        <v>176</v>
      </c>
      <c r="AT146" s="25" t="s">
        <v>171</v>
      </c>
      <c r="AU146" s="25" t="s">
        <v>85</v>
      </c>
      <c r="AY146" s="25" t="s">
        <v>169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5" t="s">
        <v>82</v>
      </c>
      <c r="BK146" s="245">
        <f>ROUND(I146*H146,2)</f>
        <v>0</v>
      </c>
      <c r="BL146" s="25" t="s">
        <v>176</v>
      </c>
      <c r="BM146" s="25" t="s">
        <v>1616</v>
      </c>
    </row>
    <row r="147" spans="2:51" s="14" customFormat="1" ht="13.5">
      <c r="B147" s="269"/>
      <c r="C147" s="270"/>
      <c r="D147" s="248" t="s">
        <v>185</v>
      </c>
      <c r="E147" s="271" t="s">
        <v>21</v>
      </c>
      <c r="F147" s="272" t="s">
        <v>1590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pans="2:51" s="14" customFormat="1" ht="13.5">
      <c r="B148" s="269"/>
      <c r="C148" s="270"/>
      <c r="D148" s="248" t="s">
        <v>185</v>
      </c>
      <c r="E148" s="271" t="s">
        <v>21</v>
      </c>
      <c r="F148" s="272" t="s">
        <v>1591</v>
      </c>
      <c r="G148" s="270"/>
      <c r="H148" s="271" t="s">
        <v>21</v>
      </c>
      <c r="I148" s="273"/>
      <c r="J148" s="270"/>
      <c r="K148" s="270"/>
      <c r="L148" s="274"/>
      <c r="M148" s="275"/>
      <c r="N148" s="276"/>
      <c r="O148" s="276"/>
      <c r="P148" s="276"/>
      <c r="Q148" s="276"/>
      <c r="R148" s="276"/>
      <c r="S148" s="276"/>
      <c r="T148" s="277"/>
      <c r="AT148" s="278" t="s">
        <v>185</v>
      </c>
      <c r="AU148" s="278" t="s">
        <v>85</v>
      </c>
      <c r="AV148" s="14" t="s">
        <v>82</v>
      </c>
      <c r="AW148" s="14" t="s">
        <v>37</v>
      </c>
      <c r="AX148" s="14" t="s">
        <v>74</v>
      </c>
      <c r="AY148" s="278" t="s">
        <v>169</v>
      </c>
    </row>
    <row r="149" spans="2:51" s="12" customFormat="1" ht="13.5">
      <c r="B149" s="246"/>
      <c r="C149" s="247"/>
      <c r="D149" s="248" t="s">
        <v>185</v>
      </c>
      <c r="E149" s="249" t="s">
        <v>21</v>
      </c>
      <c r="F149" s="250" t="s">
        <v>82</v>
      </c>
      <c r="G149" s="247"/>
      <c r="H149" s="251">
        <v>1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pans="2:51" s="14" customFormat="1" ht="13.5">
      <c r="B150" s="269"/>
      <c r="C150" s="270"/>
      <c r="D150" s="248" t="s">
        <v>185</v>
      </c>
      <c r="E150" s="271" t="s">
        <v>21</v>
      </c>
      <c r="F150" s="272" t="s">
        <v>1593</v>
      </c>
      <c r="G150" s="270"/>
      <c r="H150" s="271" t="s">
        <v>21</v>
      </c>
      <c r="I150" s="273"/>
      <c r="J150" s="270"/>
      <c r="K150" s="270"/>
      <c r="L150" s="274"/>
      <c r="M150" s="275"/>
      <c r="N150" s="276"/>
      <c r="O150" s="276"/>
      <c r="P150" s="276"/>
      <c r="Q150" s="276"/>
      <c r="R150" s="276"/>
      <c r="S150" s="276"/>
      <c r="T150" s="277"/>
      <c r="AT150" s="278" t="s">
        <v>185</v>
      </c>
      <c r="AU150" s="278" t="s">
        <v>85</v>
      </c>
      <c r="AV150" s="14" t="s">
        <v>82</v>
      </c>
      <c r="AW150" s="14" t="s">
        <v>37</v>
      </c>
      <c r="AX150" s="14" t="s">
        <v>74</v>
      </c>
      <c r="AY150" s="278" t="s">
        <v>169</v>
      </c>
    </row>
    <row r="151" spans="2:51" s="12" customFormat="1" ht="13.5">
      <c r="B151" s="246"/>
      <c r="C151" s="247"/>
      <c r="D151" s="248" t="s">
        <v>185</v>
      </c>
      <c r="E151" s="249" t="s">
        <v>21</v>
      </c>
      <c r="F151" s="250" t="s">
        <v>82</v>
      </c>
      <c r="G151" s="247"/>
      <c r="H151" s="251">
        <v>1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pans="2:51" s="14" customFormat="1" ht="13.5">
      <c r="B152" s="269"/>
      <c r="C152" s="270"/>
      <c r="D152" s="248" t="s">
        <v>185</v>
      </c>
      <c r="E152" s="271" t="s">
        <v>21</v>
      </c>
      <c r="F152" s="272" t="s">
        <v>1595</v>
      </c>
      <c r="G152" s="270"/>
      <c r="H152" s="271" t="s">
        <v>21</v>
      </c>
      <c r="I152" s="273"/>
      <c r="J152" s="270"/>
      <c r="K152" s="270"/>
      <c r="L152" s="274"/>
      <c r="M152" s="275"/>
      <c r="N152" s="276"/>
      <c r="O152" s="276"/>
      <c r="P152" s="276"/>
      <c r="Q152" s="276"/>
      <c r="R152" s="276"/>
      <c r="S152" s="276"/>
      <c r="T152" s="277"/>
      <c r="AT152" s="278" t="s">
        <v>185</v>
      </c>
      <c r="AU152" s="278" t="s">
        <v>85</v>
      </c>
      <c r="AV152" s="14" t="s">
        <v>82</v>
      </c>
      <c r="AW152" s="14" t="s">
        <v>37</v>
      </c>
      <c r="AX152" s="14" t="s">
        <v>74</v>
      </c>
      <c r="AY152" s="278" t="s">
        <v>169</v>
      </c>
    </row>
    <row r="153" spans="2:51" s="12" customFormat="1" ht="13.5">
      <c r="B153" s="246"/>
      <c r="C153" s="247"/>
      <c r="D153" s="248" t="s">
        <v>185</v>
      </c>
      <c r="E153" s="249" t="s">
        <v>21</v>
      </c>
      <c r="F153" s="250" t="s">
        <v>82</v>
      </c>
      <c r="G153" s="247"/>
      <c r="H153" s="251">
        <v>1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185</v>
      </c>
      <c r="AU153" s="257" t="s">
        <v>85</v>
      </c>
      <c r="AV153" s="12" t="s">
        <v>85</v>
      </c>
      <c r="AW153" s="12" t="s">
        <v>37</v>
      </c>
      <c r="AX153" s="12" t="s">
        <v>74</v>
      </c>
      <c r="AY153" s="257" t="s">
        <v>169</v>
      </c>
    </row>
    <row r="154" spans="2:51" s="14" customFormat="1" ht="13.5">
      <c r="B154" s="269"/>
      <c r="C154" s="270"/>
      <c r="D154" s="248" t="s">
        <v>185</v>
      </c>
      <c r="E154" s="271" t="s">
        <v>21</v>
      </c>
      <c r="F154" s="272" t="s">
        <v>1599</v>
      </c>
      <c r="G154" s="270"/>
      <c r="H154" s="271" t="s">
        <v>21</v>
      </c>
      <c r="I154" s="273"/>
      <c r="J154" s="270"/>
      <c r="K154" s="270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185</v>
      </c>
      <c r="AU154" s="278" t="s">
        <v>85</v>
      </c>
      <c r="AV154" s="14" t="s">
        <v>82</v>
      </c>
      <c r="AW154" s="14" t="s">
        <v>37</v>
      </c>
      <c r="AX154" s="14" t="s">
        <v>74</v>
      </c>
      <c r="AY154" s="278" t="s">
        <v>169</v>
      </c>
    </row>
    <row r="155" spans="2:51" s="12" customFormat="1" ht="13.5">
      <c r="B155" s="246"/>
      <c r="C155" s="247"/>
      <c r="D155" s="248" t="s">
        <v>185</v>
      </c>
      <c r="E155" s="249" t="s">
        <v>21</v>
      </c>
      <c r="F155" s="250" t="s">
        <v>82</v>
      </c>
      <c r="G155" s="247"/>
      <c r="H155" s="251">
        <v>1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pans="2:51" s="14" customFormat="1" ht="13.5">
      <c r="B156" s="269"/>
      <c r="C156" s="270"/>
      <c r="D156" s="248" t="s">
        <v>185</v>
      </c>
      <c r="E156" s="271" t="s">
        <v>21</v>
      </c>
      <c r="F156" s="272" t="s">
        <v>1603</v>
      </c>
      <c r="G156" s="270"/>
      <c r="H156" s="271" t="s">
        <v>21</v>
      </c>
      <c r="I156" s="273"/>
      <c r="J156" s="270"/>
      <c r="K156" s="270"/>
      <c r="L156" s="274"/>
      <c r="M156" s="275"/>
      <c r="N156" s="276"/>
      <c r="O156" s="276"/>
      <c r="P156" s="276"/>
      <c r="Q156" s="276"/>
      <c r="R156" s="276"/>
      <c r="S156" s="276"/>
      <c r="T156" s="277"/>
      <c r="AT156" s="278" t="s">
        <v>185</v>
      </c>
      <c r="AU156" s="278" t="s">
        <v>85</v>
      </c>
      <c r="AV156" s="14" t="s">
        <v>82</v>
      </c>
      <c r="AW156" s="14" t="s">
        <v>37</v>
      </c>
      <c r="AX156" s="14" t="s">
        <v>74</v>
      </c>
      <c r="AY156" s="278" t="s">
        <v>169</v>
      </c>
    </row>
    <row r="157" spans="2:51" s="14" customFormat="1" ht="13.5">
      <c r="B157" s="269"/>
      <c r="C157" s="270"/>
      <c r="D157" s="248" t="s">
        <v>185</v>
      </c>
      <c r="E157" s="271" t="s">
        <v>21</v>
      </c>
      <c r="F157" s="272" t="s">
        <v>1609</v>
      </c>
      <c r="G157" s="270"/>
      <c r="H157" s="271" t="s">
        <v>21</v>
      </c>
      <c r="I157" s="273"/>
      <c r="J157" s="270"/>
      <c r="K157" s="270"/>
      <c r="L157" s="274"/>
      <c r="M157" s="275"/>
      <c r="N157" s="276"/>
      <c r="O157" s="276"/>
      <c r="P157" s="276"/>
      <c r="Q157" s="276"/>
      <c r="R157" s="276"/>
      <c r="S157" s="276"/>
      <c r="T157" s="277"/>
      <c r="AT157" s="278" t="s">
        <v>185</v>
      </c>
      <c r="AU157" s="278" t="s">
        <v>85</v>
      </c>
      <c r="AV157" s="14" t="s">
        <v>82</v>
      </c>
      <c r="AW157" s="14" t="s">
        <v>37</v>
      </c>
      <c r="AX157" s="14" t="s">
        <v>74</v>
      </c>
      <c r="AY157" s="278" t="s">
        <v>169</v>
      </c>
    </row>
    <row r="158" spans="2:51" s="12" customFormat="1" ht="13.5">
      <c r="B158" s="246"/>
      <c r="C158" s="247"/>
      <c r="D158" s="248" t="s">
        <v>185</v>
      </c>
      <c r="E158" s="249" t="s">
        <v>21</v>
      </c>
      <c r="F158" s="250" t="s">
        <v>181</v>
      </c>
      <c r="G158" s="247"/>
      <c r="H158" s="251">
        <v>3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pans="2:51" s="13" customFormat="1" ht="13.5">
      <c r="B159" s="258"/>
      <c r="C159" s="259"/>
      <c r="D159" s="248" t="s">
        <v>185</v>
      </c>
      <c r="E159" s="260" t="s">
        <v>21</v>
      </c>
      <c r="F159" s="261" t="s">
        <v>187</v>
      </c>
      <c r="G159" s="259"/>
      <c r="H159" s="262">
        <v>7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185</v>
      </c>
      <c r="AU159" s="268" t="s">
        <v>85</v>
      </c>
      <c r="AV159" s="13" t="s">
        <v>176</v>
      </c>
      <c r="AW159" s="13" t="s">
        <v>37</v>
      </c>
      <c r="AX159" s="13" t="s">
        <v>82</v>
      </c>
      <c r="AY159" s="268" t="s">
        <v>169</v>
      </c>
    </row>
    <row r="160" spans="2:63" s="11" customFormat="1" ht="29.85" customHeight="1">
      <c r="B160" s="218"/>
      <c r="C160" s="219"/>
      <c r="D160" s="220" t="s">
        <v>73</v>
      </c>
      <c r="E160" s="232" t="s">
        <v>219</v>
      </c>
      <c r="F160" s="232" t="s">
        <v>262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SUM(P161:P216)</f>
        <v>0</v>
      </c>
      <c r="Q160" s="226"/>
      <c r="R160" s="227">
        <f>SUM(R161:R216)</f>
        <v>43.875506075</v>
      </c>
      <c r="S160" s="226"/>
      <c r="T160" s="228">
        <f>SUM(T161:T216)</f>
        <v>0</v>
      </c>
      <c r="AR160" s="229" t="s">
        <v>82</v>
      </c>
      <c r="AT160" s="230" t="s">
        <v>73</v>
      </c>
      <c r="AU160" s="230" t="s">
        <v>82</v>
      </c>
      <c r="AY160" s="229" t="s">
        <v>169</v>
      </c>
      <c r="BK160" s="231">
        <f>SUM(BK161:BK216)</f>
        <v>0</v>
      </c>
    </row>
    <row r="161" spans="2:65" s="1" customFormat="1" ht="25.5" customHeight="1">
      <c r="B161" s="47"/>
      <c r="C161" s="234" t="s">
        <v>235</v>
      </c>
      <c r="D161" s="234" t="s">
        <v>171</v>
      </c>
      <c r="E161" s="235" t="s">
        <v>880</v>
      </c>
      <c r="F161" s="236" t="s">
        <v>881</v>
      </c>
      <c r="G161" s="237" t="s">
        <v>205</v>
      </c>
      <c r="H161" s="238">
        <v>433.55</v>
      </c>
      <c r="I161" s="239"/>
      <c r="J161" s="240">
        <f>ROUND(I161*H161,2)</f>
        <v>0</v>
      </c>
      <c r="K161" s="236" t="s">
        <v>21</v>
      </c>
      <c r="L161" s="73"/>
      <c r="M161" s="241" t="s">
        <v>21</v>
      </c>
      <c r="N161" s="242" t="s">
        <v>45</v>
      </c>
      <c r="O161" s="48"/>
      <c r="P161" s="243">
        <f>O161*H161</f>
        <v>0</v>
      </c>
      <c r="Q161" s="243">
        <v>0.077754</v>
      </c>
      <c r="R161" s="243">
        <f>Q161*H161</f>
        <v>33.7102467</v>
      </c>
      <c r="S161" s="243">
        <v>0</v>
      </c>
      <c r="T161" s="244">
        <f>S161*H161</f>
        <v>0</v>
      </c>
      <c r="AR161" s="25" t="s">
        <v>176</v>
      </c>
      <c r="AT161" s="25" t="s">
        <v>171</v>
      </c>
      <c r="AU161" s="25" t="s">
        <v>85</v>
      </c>
      <c r="AY161" s="25" t="s">
        <v>169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25" t="s">
        <v>82</v>
      </c>
      <c r="BK161" s="245">
        <f>ROUND(I161*H161,2)</f>
        <v>0</v>
      </c>
      <c r="BL161" s="25" t="s">
        <v>176</v>
      </c>
      <c r="BM161" s="25" t="s">
        <v>1617</v>
      </c>
    </row>
    <row r="162" spans="2:51" s="14" customFormat="1" ht="13.5">
      <c r="B162" s="269"/>
      <c r="C162" s="270"/>
      <c r="D162" s="248" t="s">
        <v>185</v>
      </c>
      <c r="E162" s="271" t="s">
        <v>21</v>
      </c>
      <c r="F162" s="272" t="s">
        <v>1590</v>
      </c>
      <c r="G162" s="270"/>
      <c r="H162" s="271" t="s">
        <v>21</v>
      </c>
      <c r="I162" s="273"/>
      <c r="J162" s="270"/>
      <c r="K162" s="270"/>
      <c r="L162" s="274"/>
      <c r="M162" s="275"/>
      <c r="N162" s="276"/>
      <c r="O162" s="276"/>
      <c r="P162" s="276"/>
      <c r="Q162" s="276"/>
      <c r="R162" s="276"/>
      <c r="S162" s="276"/>
      <c r="T162" s="277"/>
      <c r="AT162" s="278" t="s">
        <v>185</v>
      </c>
      <c r="AU162" s="278" t="s">
        <v>85</v>
      </c>
      <c r="AV162" s="14" t="s">
        <v>82</v>
      </c>
      <c r="AW162" s="14" t="s">
        <v>37</v>
      </c>
      <c r="AX162" s="14" t="s">
        <v>74</v>
      </c>
      <c r="AY162" s="278" t="s">
        <v>169</v>
      </c>
    </row>
    <row r="163" spans="2:51" s="14" customFormat="1" ht="13.5">
      <c r="B163" s="269"/>
      <c r="C163" s="270"/>
      <c r="D163" s="248" t="s">
        <v>185</v>
      </c>
      <c r="E163" s="271" t="s">
        <v>21</v>
      </c>
      <c r="F163" s="272" t="s">
        <v>1591</v>
      </c>
      <c r="G163" s="270"/>
      <c r="H163" s="271" t="s">
        <v>21</v>
      </c>
      <c r="I163" s="273"/>
      <c r="J163" s="270"/>
      <c r="K163" s="270"/>
      <c r="L163" s="274"/>
      <c r="M163" s="275"/>
      <c r="N163" s="276"/>
      <c r="O163" s="276"/>
      <c r="P163" s="276"/>
      <c r="Q163" s="276"/>
      <c r="R163" s="276"/>
      <c r="S163" s="276"/>
      <c r="T163" s="277"/>
      <c r="AT163" s="278" t="s">
        <v>185</v>
      </c>
      <c r="AU163" s="278" t="s">
        <v>85</v>
      </c>
      <c r="AV163" s="14" t="s">
        <v>82</v>
      </c>
      <c r="AW163" s="14" t="s">
        <v>37</v>
      </c>
      <c r="AX163" s="14" t="s">
        <v>74</v>
      </c>
      <c r="AY163" s="278" t="s">
        <v>169</v>
      </c>
    </row>
    <row r="164" spans="2:51" s="12" customFormat="1" ht="13.5">
      <c r="B164" s="246"/>
      <c r="C164" s="247"/>
      <c r="D164" s="248" t="s">
        <v>185</v>
      </c>
      <c r="E164" s="249" t="s">
        <v>21</v>
      </c>
      <c r="F164" s="250" t="s">
        <v>1618</v>
      </c>
      <c r="G164" s="247"/>
      <c r="H164" s="251">
        <v>50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pans="2:51" s="12" customFormat="1" ht="13.5">
      <c r="B165" s="246"/>
      <c r="C165" s="247"/>
      <c r="D165" s="248" t="s">
        <v>185</v>
      </c>
      <c r="E165" s="249" t="s">
        <v>21</v>
      </c>
      <c r="F165" s="250" t="s">
        <v>1143</v>
      </c>
      <c r="G165" s="247"/>
      <c r="H165" s="251">
        <v>23.5</v>
      </c>
      <c r="I165" s="252"/>
      <c r="J165" s="247"/>
      <c r="K165" s="247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185</v>
      </c>
      <c r="AU165" s="257" t="s">
        <v>85</v>
      </c>
      <c r="AV165" s="12" t="s">
        <v>85</v>
      </c>
      <c r="AW165" s="12" t="s">
        <v>37</v>
      </c>
      <c r="AX165" s="12" t="s">
        <v>74</v>
      </c>
      <c r="AY165" s="257" t="s">
        <v>169</v>
      </c>
    </row>
    <row r="166" spans="2:51" s="14" customFormat="1" ht="13.5">
      <c r="B166" s="269"/>
      <c r="C166" s="270"/>
      <c r="D166" s="248" t="s">
        <v>185</v>
      </c>
      <c r="E166" s="271" t="s">
        <v>21</v>
      </c>
      <c r="F166" s="272" t="s">
        <v>1593</v>
      </c>
      <c r="G166" s="270"/>
      <c r="H166" s="271" t="s">
        <v>21</v>
      </c>
      <c r="I166" s="273"/>
      <c r="J166" s="270"/>
      <c r="K166" s="270"/>
      <c r="L166" s="274"/>
      <c r="M166" s="275"/>
      <c r="N166" s="276"/>
      <c r="O166" s="276"/>
      <c r="P166" s="276"/>
      <c r="Q166" s="276"/>
      <c r="R166" s="276"/>
      <c r="S166" s="276"/>
      <c r="T166" s="277"/>
      <c r="AT166" s="278" t="s">
        <v>185</v>
      </c>
      <c r="AU166" s="278" t="s">
        <v>85</v>
      </c>
      <c r="AV166" s="14" t="s">
        <v>82</v>
      </c>
      <c r="AW166" s="14" t="s">
        <v>37</v>
      </c>
      <c r="AX166" s="14" t="s">
        <v>74</v>
      </c>
      <c r="AY166" s="278" t="s">
        <v>169</v>
      </c>
    </row>
    <row r="167" spans="2:51" s="12" customFormat="1" ht="13.5">
      <c r="B167" s="246"/>
      <c r="C167" s="247"/>
      <c r="D167" s="248" t="s">
        <v>185</v>
      </c>
      <c r="E167" s="249" t="s">
        <v>21</v>
      </c>
      <c r="F167" s="250" t="s">
        <v>1619</v>
      </c>
      <c r="G167" s="247"/>
      <c r="H167" s="251">
        <v>9.95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pans="2:51" s="14" customFormat="1" ht="13.5">
      <c r="B168" s="269"/>
      <c r="C168" s="270"/>
      <c r="D168" s="248" t="s">
        <v>185</v>
      </c>
      <c r="E168" s="271" t="s">
        <v>21</v>
      </c>
      <c r="F168" s="272" t="s">
        <v>1595</v>
      </c>
      <c r="G168" s="270"/>
      <c r="H168" s="271" t="s">
        <v>21</v>
      </c>
      <c r="I168" s="273"/>
      <c r="J168" s="270"/>
      <c r="K168" s="270"/>
      <c r="L168" s="274"/>
      <c r="M168" s="275"/>
      <c r="N168" s="276"/>
      <c r="O168" s="276"/>
      <c r="P168" s="276"/>
      <c r="Q168" s="276"/>
      <c r="R168" s="276"/>
      <c r="S168" s="276"/>
      <c r="T168" s="277"/>
      <c r="AT168" s="278" t="s">
        <v>185</v>
      </c>
      <c r="AU168" s="278" t="s">
        <v>85</v>
      </c>
      <c r="AV168" s="14" t="s">
        <v>82</v>
      </c>
      <c r="AW168" s="14" t="s">
        <v>37</v>
      </c>
      <c r="AX168" s="14" t="s">
        <v>74</v>
      </c>
      <c r="AY168" s="278" t="s">
        <v>169</v>
      </c>
    </row>
    <row r="169" spans="2:51" s="12" customFormat="1" ht="13.5">
      <c r="B169" s="246"/>
      <c r="C169" s="247"/>
      <c r="D169" s="248" t="s">
        <v>185</v>
      </c>
      <c r="E169" s="249" t="s">
        <v>21</v>
      </c>
      <c r="F169" s="250" t="s">
        <v>1620</v>
      </c>
      <c r="G169" s="247"/>
      <c r="H169" s="251">
        <v>11.5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pans="2:51" s="12" customFormat="1" ht="13.5">
      <c r="B170" s="246"/>
      <c r="C170" s="247"/>
      <c r="D170" s="248" t="s">
        <v>185</v>
      </c>
      <c r="E170" s="249" t="s">
        <v>21</v>
      </c>
      <c r="F170" s="250" t="s">
        <v>1621</v>
      </c>
      <c r="G170" s="247"/>
      <c r="H170" s="251">
        <v>6.3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pans="2:51" s="14" customFormat="1" ht="13.5">
      <c r="B171" s="269"/>
      <c r="C171" s="270"/>
      <c r="D171" s="248" t="s">
        <v>185</v>
      </c>
      <c r="E171" s="271" t="s">
        <v>21</v>
      </c>
      <c r="F171" s="272" t="s">
        <v>1597</v>
      </c>
      <c r="G171" s="270"/>
      <c r="H171" s="271" t="s">
        <v>21</v>
      </c>
      <c r="I171" s="273"/>
      <c r="J171" s="270"/>
      <c r="K171" s="270"/>
      <c r="L171" s="274"/>
      <c r="M171" s="275"/>
      <c r="N171" s="276"/>
      <c r="O171" s="276"/>
      <c r="P171" s="276"/>
      <c r="Q171" s="276"/>
      <c r="R171" s="276"/>
      <c r="S171" s="276"/>
      <c r="T171" s="277"/>
      <c r="AT171" s="278" t="s">
        <v>185</v>
      </c>
      <c r="AU171" s="278" t="s">
        <v>85</v>
      </c>
      <c r="AV171" s="14" t="s">
        <v>82</v>
      </c>
      <c r="AW171" s="14" t="s">
        <v>37</v>
      </c>
      <c r="AX171" s="14" t="s">
        <v>74</v>
      </c>
      <c r="AY171" s="278" t="s">
        <v>169</v>
      </c>
    </row>
    <row r="172" spans="2:51" s="12" customFormat="1" ht="13.5">
      <c r="B172" s="246"/>
      <c r="C172" s="247"/>
      <c r="D172" s="248" t="s">
        <v>185</v>
      </c>
      <c r="E172" s="249" t="s">
        <v>21</v>
      </c>
      <c r="F172" s="250" t="s">
        <v>1622</v>
      </c>
      <c r="G172" s="247"/>
      <c r="H172" s="251">
        <v>17.25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pans="2:51" s="12" customFormat="1" ht="13.5">
      <c r="B173" s="246"/>
      <c r="C173" s="247"/>
      <c r="D173" s="248" t="s">
        <v>185</v>
      </c>
      <c r="E173" s="249" t="s">
        <v>21</v>
      </c>
      <c r="F173" s="250" t="s">
        <v>1623</v>
      </c>
      <c r="G173" s="247"/>
      <c r="H173" s="251">
        <v>8.4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pans="2:51" s="14" customFormat="1" ht="13.5">
      <c r="B174" s="269"/>
      <c r="C174" s="270"/>
      <c r="D174" s="248" t="s">
        <v>185</v>
      </c>
      <c r="E174" s="271" t="s">
        <v>21</v>
      </c>
      <c r="F174" s="272" t="s">
        <v>1599</v>
      </c>
      <c r="G174" s="270"/>
      <c r="H174" s="271" t="s">
        <v>21</v>
      </c>
      <c r="I174" s="273"/>
      <c r="J174" s="270"/>
      <c r="K174" s="270"/>
      <c r="L174" s="274"/>
      <c r="M174" s="275"/>
      <c r="N174" s="276"/>
      <c r="O174" s="276"/>
      <c r="P174" s="276"/>
      <c r="Q174" s="276"/>
      <c r="R174" s="276"/>
      <c r="S174" s="276"/>
      <c r="T174" s="277"/>
      <c r="AT174" s="278" t="s">
        <v>185</v>
      </c>
      <c r="AU174" s="278" t="s">
        <v>85</v>
      </c>
      <c r="AV174" s="14" t="s">
        <v>82</v>
      </c>
      <c r="AW174" s="14" t="s">
        <v>37</v>
      </c>
      <c r="AX174" s="14" t="s">
        <v>74</v>
      </c>
      <c r="AY174" s="278" t="s">
        <v>169</v>
      </c>
    </row>
    <row r="175" spans="2:51" s="12" customFormat="1" ht="13.5">
      <c r="B175" s="246"/>
      <c r="C175" s="247"/>
      <c r="D175" s="248" t="s">
        <v>185</v>
      </c>
      <c r="E175" s="249" t="s">
        <v>21</v>
      </c>
      <c r="F175" s="250" t="s">
        <v>1624</v>
      </c>
      <c r="G175" s="247"/>
      <c r="H175" s="251">
        <v>99.4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pans="2:51" s="14" customFormat="1" ht="13.5">
      <c r="B176" s="269"/>
      <c r="C176" s="270"/>
      <c r="D176" s="248" t="s">
        <v>185</v>
      </c>
      <c r="E176" s="271" t="s">
        <v>21</v>
      </c>
      <c r="F176" s="272" t="s">
        <v>1601</v>
      </c>
      <c r="G176" s="270"/>
      <c r="H176" s="271" t="s">
        <v>21</v>
      </c>
      <c r="I176" s="273"/>
      <c r="J176" s="270"/>
      <c r="K176" s="270"/>
      <c r="L176" s="274"/>
      <c r="M176" s="275"/>
      <c r="N176" s="276"/>
      <c r="O176" s="276"/>
      <c r="P176" s="276"/>
      <c r="Q176" s="276"/>
      <c r="R176" s="276"/>
      <c r="S176" s="276"/>
      <c r="T176" s="277"/>
      <c r="AT176" s="278" t="s">
        <v>185</v>
      </c>
      <c r="AU176" s="278" t="s">
        <v>85</v>
      </c>
      <c r="AV176" s="14" t="s">
        <v>82</v>
      </c>
      <c r="AW176" s="14" t="s">
        <v>37</v>
      </c>
      <c r="AX176" s="14" t="s">
        <v>74</v>
      </c>
      <c r="AY176" s="278" t="s">
        <v>169</v>
      </c>
    </row>
    <row r="177" spans="2:51" s="12" customFormat="1" ht="13.5">
      <c r="B177" s="246"/>
      <c r="C177" s="247"/>
      <c r="D177" s="248" t="s">
        <v>185</v>
      </c>
      <c r="E177" s="249" t="s">
        <v>21</v>
      </c>
      <c r="F177" s="250" t="s">
        <v>1625</v>
      </c>
      <c r="G177" s="247"/>
      <c r="H177" s="251">
        <v>40.25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pans="2:51" s="12" customFormat="1" ht="13.5">
      <c r="B178" s="246"/>
      <c r="C178" s="247"/>
      <c r="D178" s="248" t="s">
        <v>185</v>
      </c>
      <c r="E178" s="249" t="s">
        <v>21</v>
      </c>
      <c r="F178" s="250" t="s">
        <v>1626</v>
      </c>
      <c r="G178" s="247"/>
      <c r="H178" s="251">
        <v>16.8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pans="2:51" s="14" customFormat="1" ht="13.5">
      <c r="B179" s="269"/>
      <c r="C179" s="270"/>
      <c r="D179" s="248" t="s">
        <v>185</v>
      </c>
      <c r="E179" s="271" t="s">
        <v>21</v>
      </c>
      <c r="F179" s="272" t="s">
        <v>1603</v>
      </c>
      <c r="G179" s="270"/>
      <c r="H179" s="271" t="s">
        <v>21</v>
      </c>
      <c r="I179" s="273"/>
      <c r="J179" s="270"/>
      <c r="K179" s="270"/>
      <c r="L179" s="274"/>
      <c r="M179" s="275"/>
      <c r="N179" s="276"/>
      <c r="O179" s="276"/>
      <c r="P179" s="276"/>
      <c r="Q179" s="276"/>
      <c r="R179" s="276"/>
      <c r="S179" s="276"/>
      <c r="T179" s="277"/>
      <c r="AT179" s="278" t="s">
        <v>185</v>
      </c>
      <c r="AU179" s="278" t="s">
        <v>85</v>
      </c>
      <c r="AV179" s="14" t="s">
        <v>82</v>
      </c>
      <c r="AW179" s="14" t="s">
        <v>37</v>
      </c>
      <c r="AX179" s="14" t="s">
        <v>74</v>
      </c>
      <c r="AY179" s="278" t="s">
        <v>169</v>
      </c>
    </row>
    <row r="180" spans="2:51" s="14" customFormat="1" ht="13.5">
      <c r="B180" s="269"/>
      <c r="C180" s="270"/>
      <c r="D180" s="248" t="s">
        <v>185</v>
      </c>
      <c r="E180" s="271" t="s">
        <v>21</v>
      </c>
      <c r="F180" s="272" t="s">
        <v>1604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pans="2:51" s="12" customFormat="1" ht="13.5">
      <c r="B181" s="246"/>
      <c r="C181" s="247"/>
      <c r="D181" s="248" t="s">
        <v>185</v>
      </c>
      <c r="E181" s="249" t="s">
        <v>21</v>
      </c>
      <c r="F181" s="250" t="s">
        <v>1620</v>
      </c>
      <c r="G181" s="247"/>
      <c r="H181" s="251">
        <v>11.5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pans="2:51" s="12" customFormat="1" ht="13.5">
      <c r="B182" s="246"/>
      <c r="C182" s="247"/>
      <c r="D182" s="248" t="s">
        <v>185</v>
      </c>
      <c r="E182" s="249" t="s">
        <v>21</v>
      </c>
      <c r="F182" s="250" t="s">
        <v>1621</v>
      </c>
      <c r="G182" s="247"/>
      <c r="H182" s="251">
        <v>6.3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pans="2:51" s="14" customFormat="1" ht="13.5">
      <c r="B183" s="269"/>
      <c r="C183" s="270"/>
      <c r="D183" s="248" t="s">
        <v>185</v>
      </c>
      <c r="E183" s="271" t="s">
        <v>21</v>
      </c>
      <c r="F183" s="272" t="s">
        <v>1605</v>
      </c>
      <c r="G183" s="270"/>
      <c r="H183" s="271" t="s">
        <v>21</v>
      </c>
      <c r="I183" s="273"/>
      <c r="J183" s="270"/>
      <c r="K183" s="270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185</v>
      </c>
      <c r="AU183" s="278" t="s">
        <v>85</v>
      </c>
      <c r="AV183" s="14" t="s">
        <v>82</v>
      </c>
      <c r="AW183" s="14" t="s">
        <v>37</v>
      </c>
      <c r="AX183" s="14" t="s">
        <v>74</v>
      </c>
      <c r="AY183" s="278" t="s">
        <v>169</v>
      </c>
    </row>
    <row r="184" spans="2:51" s="12" customFormat="1" ht="13.5">
      <c r="B184" s="246"/>
      <c r="C184" s="247"/>
      <c r="D184" s="248" t="s">
        <v>185</v>
      </c>
      <c r="E184" s="249" t="s">
        <v>21</v>
      </c>
      <c r="F184" s="250" t="s">
        <v>1627</v>
      </c>
      <c r="G184" s="247"/>
      <c r="H184" s="251">
        <v>28.4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pans="2:51" s="12" customFormat="1" ht="13.5">
      <c r="B185" s="246"/>
      <c r="C185" s="247"/>
      <c r="D185" s="248" t="s">
        <v>185</v>
      </c>
      <c r="E185" s="249" t="s">
        <v>21</v>
      </c>
      <c r="F185" s="250" t="s">
        <v>1628</v>
      </c>
      <c r="G185" s="247"/>
      <c r="H185" s="251">
        <v>10.9</v>
      </c>
      <c r="I185" s="252"/>
      <c r="J185" s="247"/>
      <c r="K185" s="247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185</v>
      </c>
      <c r="AU185" s="257" t="s">
        <v>85</v>
      </c>
      <c r="AV185" s="12" t="s">
        <v>85</v>
      </c>
      <c r="AW185" s="12" t="s">
        <v>37</v>
      </c>
      <c r="AX185" s="12" t="s">
        <v>74</v>
      </c>
      <c r="AY185" s="257" t="s">
        <v>169</v>
      </c>
    </row>
    <row r="186" spans="2:51" s="14" customFormat="1" ht="13.5">
      <c r="B186" s="269"/>
      <c r="C186" s="270"/>
      <c r="D186" s="248" t="s">
        <v>185</v>
      </c>
      <c r="E186" s="271" t="s">
        <v>21</v>
      </c>
      <c r="F186" s="272" t="s">
        <v>1604</v>
      </c>
      <c r="G186" s="270"/>
      <c r="H186" s="271" t="s">
        <v>21</v>
      </c>
      <c r="I186" s="273"/>
      <c r="J186" s="270"/>
      <c r="K186" s="270"/>
      <c r="L186" s="274"/>
      <c r="M186" s="275"/>
      <c r="N186" s="276"/>
      <c r="O186" s="276"/>
      <c r="P186" s="276"/>
      <c r="Q186" s="276"/>
      <c r="R186" s="276"/>
      <c r="S186" s="276"/>
      <c r="T186" s="277"/>
      <c r="AT186" s="278" t="s">
        <v>185</v>
      </c>
      <c r="AU186" s="278" t="s">
        <v>85</v>
      </c>
      <c r="AV186" s="14" t="s">
        <v>82</v>
      </c>
      <c r="AW186" s="14" t="s">
        <v>37</v>
      </c>
      <c r="AX186" s="14" t="s">
        <v>74</v>
      </c>
      <c r="AY186" s="278" t="s">
        <v>169</v>
      </c>
    </row>
    <row r="187" spans="2:51" s="12" customFormat="1" ht="13.5">
      <c r="B187" s="246"/>
      <c r="C187" s="247"/>
      <c r="D187" s="248" t="s">
        <v>185</v>
      </c>
      <c r="E187" s="249" t="s">
        <v>21</v>
      </c>
      <c r="F187" s="250" t="s">
        <v>1620</v>
      </c>
      <c r="G187" s="247"/>
      <c r="H187" s="251">
        <v>11.5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pans="2:51" s="12" customFormat="1" ht="13.5">
      <c r="B188" s="246"/>
      <c r="C188" s="247"/>
      <c r="D188" s="248" t="s">
        <v>185</v>
      </c>
      <c r="E188" s="249" t="s">
        <v>21</v>
      </c>
      <c r="F188" s="250" t="s">
        <v>1621</v>
      </c>
      <c r="G188" s="247"/>
      <c r="H188" s="251">
        <v>6.3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pans="2:51" s="14" customFormat="1" ht="13.5">
      <c r="B189" s="269"/>
      <c r="C189" s="270"/>
      <c r="D189" s="248" t="s">
        <v>185</v>
      </c>
      <c r="E189" s="271" t="s">
        <v>21</v>
      </c>
      <c r="F189" s="272" t="s">
        <v>1607</v>
      </c>
      <c r="G189" s="270"/>
      <c r="H189" s="271" t="s">
        <v>21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AT189" s="278" t="s">
        <v>185</v>
      </c>
      <c r="AU189" s="278" t="s">
        <v>85</v>
      </c>
      <c r="AV189" s="14" t="s">
        <v>82</v>
      </c>
      <c r="AW189" s="14" t="s">
        <v>37</v>
      </c>
      <c r="AX189" s="14" t="s">
        <v>74</v>
      </c>
      <c r="AY189" s="278" t="s">
        <v>169</v>
      </c>
    </row>
    <row r="190" spans="2:51" s="12" customFormat="1" ht="13.5">
      <c r="B190" s="246"/>
      <c r="C190" s="247"/>
      <c r="D190" s="248" t="s">
        <v>185</v>
      </c>
      <c r="E190" s="249" t="s">
        <v>21</v>
      </c>
      <c r="F190" s="250" t="s">
        <v>1629</v>
      </c>
      <c r="G190" s="247"/>
      <c r="H190" s="251">
        <v>10.5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pans="2:51" s="12" customFormat="1" ht="13.5">
      <c r="B191" s="246"/>
      <c r="C191" s="247"/>
      <c r="D191" s="248" t="s">
        <v>185</v>
      </c>
      <c r="E191" s="249" t="s">
        <v>21</v>
      </c>
      <c r="F191" s="250" t="s">
        <v>1630</v>
      </c>
      <c r="G191" s="247"/>
      <c r="H191" s="251">
        <v>6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pans="2:51" s="14" customFormat="1" ht="13.5">
      <c r="B192" s="269"/>
      <c r="C192" s="270"/>
      <c r="D192" s="248" t="s">
        <v>185</v>
      </c>
      <c r="E192" s="271" t="s">
        <v>21</v>
      </c>
      <c r="F192" s="272" t="s">
        <v>1609</v>
      </c>
      <c r="G192" s="270"/>
      <c r="H192" s="271" t="s">
        <v>21</v>
      </c>
      <c r="I192" s="273"/>
      <c r="J192" s="270"/>
      <c r="K192" s="270"/>
      <c r="L192" s="274"/>
      <c r="M192" s="275"/>
      <c r="N192" s="276"/>
      <c r="O192" s="276"/>
      <c r="P192" s="276"/>
      <c r="Q192" s="276"/>
      <c r="R192" s="276"/>
      <c r="S192" s="276"/>
      <c r="T192" s="277"/>
      <c r="AT192" s="278" t="s">
        <v>185</v>
      </c>
      <c r="AU192" s="278" t="s">
        <v>85</v>
      </c>
      <c r="AV192" s="14" t="s">
        <v>82</v>
      </c>
      <c r="AW192" s="14" t="s">
        <v>37</v>
      </c>
      <c r="AX192" s="14" t="s">
        <v>74</v>
      </c>
      <c r="AY192" s="278" t="s">
        <v>169</v>
      </c>
    </row>
    <row r="193" spans="2:51" s="12" customFormat="1" ht="13.5">
      <c r="B193" s="246"/>
      <c r="C193" s="247"/>
      <c r="D193" s="248" t="s">
        <v>185</v>
      </c>
      <c r="E193" s="249" t="s">
        <v>21</v>
      </c>
      <c r="F193" s="250" t="s">
        <v>1631</v>
      </c>
      <c r="G193" s="247"/>
      <c r="H193" s="251">
        <v>40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pans="2:51" s="12" customFormat="1" ht="13.5">
      <c r="B194" s="246"/>
      <c r="C194" s="247"/>
      <c r="D194" s="248" t="s">
        <v>185</v>
      </c>
      <c r="E194" s="249" t="s">
        <v>21</v>
      </c>
      <c r="F194" s="250" t="s">
        <v>1632</v>
      </c>
      <c r="G194" s="247"/>
      <c r="H194" s="251">
        <v>18.8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pans="2:51" s="13" customFormat="1" ht="13.5">
      <c r="B195" s="258"/>
      <c r="C195" s="259"/>
      <c r="D195" s="248" t="s">
        <v>185</v>
      </c>
      <c r="E195" s="260" t="s">
        <v>21</v>
      </c>
      <c r="F195" s="261" t="s">
        <v>187</v>
      </c>
      <c r="G195" s="259"/>
      <c r="H195" s="262">
        <v>433.55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185</v>
      </c>
      <c r="AU195" s="268" t="s">
        <v>85</v>
      </c>
      <c r="AV195" s="13" t="s">
        <v>176</v>
      </c>
      <c r="AW195" s="13" t="s">
        <v>37</v>
      </c>
      <c r="AX195" s="13" t="s">
        <v>82</v>
      </c>
      <c r="AY195" s="268" t="s">
        <v>169</v>
      </c>
    </row>
    <row r="196" spans="2:65" s="1" customFormat="1" ht="25.5" customHeight="1">
      <c r="B196" s="47"/>
      <c r="C196" s="294" t="s">
        <v>239</v>
      </c>
      <c r="D196" s="294" t="s">
        <v>532</v>
      </c>
      <c r="E196" s="295" t="s">
        <v>1633</v>
      </c>
      <c r="F196" s="296" t="s">
        <v>1634</v>
      </c>
      <c r="G196" s="297" t="s">
        <v>194</v>
      </c>
      <c r="H196" s="298">
        <v>44.222</v>
      </c>
      <c r="I196" s="299"/>
      <c r="J196" s="300">
        <f>ROUND(I196*H196,2)</f>
        <v>0</v>
      </c>
      <c r="K196" s="296" t="s">
        <v>21</v>
      </c>
      <c r="L196" s="301"/>
      <c r="M196" s="302" t="s">
        <v>21</v>
      </c>
      <c r="N196" s="303" t="s">
        <v>45</v>
      </c>
      <c r="O196" s="48"/>
      <c r="P196" s="243">
        <f>O196*H196</f>
        <v>0</v>
      </c>
      <c r="Q196" s="243">
        <v>0.22</v>
      </c>
      <c r="R196" s="243">
        <f>Q196*H196</f>
        <v>9.72884</v>
      </c>
      <c r="S196" s="243">
        <v>0</v>
      </c>
      <c r="T196" s="244">
        <f>S196*H196</f>
        <v>0</v>
      </c>
      <c r="AR196" s="25" t="s">
        <v>215</v>
      </c>
      <c r="AT196" s="25" t="s">
        <v>532</v>
      </c>
      <c r="AU196" s="25" t="s">
        <v>85</v>
      </c>
      <c r="AY196" s="25" t="s">
        <v>169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25" t="s">
        <v>82</v>
      </c>
      <c r="BK196" s="245">
        <f>ROUND(I196*H196,2)</f>
        <v>0</v>
      </c>
      <c r="BL196" s="25" t="s">
        <v>176</v>
      </c>
      <c r="BM196" s="25" t="s">
        <v>1635</v>
      </c>
    </row>
    <row r="197" spans="2:51" s="12" customFormat="1" ht="13.5">
      <c r="B197" s="246"/>
      <c r="C197" s="247"/>
      <c r="D197" s="248" t="s">
        <v>185</v>
      </c>
      <c r="E197" s="249" t="s">
        <v>21</v>
      </c>
      <c r="F197" s="250" t="s">
        <v>1636</v>
      </c>
      <c r="G197" s="247"/>
      <c r="H197" s="251">
        <v>44.222</v>
      </c>
      <c r="I197" s="252"/>
      <c r="J197" s="247"/>
      <c r="K197" s="247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185</v>
      </c>
      <c r="AU197" s="257" t="s">
        <v>85</v>
      </c>
      <c r="AV197" s="12" t="s">
        <v>85</v>
      </c>
      <c r="AW197" s="12" t="s">
        <v>37</v>
      </c>
      <c r="AX197" s="12" t="s">
        <v>74</v>
      </c>
      <c r="AY197" s="257" t="s">
        <v>169</v>
      </c>
    </row>
    <row r="198" spans="2:51" s="13" customFormat="1" ht="13.5">
      <c r="B198" s="258"/>
      <c r="C198" s="259"/>
      <c r="D198" s="248" t="s">
        <v>185</v>
      </c>
      <c r="E198" s="260" t="s">
        <v>21</v>
      </c>
      <c r="F198" s="261" t="s">
        <v>187</v>
      </c>
      <c r="G198" s="259"/>
      <c r="H198" s="262">
        <v>44.222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185</v>
      </c>
      <c r="AU198" s="268" t="s">
        <v>85</v>
      </c>
      <c r="AV198" s="13" t="s">
        <v>176</v>
      </c>
      <c r="AW198" s="13" t="s">
        <v>37</v>
      </c>
      <c r="AX198" s="13" t="s">
        <v>82</v>
      </c>
      <c r="AY198" s="268" t="s">
        <v>169</v>
      </c>
    </row>
    <row r="199" spans="2:65" s="1" customFormat="1" ht="16.5" customHeight="1">
      <c r="B199" s="47"/>
      <c r="C199" s="234" t="s">
        <v>10</v>
      </c>
      <c r="D199" s="234" t="s">
        <v>171</v>
      </c>
      <c r="E199" s="235" t="s">
        <v>1013</v>
      </c>
      <c r="F199" s="236" t="s">
        <v>1014</v>
      </c>
      <c r="G199" s="237" t="s">
        <v>194</v>
      </c>
      <c r="H199" s="238">
        <v>215.25</v>
      </c>
      <c r="I199" s="239"/>
      <c r="J199" s="240">
        <f>ROUND(I199*H199,2)</f>
        <v>0</v>
      </c>
      <c r="K199" s="236" t="s">
        <v>21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0.0010925</v>
      </c>
      <c r="R199" s="243">
        <f>Q199*H199</f>
        <v>0.23516062499999998</v>
      </c>
      <c r="S199" s="243">
        <v>0</v>
      </c>
      <c r="T199" s="244">
        <f>S199*H199</f>
        <v>0</v>
      </c>
      <c r="AR199" s="25" t="s">
        <v>176</v>
      </c>
      <c r="AT199" s="25" t="s">
        <v>171</v>
      </c>
      <c r="AU199" s="25" t="s">
        <v>85</v>
      </c>
      <c r="AY199" s="25" t="s">
        <v>169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176</v>
      </c>
      <c r="BM199" s="25" t="s">
        <v>1637</v>
      </c>
    </row>
    <row r="200" spans="2:51" s="14" customFormat="1" ht="13.5">
      <c r="B200" s="269"/>
      <c r="C200" s="270"/>
      <c r="D200" s="248" t="s">
        <v>185</v>
      </c>
      <c r="E200" s="271" t="s">
        <v>21</v>
      </c>
      <c r="F200" s="272" t="s">
        <v>1603</v>
      </c>
      <c r="G200" s="270"/>
      <c r="H200" s="271" t="s">
        <v>21</v>
      </c>
      <c r="I200" s="273"/>
      <c r="J200" s="270"/>
      <c r="K200" s="270"/>
      <c r="L200" s="274"/>
      <c r="M200" s="275"/>
      <c r="N200" s="276"/>
      <c r="O200" s="276"/>
      <c r="P200" s="276"/>
      <c r="Q200" s="276"/>
      <c r="R200" s="276"/>
      <c r="S200" s="276"/>
      <c r="T200" s="277"/>
      <c r="AT200" s="278" t="s">
        <v>185</v>
      </c>
      <c r="AU200" s="278" t="s">
        <v>85</v>
      </c>
      <c r="AV200" s="14" t="s">
        <v>82</v>
      </c>
      <c r="AW200" s="14" t="s">
        <v>37</v>
      </c>
      <c r="AX200" s="14" t="s">
        <v>74</v>
      </c>
      <c r="AY200" s="278" t="s">
        <v>169</v>
      </c>
    </row>
    <row r="201" spans="2:51" s="14" customFormat="1" ht="13.5">
      <c r="B201" s="269"/>
      <c r="C201" s="270"/>
      <c r="D201" s="248" t="s">
        <v>185</v>
      </c>
      <c r="E201" s="271" t="s">
        <v>21</v>
      </c>
      <c r="F201" s="272" t="s">
        <v>1604</v>
      </c>
      <c r="G201" s="270"/>
      <c r="H201" s="271" t="s">
        <v>21</v>
      </c>
      <c r="I201" s="273"/>
      <c r="J201" s="270"/>
      <c r="K201" s="270"/>
      <c r="L201" s="274"/>
      <c r="M201" s="275"/>
      <c r="N201" s="276"/>
      <c r="O201" s="276"/>
      <c r="P201" s="276"/>
      <c r="Q201" s="276"/>
      <c r="R201" s="276"/>
      <c r="S201" s="276"/>
      <c r="T201" s="277"/>
      <c r="AT201" s="278" t="s">
        <v>185</v>
      </c>
      <c r="AU201" s="278" t="s">
        <v>85</v>
      </c>
      <c r="AV201" s="14" t="s">
        <v>82</v>
      </c>
      <c r="AW201" s="14" t="s">
        <v>37</v>
      </c>
      <c r="AX201" s="14" t="s">
        <v>74</v>
      </c>
      <c r="AY201" s="278" t="s">
        <v>169</v>
      </c>
    </row>
    <row r="202" spans="2:51" s="12" customFormat="1" ht="13.5">
      <c r="B202" s="246"/>
      <c r="C202" s="247"/>
      <c r="D202" s="248" t="s">
        <v>185</v>
      </c>
      <c r="E202" s="249" t="s">
        <v>21</v>
      </c>
      <c r="F202" s="250" t="s">
        <v>1596</v>
      </c>
      <c r="G202" s="247"/>
      <c r="H202" s="251">
        <v>23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pans="2:51" s="14" customFormat="1" ht="13.5">
      <c r="B203" s="269"/>
      <c r="C203" s="270"/>
      <c r="D203" s="248" t="s">
        <v>185</v>
      </c>
      <c r="E203" s="271" t="s">
        <v>21</v>
      </c>
      <c r="F203" s="272" t="s">
        <v>1605</v>
      </c>
      <c r="G203" s="270"/>
      <c r="H203" s="271" t="s">
        <v>21</v>
      </c>
      <c r="I203" s="273"/>
      <c r="J203" s="270"/>
      <c r="K203" s="270"/>
      <c r="L203" s="274"/>
      <c r="M203" s="275"/>
      <c r="N203" s="276"/>
      <c r="O203" s="276"/>
      <c r="P203" s="276"/>
      <c r="Q203" s="276"/>
      <c r="R203" s="276"/>
      <c r="S203" s="276"/>
      <c r="T203" s="277"/>
      <c r="AT203" s="278" t="s">
        <v>185</v>
      </c>
      <c r="AU203" s="278" t="s">
        <v>85</v>
      </c>
      <c r="AV203" s="14" t="s">
        <v>82</v>
      </c>
      <c r="AW203" s="14" t="s">
        <v>37</v>
      </c>
      <c r="AX203" s="14" t="s">
        <v>74</v>
      </c>
      <c r="AY203" s="278" t="s">
        <v>169</v>
      </c>
    </row>
    <row r="204" spans="2:51" s="12" customFormat="1" ht="13.5">
      <c r="B204" s="246"/>
      <c r="C204" s="247"/>
      <c r="D204" s="248" t="s">
        <v>185</v>
      </c>
      <c r="E204" s="249" t="s">
        <v>21</v>
      </c>
      <c r="F204" s="250" t="s">
        <v>1606</v>
      </c>
      <c r="G204" s="247"/>
      <c r="H204" s="251">
        <v>53.25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pans="2:51" s="14" customFormat="1" ht="13.5">
      <c r="B205" s="269"/>
      <c r="C205" s="270"/>
      <c r="D205" s="248" t="s">
        <v>185</v>
      </c>
      <c r="E205" s="271" t="s">
        <v>21</v>
      </c>
      <c r="F205" s="272" t="s">
        <v>1604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pans="2:51" s="12" customFormat="1" ht="13.5">
      <c r="B206" s="246"/>
      <c r="C206" s="247"/>
      <c r="D206" s="248" t="s">
        <v>185</v>
      </c>
      <c r="E206" s="249" t="s">
        <v>21</v>
      </c>
      <c r="F206" s="250" t="s">
        <v>1596</v>
      </c>
      <c r="G206" s="247"/>
      <c r="H206" s="251">
        <v>23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pans="2:51" s="14" customFormat="1" ht="13.5">
      <c r="B207" s="269"/>
      <c r="C207" s="270"/>
      <c r="D207" s="248" t="s">
        <v>185</v>
      </c>
      <c r="E207" s="271" t="s">
        <v>21</v>
      </c>
      <c r="F207" s="272" t="s">
        <v>1607</v>
      </c>
      <c r="G207" s="270"/>
      <c r="H207" s="271" t="s">
        <v>21</v>
      </c>
      <c r="I207" s="273"/>
      <c r="J207" s="270"/>
      <c r="K207" s="270"/>
      <c r="L207" s="274"/>
      <c r="M207" s="275"/>
      <c r="N207" s="276"/>
      <c r="O207" s="276"/>
      <c r="P207" s="276"/>
      <c r="Q207" s="276"/>
      <c r="R207" s="276"/>
      <c r="S207" s="276"/>
      <c r="T207" s="277"/>
      <c r="AT207" s="278" t="s">
        <v>185</v>
      </c>
      <c r="AU207" s="278" t="s">
        <v>85</v>
      </c>
      <c r="AV207" s="14" t="s">
        <v>82</v>
      </c>
      <c r="AW207" s="14" t="s">
        <v>37</v>
      </c>
      <c r="AX207" s="14" t="s">
        <v>74</v>
      </c>
      <c r="AY207" s="278" t="s">
        <v>169</v>
      </c>
    </row>
    <row r="208" spans="2:51" s="12" customFormat="1" ht="13.5">
      <c r="B208" s="246"/>
      <c r="C208" s="247"/>
      <c r="D208" s="248" t="s">
        <v>185</v>
      </c>
      <c r="E208" s="249" t="s">
        <v>21</v>
      </c>
      <c r="F208" s="250" t="s">
        <v>1608</v>
      </c>
      <c r="G208" s="247"/>
      <c r="H208" s="251">
        <v>21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pans="2:51" s="14" customFormat="1" ht="13.5">
      <c r="B209" s="269"/>
      <c r="C209" s="270"/>
      <c r="D209" s="248" t="s">
        <v>185</v>
      </c>
      <c r="E209" s="271" t="s">
        <v>21</v>
      </c>
      <c r="F209" s="272" t="s">
        <v>1609</v>
      </c>
      <c r="G209" s="270"/>
      <c r="H209" s="271" t="s">
        <v>21</v>
      </c>
      <c r="I209" s="273"/>
      <c r="J209" s="270"/>
      <c r="K209" s="270"/>
      <c r="L209" s="274"/>
      <c r="M209" s="275"/>
      <c r="N209" s="276"/>
      <c r="O209" s="276"/>
      <c r="P209" s="276"/>
      <c r="Q209" s="276"/>
      <c r="R209" s="276"/>
      <c r="S209" s="276"/>
      <c r="T209" s="277"/>
      <c r="AT209" s="278" t="s">
        <v>185</v>
      </c>
      <c r="AU209" s="278" t="s">
        <v>85</v>
      </c>
      <c r="AV209" s="14" t="s">
        <v>82</v>
      </c>
      <c r="AW209" s="14" t="s">
        <v>37</v>
      </c>
      <c r="AX209" s="14" t="s">
        <v>74</v>
      </c>
      <c r="AY209" s="278" t="s">
        <v>169</v>
      </c>
    </row>
    <row r="210" spans="2:51" s="12" customFormat="1" ht="13.5">
      <c r="B210" s="246"/>
      <c r="C210" s="247"/>
      <c r="D210" s="248" t="s">
        <v>185</v>
      </c>
      <c r="E210" s="249" t="s">
        <v>21</v>
      </c>
      <c r="F210" s="250" t="s">
        <v>1610</v>
      </c>
      <c r="G210" s="247"/>
      <c r="H210" s="251">
        <v>37.5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pans="2:51" s="12" customFormat="1" ht="13.5">
      <c r="B211" s="246"/>
      <c r="C211" s="247"/>
      <c r="D211" s="248" t="s">
        <v>185</v>
      </c>
      <c r="E211" s="249" t="s">
        <v>21</v>
      </c>
      <c r="F211" s="250" t="s">
        <v>1611</v>
      </c>
      <c r="G211" s="247"/>
      <c r="H211" s="251">
        <v>27.5</v>
      </c>
      <c r="I211" s="252"/>
      <c r="J211" s="247"/>
      <c r="K211" s="247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185</v>
      </c>
      <c r="AU211" s="257" t="s">
        <v>85</v>
      </c>
      <c r="AV211" s="12" t="s">
        <v>85</v>
      </c>
      <c r="AW211" s="12" t="s">
        <v>37</v>
      </c>
      <c r="AX211" s="12" t="s">
        <v>74</v>
      </c>
      <c r="AY211" s="257" t="s">
        <v>169</v>
      </c>
    </row>
    <row r="212" spans="2:51" s="12" customFormat="1" ht="13.5">
      <c r="B212" s="246"/>
      <c r="C212" s="247"/>
      <c r="D212" s="248" t="s">
        <v>185</v>
      </c>
      <c r="E212" s="249" t="s">
        <v>21</v>
      </c>
      <c r="F212" s="250" t="s">
        <v>1612</v>
      </c>
      <c r="G212" s="247"/>
      <c r="H212" s="251">
        <v>30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pans="2:51" s="13" customFormat="1" ht="13.5">
      <c r="B213" s="258"/>
      <c r="C213" s="259"/>
      <c r="D213" s="248" t="s">
        <v>185</v>
      </c>
      <c r="E213" s="260" t="s">
        <v>21</v>
      </c>
      <c r="F213" s="261" t="s">
        <v>187</v>
      </c>
      <c r="G213" s="259"/>
      <c r="H213" s="262">
        <v>215.25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AT213" s="268" t="s">
        <v>185</v>
      </c>
      <c r="AU213" s="268" t="s">
        <v>85</v>
      </c>
      <c r="AV213" s="13" t="s">
        <v>176</v>
      </c>
      <c r="AW213" s="13" t="s">
        <v>37</v>
      </c>
      <c r="AX213" s="13" t="s">
        <v>82</v>
      </c>
      <c r="AY213" s="268" t="s">
        <v>169</v>
      </c>
    </row>
    <row r="214" spans="2:65" s="1" customFormat="1" ht="25.5" customHeight="1">
      <c r="B214" s="47"/>
      <c r="C214" s="234" t="s">
        <v>246</v>
      </c>
      <c r="D214" s="234" t="s">
        <v>171</v>
      </c>
      <c r="E214" s="235" t="s">
        <v>1017</v>
      </c>
      <c r="F214" s="236" t="s">
        <v>1018</v>
      </c>
      <c r="G214" s="237" t="s">
        <v>194</v>
      </c>
      <c r="H214" s="238">
        <v>430.5</v>
      </c>
      <c r="I214" s="239"/>
      <c r="J214" s="240">
        <f>ROUND(I214*H214,2)</f>
        <v>0</v>
      </c>
      <c r="K214" s="236" t="s">
        <v>175</v>
      </c>
      <c r="L214" s="73"/>
      <c r="M214" s="241" t="s">
        <v>21</v>
      </c>
      <c r="N214" s="242" t="s">
        <v>45</v>
      </c>
      <c r="O214" s="48"/>
      <c r="P214" s="243">
        <f>O214*H214</f>
        <v>0</v>
      </c>
      <c r="Q214" s="243">
        <v>0.0004675</v>
      </c>
      <c r="R214" s="243">
        <f>Q214*H214</f>
        <v>0.20125875</v>
      </c>
      <c r="S214" s="243">
        <v>0</v>
      </c>
      <c r="T214" s="244">
        <f>S214*H214</f>
        <v>0</v>
      </c>
      <c r="AR214" s="25" t="s">
        <v>176</v>
      </c>
      <c r="AT214" s="25" t="s">
        <v>171</v>
      </c>
      <c r="AU214" s="25" t="s">
        <v>85</v>
      </c>
      <c r="AY214" s="25" t="s">
        <v>169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25" t="s">
        <v>82</v>
      </c>
      <c r="BK214" s="245">
        <f>ROUND(I214*H214,2)</f>
        <v>0</v>
      </c>
      <c r="BL214" s="25" t="s">
        <v>176</v>
      </c>
      <c r="BM214" s="25" t="s">
        <v>1638</v>
      </c>
    </row>
    <row r="215" spans="2:51" s="12" customFormat="1" ht="13.5">
      <c r="B215" s="246"/>
      <c r="C215" s="247"/>
      <c r="D215" s="248" t="s">
        <v>185</v>
      </c>
      <c r="E215" s="249" t="s">
        <v>21</v>
      </c>
      <c r="F215" s="250" t="s">
        <v>1639</v>
      </c>
      <c r="G215" s="247"/>
      <c r="H215" s="251">
        <v>430.5</v>
      </c>
      <c r="I215" s="252"/>
      <c r="J215" s="247"/>
      <c r="K215" s="247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185</v>
      </c>
      <c r="AU215" s="257" t="s">
        <v>85</v>
      </c>
      <c r="AV215" s="12" t="s">
        <v>85</v>
      </c>
      <c r="AW215" s="12" t="s">
        <v>37</v>
      </c>
      <c r="AX215" s="12" t="s">
        <v>74</v>
      </c>
      <c r="AY215" s="257" t="s">
        <v>169</v>
      </c>
    </row>
    <row r="216" spans="2:51" s="13" customFormat="1" ht="13.5">
      <c r="B216" s="258"/>
      <c r="C216" s="259"/>
      <c r="D216" s="248" t="s">
        <v>185</v>
      </c>
      <c r="E216" s="260" t="s">
        <v>21</v>
      </c>
      <c r="F216" s="261" t="s">
        <v>187</v>
      </c>
      <c r="G216" s="259"/>
      <c r="H216" s="262">
        <v>430.5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AT216" s="268" t="s">
        <v>185</v>
      </c>
      <c r="AU216" s="268" t="s">
        <v>85</v>
      </c>
      <c r="AV216" s="13" t="s">
        <v>176</v>
      </c>
      <c r="AW216" s="13" t="s">
        <v>37</v>
      </c>
      <c r="AX216" s="13" t="s">
        <v>82</v>
      </c>
      <c r="AY216" s="268" t="s">
        <v>169</v>
      </c>
    </row>
    <row r="217" spans="2:63" s="11" customFormat="1" ht="29.85" customHeight="1">
      <c r="B217" s="218"/>
      <c r="C217" s="219"/>
      <c r="D217" s="220" t="s">
        <v>73</v>
      </c>
      <c r="E217" s="232" t="s">
        <v>319</v>
      </c>
      <c r="F217" s="232" t="s">
        <v>320</v>
      </c>
      <c r="G217" s="219"/>
      <c r="H217" s="219"/>
      <c r="I217" s="222"/>
      <c r="J217" s="233">
        <f>BK217</f>
        <v>0</v>
      </c>
      <c r="K217" s="219"/>
      <c r="L217" s="224"/>
      <c r="M217" s="225"/>
      <c r="N217" s="226"/>
      <c r="O217" s="226"/>
      <c r="P217" s="227">
        <f>P218</f>
        <v>0</v>
      </c>
      <c r="Q217" s="226"/>
      <c r="R217" s="227">
        <f>R218</f>
        <v>0</v>
      </c>
      <c r="S217" s="226"/>
      <c r="T217" s="228">
        <f>T218</f>
        <v>0</v>
      </c>
      <c r="AR217" s="229" t="s">
        <v>82</v>
      </c>
      <c r="AT217" s="230" t="s">
        <v>73</v>
      </c>
      <c r="AU217" s="230" t="s">
        <v>82</v>
      </c>
      <c r="AY217" s="229" t="s">
        <v>169</v>
      </c>
      <c r="BK217" s="231">
        <f>BK218</f>
        <v>0</v>
      </c>
    </row>
    <row r="218" spans="2:65" s="1" customFormat="1" ht="25.5" customHeight="1">
      <c r="B218" s="47"/>
      <c r="C218" s="234" t="s">
        <v>250</v>
      </c>
      <c r="D218" s="234" t="s">
        <v>171</v>
      </c>
      <c r="E218" s="235" t="s">
        <v>322</v>
      </c>
      <c r="F218" s="236" t="s">
        <v>323</v>
      </c>
      <c r="G218" s="237" t="s">
        <v>288</v>
      </c>
      <c r="H218" s="238">
        <v>319.396</v>
      </c>
      <c r="I218" s="239"/>
      <c r="J218" s="240">
        <f>ROUND(I218*H218,2)</f>
        <v>0</v>
      </c>
      <c r="K218" s="236" t="s">
        <v>175</v>
      </c>
      <c r="L218" s="73"/>
      <c r="M218" s="241" t="s">
        <v>21</v>
      </c>
      <c r="N218" s="279" t="s">
        <v>45</v>
      </c>
      <c r="O218" s="280"/>
      <c r="P218" s="281">
        <f>O218*H218</f>
        <v>0</v>
      </c>
      <c r="Q218" s="281">
        <v>0</v>
      </c>
      <c r="R218" s="281">
        <f>Q218*H218</f>
        <v>0</v>
      </c>
      <c r="S218" s="281">
        <v>0</v>
      </c>
      <c r="T218" s="282">
        <f>S218*H218</f>
        <v>0</v>
      </c>
      <c r="AR218" s="25" t="s">
        <v>176</v>
      </c>
      <c r="AT218" s="25" t="s">
        <v>171</v>
      </c>
      <c r="AU218" s="25" t="s">
        <v>85</v>
      </c>
      <c r="AY218" s="25" t="s">
        <v>169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25" t="s">
        <v>82</v>
      </c>
      <c r="BK218" s="245">
        <f>ROUND(I218*H218,2)</f>
        <v>0</v>
      </c>
      <c r="BL218" s="25" t="s">
        <v>176</v>
      </c>
      <c r="BM218" s="25" t="s">
        <v>1640</v>
      </c>
    </row>
    <row r="219" spans="2:12" s="1" customFormat="1" ht="6.95" customHeight="1">
      <c r="B219" s="68"/>
      <c r="C219" s="69"/>
      <c r="D219" s="69"/>
      <c r="E219" s="69"/>
      <c r="F219" s="69"/>
      <c r="G219" s="69"/>
      <c r="H219" s="69"/>
      <c r="I219" s="179"/>
      <c r="J219" s="69"/>
      <c r="K219" s="69"/>
      <c r="L219" s="73"/>
    </row>
  </sheetData>
  <sheetProtection password="CC35" sheet="1" objects="1" scenarios="1" formatColumns="0" formatRows="0" autoFilter="0"/>
  <autoFilter ref="C81:K21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karel-PC\karel</dc:creator>
  <cp:keywords/>
  <dc:description/>
  <cp:lastModifiedBy>karel-PC\karel</cp:lastModifiedBy>
  <dcterms:created xsi:type="dcterms:W3CDTF">2018-08-07T11:21:39Z</dcterms:created>
  <dcterms:modified xsi:type="dcterms:W3CDTF">2018-08-07T11:22:04Z</dcterms:modified>
  <cp:category/>
  <cp:version/>
  <cp:contentType/>
  <cp:contentStatus/>
</cp:coreProperties>
</file>