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D - Stravování - stavební...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'D - Stravování - stavební...'!$C$109:$K$1729</definedName>
    <definedName name="_xlnm.Print_Area" localSheetId="1">'D - Stravování - stavební...'!$C$4:$J$36,'D - Stravování - stavební...'!$C$42:$J$91,'D - Stravování - stavební...'!$C$97:$K$1729</definedName>
    <definedName name="_xlnm.Print_Titles" localSheetId="1">'D - Stravování - stavební...'!$109:$109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2"/>
  <c r="AX52"/>
  <c i="2" r="BI1728"/>
  <c r="BH1728"/>
  <c r="BG1728"/>
  <c r="BF1728"/>
  <c r="T1728"/>
  <c r="T1727"/>
  <c r="R1728"/>
  <c r="R1727"/>
  <c r="P1728"/>
  <c r="P1727"/>
  <c r="BK1728"/>
  <c r="BK1727"/>
  <c r="J1727"/>
  <c r="J1728"/>
  <c r="BE1728"/>
  <c r="J90"/>
  <c r="BI1725"/>
  <c r="BH1725"/>
  <c r="BG1725"/>
  <c r="BF1725"/>
  <c r="T1725"/>
  <c r="T1724"/>
  <c r="R1725"/>
  <c r="R1724"/>
  <c r="P1725"/>
  <c r="P1724"/>
  <c r="BK1725"/>
  <c r="BK1724"/>
  <c r="J1724"/>
  <c r="J1725"/>
  <c r="BE1725"/>
  <c r="J89"/>
  <c r="BI1722"/>
  <c r="BH1722"/>
  <c r="BG1722"/>
  <c r="BF1722"/>
  <c r="T1722"/>
  <c r="T1721"/>
  <c r="R1722"/>
  <c r="R1721"/>
  <c r="P1722"/>
  <c r="P1721"/>
  <c r="BK1722"/>
  <c r="BK1721"/>
  <c r="J1721"/>
  <c r="J1722"/>
  <c r="BE1722"/>
  <c r="J88"/>
  <c r="BI1719"/>
  <c r="BH1719"/>
  <c r="BG1719"/>
  <c r="BF1719"/>
  <c r="T1719"/>
  <c r="R1719"/>
  <c r="P1719"/>
  <c r="BK1719"/>
  <c r="J1719"/>
  <c r="BE1719"/>
  <c r="BI1716"/>
  <c r="BH1716"/>
  <c r="BG1716"/>
  <c r="BF1716"/>
  <c r="T1716"/>
  <c r="R1716"/>
  <c r="P1716"/>
  <c r="BK1716"/>
  <c r="J1716"/>
  <c r="BE1716"/>
  <c r="BI1714"/>
  <c r="BH1714"/>
  <c r="BG1714"/>
  <c r="BF1714"/>
  <c r="T1714"/>
  <c r="R1714"/>
  <c r="P1714"/>
  <c r="BK1714"/>
  <c r="J1714"/>
  <c r="BE1714"/>
  <c r="BI1704"/>
  <c r="BH1704"/>
  <c r="BG1704"/>
  <c r="BF1704"/>
  <c r="T1704"/>
  <c r="T1703"/>
  <c r="R1704"/>
  <c r="R1703"/>
  <c r="P1704"/>
  <c r="P1703"/>
  <c r="BK1704"/>
  <c r="BK1703"/>
  <c r="J1703"/>
  <c r="J1704"/>
  <c r="BE1704"/>
  <c r="J87"/>
  <c r="BI1701"/>
  <c r="BH1701"/>
  <c r="BG1701"/>
  <c r="BF1701"/>
  <c r="T1701"/>
  <c r="R1701"/>
  <c r="P1701"/>
  <c r="BK1701"/>
  <c r="J1701"/>
  <c r="BE1701"/>
  <c r="BI1683"/>
  <c r="BH1683"/>
  <c r="BG1683"/>
  <c r="BF1683"/>
  <c r="T1683"/>
  <c r="R1683"/>
  <c r="P1683"/>
  <c r="BK1683"/>
  <c r="J1683"/>
  <c r="BE1683"/>
  <c r="BI1681"/>
  <c r="BH1681"/>
  <c r="BG1681"/>
  <c r="BF1681"/>
  <c r="T1681"/>
  <c r="R1681"/>
  <c r="P1681"/>
  <c r="BK1681"/>
  <c r="J1681"/>
  <c r="BE1681"/>
  <c r="BI1668"/>
  <c r="BH1668"/>
  <c r="BG1668"/>
  <c r="BF1668"/>
  <c r="T1668"/>
  <c r="R1668"/>
  <c r="P1668"/>
  <c r="BK1668"/>
  <c r="J1668"/>
  <c r="BE1668"/>
  <c r="BI1665"/>
  <c r="BH1665"/>
  <c r="BG1665"/>
  <c r="BF1665"/>
  <c r="T1665"/>
  <c r="R1665"/>
  <c r="P1665"/>
  <c r="BK1665"/>
  <c r="J1665"/>
  <c r="BE1665"/>
  <c r="BI1657"/>
  <c r="BH1657"/>
  <c r="BG1657"/>
  <c r="BF1657"/>
  <c r="T1657"/>
  <c r="R1657"/>
  <c r="P1657"/>
  <c r="BK1657"/>
  <c r="J1657"/>
  <c r="BE1657"/>
  <c r="BI1640"/>
  <c r="BH1640"/>
  <c r="BG1640"/>
  <c r="BF1640"/>
  <c r="T1640"/>
  <c r="T1639"/>
  <c r="R1640"/>
  <c r="R1639"/>
  <c r="P1640"/>
  <c r="P1639"/>
  <c r="BK1640"/>
  <c r="BK1639"/>
  <c r="J1639"/>
  <c r="J1640"/>
  <c r="BE1640"/>
  <c r="J86"/>
  <c r="BI1626"/>
  <c r="BH1626"/>
  <c r="BG1626"/>
  <c r="BF1626"/>
  <c r="T1626"/>
  <c r="R1626"/>
  <c r="P1626"/>
  <c r="BK1626"/>
  <c r="J1626"/>
  <c r="BE1626"/>
  <c r="BI1622"/>
  <c r="BH1622"/>
  <c r="BG1622"/>
  <c r="BF1622"/>
  <c r="T1622"/>
  <c r="R1622"/>
  <c r="P1622"/>
  <c r="BK1622"/>
  <c r="J1622"/>
  <c r="BE1622"/>
  <c r="BI1618"/>
  <c r="BH1618"/>
  <c r="BG1618"/>
  <c r="BF1618"/>
  <c r="T1618"/>
  <c r="R1618"/>
  <c r="P1618"/>
  <c r="BK1618"/>
  <c r="J1618"/>
  <c r="BE1618"/>
  <c r="BI1614"/>
  <c r="BH1614"/>
  <c r="BG1614"/>
  <c r="BF1614"/>
  <c r="T1614"/>
  <c r="R1614"/>
  <c r="P1614"/>
  <c r="BK1614"/>
  <c r="J1614"/>
  <c r="BE1614"/>
  <c r="BI1602"/>
  <c r="BH1602"/>
  <c r="BG1602"/>
  <c r="BF1602"/>
  <c r="T1602"/>
  <c r="R1602"/>
  <c r="P1602"/>
  <c r="BK1602"/>
  <c r="J1602"/>
  <c r="BE1602"/>
  <c r="BI1590"/>
  <c r="BH1590"/>
  <c r="BG1590"/>
  <c r="BF1590"/>
  <c r="T1590"/>
  <c r="T1589"/>
  <c r="R1590"/>
  <c r="R1589"/>
  <c r="P1590"/>
  <c r="P1589"/>
  <c r="BK1590"/>
  <c r="BK1589"/>
  <c r="J1589"/>
  <c r="J1590"/>
  <c r="BE1590"/>
  <c r="J85"/>
  <c r="BI1587"/>
  <c r="BH1587"/>
  <c r="BG1587"/>
  <c r="BF1587"/>
  <c r="T1587"/>
  <c r="R1587"/>
  <c r="P1587"/>
  <c r="BK1587"/>
  <c r="J1587"/>
  <c r="BE1587"/>
  <c r="BI1581"/>
  <c r="BH1581"/>
  <c r="BG1581"/>
  <c r="BF1581"/>
  <c r="T1581"/>
  <c r="R1581"/>
  <c r="P1581"/>
  <c r="BK1581"/>
  <c r="J1581"/>
  <c r="BE1581"/>
  <c r="BI1576"/>
  <c r="BH1576"/>
  <c r="BG1576"/>
  <c r="BF1576"/>
  <c r="T1576"/>
  <c r="R1576"/>
  <c r="P1576"/>
  <c r="BK1576"/>
  <c r="J1576"/>
  <c r="BE1576"/>
  <c r="BI1574"/>
  <c r="BH1574"/>
  <c r="BG1574"/>
  <c r="BF1574"/>
  <c r="T1574"/>
  <c r="R1574"/>
  <c r="P1574"/>
  <c r="BK1574"/>
  <c r="J1574"/>
  <c r="BE1574"/>
  <c r="BI1572"/>
  <c r="BH1572"/>
  <c r="BG1572"/>
  <c r="BF1572"/>
  <c r="T1572"/>
  <c r="R1572"/>
  <c r="P1572"/>
  <c r="BK1572"/>
  <c r="J1572"/>
  <c r="BE1572"/>
  <c r="BI1570"/>
  <c r="BH1570"/>
  <c r="BG1570"/>
  <c r="BF1570"/>
  <c r="T1570"/>
  <c r="R1570"/>
  <c r="P1570"/>
  <c r="BK1570"/>
  <c r="J1570"/>
  <c r="BE1570"/>
  <c r="BI1568"/>
  <c r="BH1568"/>
  <c r="BG1568"/>
  <c r="BF1568"/>
  <c r="T1568"/>
  <c r="R1568"/>
  <c r="P1568"/>
  <c r="BK1568"/>
  <c r="J1568"/>
  <c r="BE1568"/>
  <c r="BI1565"/>
  <c r="BH1565"/>
  <c r="BG1565"/>
  <c r="BF1565"/>
  <c r="T1565"/>
  <c r="R1565"/>
  <c r="P1565"/>
  <c r="BK1565"/>
  <c r="J1565"/>
  <c r="BE1565"/>
  <c r="BI1562"/>
  <c r="BH1562"/>
  <c r="BG1562"/>
  <c r="BF1562"/>
  <c r="T1562"/>
  <c r="R1562"/>
  <c r="P1562"/>
  <c r="BK1562"/>
  <c r="J1562"/>
  <c r="BE1562"/>
  <c r="BI1559"/>
  <c r="BH1559"/>
  <c r="BG1559"/>
  <c r="BF1559"/>
  <c r="T1559"/>
  <c r="R1559"/>
  <c r="P1559"/>
  <c r="BK1559"/>
  <c r="J1559"/>
  <c r="BE1559"/>
  <c r="BI1556"/>
  <c r="BH1556"/>
  <c r="BG1556"/>
  <c r="BF1556"/>
  <c r="T1556"/>
  <c r="R1556"/>
  <c r="P1556"/>
  <c r="BK1556"/>
  <c r="J1556"/>
  <c r="BE1556"/>
  <c r="BI1545"/>
  <c r="BH1545"/>
  <c r="BG1545"/>
  <c r="BF1545"/>
  <c r="T1545"/>
  <c r="R1545"/>
  <c r="P1545"/>
  <c r="BK1545"/>
  <c r="J1545"/>
  <c r="BE1545"/>
  <c r="BI1534"/>
  <c r="BH1534"/>
  <c r="BG1534"/>
  <c r="BF1534"/>
  <c r="T1534"/>
  <c r="T1533"/>
  <c r="R1534"/>
  <c r="R1533"/>
  <c r="P1534"/>
  <c r="P1533"/>
  <c r="BK1534"/>
  <c r="BK1533"/>
  <c r="J1533"/>
  <c r="J1534"/>
  <c r="BE1534"/>
  <c r="J84"/>
  <c r="BI1531"/>
  <c r="BH1531"/>
  <c r="BG1531"/>
  <c r="BF1531"/>
  <c r="T1531"/>
  <c r="R1531"/>
  <c r="P1531"/>
  <c r="BK1531"/>
  <c r="J1531"/>
  <c r="BE1531"/>
  <c r="BI1529"/>
  <c r="BH1529"/>
  <c r="BG1529"/>
  <c r="BF1529"/>
  <c r="T1529"/>
  <c r="R1529"/>
  <c r="P1529"/>
  <c r="BK1529"/>
  <c r="J1529"/>
  <c r="BE1529"/>
  <c r="BI1527"/>
  <c r="BH1527"/>
  <c r="BG1527"/>
  <c r="BF1527"/>
  <c r="T1527"/>
  <c r="R1527"/>
  <c r="P1527"/>
  <c r="BK1527"/>
  <c r="J1527"/>
  <c r="BE1527"/>
  <c r="BI1525"/>
  <c r="BH1525"/>
  <c r="BG1525"/>
  <c r="BF1525"/>
  <c r="T1525"/>
  <c r="R1525"/>
  <c r="P1525"/>
  <c r="BK1525"/>
  <c r="J1525"/>
  <c r="BE1525"/>
  <c r="BI1523"/>
  <c r="BH1523"/>
  <c r="BG1523"/>
  <c r="BF1523"/>
  <c r="T1523"/>
  <c r="R1523"/>
  <c r="P1523"/>
  <c r="BK1523"/>
  <c r="J1523"/>
  <c r="BE1523"/>
  <c r="BI1521"/>
  <c r="BH1521"/>
  <c r="BG1521"/>
  <c r="BF1521"/>
  <c r="T1521"/>
  <c r="R1521"/>
  <c r="P1521"/>
  <c r="BK1521"/>
  <c r="J1521"/>
  <c r="BE1521"/>
  <c r="BI1511"/>
  <c r="BH1511"/>
  <c r="BG1511"/>
  <c r="BF1511"/>
  <c r="T1511"/>
  <c r="R1511"/>
  <c r="P1511"/>
  <c r="BK1511"/>
  <c r="J1511"/>
  <c r="BE1511"/>
  <c r="BI1500"/>
  <c r="BH1500"/>
  <c r="BG1500"/>
  <c r="BF1500"/>
  <c r="T1500"/>
  <c r="T1499"/>
  <c r="R1500"/>
  <c r="R1499"/>
  <c r="P1500"/>
  <c r="P1499"/>
  <c r="BK1500"/>
  <c r="BK1499"/>
  <c r="J1499"/>
  <c r="J1500"/>
  <c r="BE1500"/>
  <c r="J83"/>
  <c r="BI1497"/>
  <c r="BH1497"/>
  <c r="BG1497"/>
  <c r="BF1497"/>
  <c r="T1497"/>
  <c r="R1497"/>
  <c r="P1497"/>
  <c r="BK1497"/>
  <c r="J1497"/>
  <c r="BE1497"/>
  <c r="BI1494"/>
  <c r="BH1494"/>
  <c r="BG1494"/>
  <c r="BF1494"/>
  <c r="T1494"/>
  <c r="R1494"/>
  <c r="P1494"/>
  <c r="BK1494"/>
  <c r="J1494"/>
  <c r="BE1494"/>
  <c r="BI1491"/>
  <c r="BH1491"/>
  <c r="BG1491"/>
  <c r="BF1491"/>
  <c r="T1491"/>
  <c r="R1491"/>
  <c r="P1491"/>
  <c r="BK1491"/>
  <c r="J1491"/>
  <c r="BE1491"/>
  <c r="BI1488"/>
  <c r="BH1488"/>
  <c r="BG1488"/>
  <c r="BF1488"/>
  <c r="T1488"/>
  <c r="R1488"/>
  <c r="P1488"/>
  <c r="BK1488"/>
  <c r="J1488"/>
  <c r="BE1488"/>
  <c r="BI1485"/>
  <c r="BH1485"/>
  <c r="BG1485"/>
  <c r="BF1485"/>
  <c r="T1485"/>
  <c r="R1485"/>
  <c r="P1485"/>
  <c r="BK1485"/>
  <c r="J1485"/>
  <c r="BE1485"/>
  <c r="BI1482"/>
  <c r="BH1482"/>
  <c r="BG1482"/>
  <c r="BF1482"/>
  <c r="T1482"/>
  <c r="R1482"/>
  <c r="P1482"/>
  <c r="BK1482"/>
  <c r="J1482"/>
  <c r="BE1482"/>
  <c r="BI1479"/>
  <c r="BH1479"/>
  <c r="BG1479"/>
  <c r="BF1479"/>
  <c r="T1479"/>
  <c r="R1479"/>
  <c r="P1479"/>
  <c r="BK1479"/>
  <c r="J1479"/>
  <c r="BE1479"/>
  <c r="BI1469"/>
  <c r="BH1469"/>
  <c r="BG1469"/>
  <c r="BF1469"/>
  <c r="T1469"/>
  <c r="R1469"/>
  <c r="P1469"/>
  <c r="BK1469"/>
  <c r="J1469"/>
  <c r="BE1469"/>
  <c r="BI1466"/>
  <c r="BH1466"/>
  <c r="BG1466"/>
  <c r="BF1466"/>
  <c r="T1466"/>
  <c r="R1466"/>
  <c r="P1466"/>
  <c r="BK1466"/>
  <c r="J1466"/>
  <c r="BE1466"/>
  <c r="BI1463"/>
  <c r="BH1463"/>
  <c r="BG1463"/>
  <c r="BF1463"/>
  <c r="T1463"/>
  <c r="R1463"/>
  <c r="P1463"/>
  <c r="BK1463"/>
  <c r="J1463"/>
  <c r="BE1463"/>
  <c r="BI1460"/>
  <c r="BH1460"/>
  <c r="BG1460"/>
  <c r="BF1460"/>
  <c r="T1460"/>
  <c r="R1460"/>
  <c r="P1460"/>
  <c r="BK1460"/>
  <c r="J1460"/>
  <c r="BE1460"/>
  <c r="BI1457"/>
  <c r="BH1457"/>
  <c r="BG1457"/>
  <c r="BF1457"/>
  <c r="T1457"/>
  <c r="R1457"/>
  <c r="P1457"/>
  <c r="BK1457"/>
  <c r="J1457"/>
  <c r="BE1457"/>
  <c r="BI1453"/>
  <c r="BH1453"/>
  <c r="BG1453"/>
  <c r="BF1453"/>
  <c r="T1453"/>
  <c r="R1453"/>
  <c r="P1453"/>
  <c r="BK1453"/>
  <c r="J1453"/>
  <c r="BE1453"/>
  <c r="BI1450"/>
  <c r="BH1450"/>
  <c r="BG1450"/>
  <c r="BF1450"/>
  <c r="T1450"/>
  <c r="R1450"/>
  <c r="P1450"/>
  <c r="BK1450"/>
  <c r="J1450"/>
  <c r="BE1450"/>
  <c r="BI1447"/>
  <c r="BH1447"/>
  <c r="BG1447"/>
  <c r="BF1447"/>
  <c r="T1447"/>
  <c r="R1447"/>
  <c r="P1447"/>
  <c r="BK1447"/>
  <c r="J1447"/>
  <c r="BE1447"/>
  <c r="BI1444"/>
  <c r="BH1444"/>
  <c r="BG1444"/>
  <c r="BF1444"/>
  <c r="T1444"/>
  <c r="R1444"/>
  <c r="P1444"/>
  <c r="BK1444"/>
  <c r="J1444"/>
  <c r="BE1444"/>
  <c r="BI1440"/>
  <c r="BH1440"/>
  <c r="BG1440"/>
  <c r="BF1440"/>
  <c r="T1440"/>
  <c r="R1440"/>
  <c r="P1440"/>
  <c r="BK1440"/>
  <c r="J1440"/>
  <c r="BE1440"/>
  <c r="BI1437"/>
  <c r="BH1437"/>
  <c r="BG1437"/>
  <c r="BF1437"/>
  <c r="T1437"/>
  <c r="R1437"/>
  <c r="P1437"/>
  <c r="BK1437"/>
  <c r="J1437"/>
  <c r="BE1437"/>
  <c r="BI1426"/>
  <c r="BH1426"/>
  <c r="BG1426"/>
  <c r="BF1426"/>
  <c r="T1426"/>
  <c r="R1426"/>
  <c r="P1426"/>
  <c r="BK1426"/>
  <c r="J1426"/>
  <c r="BE1426"/>
  <c r="BI1416"/>
  <c r="BH1416"/>
  <c r="BG1416"/>
  <c r="BF1416"/>
  <c r="T1416"/>
  <c r="R1416"/>
  <c r="P1416"/>
  <c r="BK1416"/>
  <c r="J1416"/>
  <c r="BE1416"/>
  <c r="BI1413"/>
  <c r="BH1413"/>
  <c r="BG1413"/>
  <c r="BF1413"/>
  <c r="T1413"/>
  <c r="R1413"/>
  <c r="P1413"/>
  <c r="BK1413"/>
  <c r="J1413"/>
  <c r="BE1413"/>
  <c r="BI1410"/>
  <c r="BH1410"/>
  <c r="BG1410"/>
  <c r="BF1410"/>
  <c r="T1410"/>
  <c r="R1410"/>
  <c r="P1410"/>
  <c r="BK1410"/>
  <c r="J1410"/>
  <c r="BE1410"/>
  <c r="BI1407"/>
  <c r="BH1407"/>
  <c r="BG1407"/>
  <c r="BF1407"/>
  <c r="T1407"/>
  <c r="T1406"/>
  <c r="R1407"/>
  <c r="R1406"/>
  <c r="P1407"/>
  <c r="P1406"/>
  <c r="BK1407"/>
  <c r="BK1406"/>
  <c r="J1406"/>
  <c r="J1407"/>
  <c r="BE1407"/>
  <c r="J82"/>
  <c r="BI1404"/>
  <c r="BH1404"/>
  <c r="BG1404"/>
  <c r="BF1404"/>
  <c r="T1404"/>
  <c r="R1404"/>
  <c r="P1404"/>
  <c r="BK1404"/>
  <c r="J1404"/>
  <c r="BE1404"/>
  <c r="BI1401"/>
  <c r="BH1401"/>
  <c r="BG1401"/>
  <c r="BF1401"/>
  <c r="T1401"/>
  <c r="R1401"/>
  <c r="P1401"/>
  <c r="BK1401"/>
  <c r="J1401"/>
  <c r="BE1401"/>
  <c r="BI1397"/>
  <c r="BH1397"/>
  <c r="BG1397"/>
  <c r="BF1397"/>
  <c r="T1397"/>
  <c r="R1397"/>
  <c r="P1397"/>
  <c r="BK1397"/>
  <c r="J1397"/>
  <c r="BE1397"/>
  <c r="BI1394"/>
  <c r="BH1394"/>
  <c r="BG1394"/>
  <c r="BF1394"/>
  <c r="T1394"/>
  <c r="R1394"/>
  <c r="P1394"/>
  <c r="BK1394"/>
  <c r="J1394"/>
  <c r="BE1394"/>
  <c r="BI1388"/>
  <c r="BH1388"/>
  <c r="BG1388"/>
  <c r="BF1388"/>
  <c r="T1388"/>
  <c r="T1387"/>
  <c r="R1388"/>
  <c r="R1387"/>
  <c r="P1388"/>
  <c r="P1387"/>
  <c r="BK1388"/>
  <c r="BK1387"/>
  <c r="J1387"/>
  <c r="J1388"/>
  <c r="BE1388"/>
  <c r="J81"/>
  <c r="BI1383"/>
  <c r="BH1383"/>
  <c r="BG1383"/>
  <c r="BF1383"/>
  <c r="T1383"/>
  <c r="R1383"/>
  <c r="P1383"/>
  <c r="BK1383"/>
  <c r="J1383"/>
  <c r="BE1383"/>
  <c r="BI1379"/>
  <c r="BH1379"/>
  <c r="BG1379"/>
  <c r="BF1379"/>
  <c r="T1379"/>
  <c r="R1379"/>
  <c r="P1379"/>
  <c r="BK1379"/>
  <c r="J1379"/>
  <c r="BE1379"/>
  <c r="BI1375"/>
  <c r="BH1375"/>
  <c r="BG1375"/>
  <c r="BF1375"/>
  <c r="T1375"/>
  <c r="R1375"/>
  <c r="P1375"/>
  <c r="BK1375"/>
  <c r="J1375"/>
  <c r="BE1375"/>
  <c r="BI1372"/>
  <c r="BH1372"/>
  <c r="BG1372"/>
  <c r="BF1372"/>
  <c r="T1372"/>
  <c r="R1372"/>
  <c r="P1372"/>
  <c r="BK1372"/>
  <c r="J1372"/>
  <c r="BE1372"/>
  <c r="BI1369"/>
  <c r="BH1369"/>
  <c r="BG1369"/>
  <c r="BF1369"/>
  <c r="T1369"/>
  <c r="R1369"/>
  <c r="P1369"/>
  <c r="BK1369"/>
  <c r="J1369"/>
  <c r="BE1369"/>
  <c r="BI1366"/>
  <c r="BH1366"/>
  <c r="BG1366"/>
  <c r="BF1366"/>
  <c r="T1366"/>
  <c r="R1366"/>
  <c r="P1366"/>
  <c r="BK1366"/>
  <c r="J1366"/>
  <c r="BE1366"/>
  <c r="BI1362"/>
  <c r="BH1362"/>
  <c r="BG1362"/>
  <c r="BF1362"/>
  <c r="T1362"/>
  <c r="R1362"/>
  <c r="P1362"/>
  <c r="BK1362"/>
  <c r="J1362"/>
  <c r="BE1362"/>
  <c r="BI1359"/>
  <c r="BH1359"/>
  <c r="BG1359"/>
  <c r="BF1359"/>
  <c r="T1359"/>
  <c r="R1359"/>
  <c r="P1359"/>
  <c r="BK1359"/>
  <c r="J1359"/>
  <c r="BE1359"/>
  <c r="BI1356"/>
  <c r="BH1356"/>
  <c r="BG1356"/>
  <c r="BF1356"/>
  <c r="T1356"/>
  <c r="R1356"/>
  <c r="P1356"/>
  <c r="BK1356"/>
  <c r="J1356"/>
  <c r="BE1356"/>
  <c r="BI1353"/>
  <c r="BH1353"/>
  <c r="BG1353"/>
  <c r="BF1353"/>
  <c r="T1353"/>
  <c r="R1353"/>
  <c r="P1353"/>
  <c r="BK1353"/>
  <c r="J1353"/>
  <c r="BE1353"/>
  <c r="BI1349"/>
  <c r="BH1349"/>
  <c r="BG1349"/>
  <c r="BF1349"/>
  <c r="T1349"/>
  <c r="R1349"/>
  <c r="P1349"/>
  <c r="BK1349"/>
  <c r="J1349"/>
  <c r="BE1349"/>
  <c r="BI1347"/>
  <c r="BH1347"/>
  <c r="BG1347"/>
  <c r="BF1347"/>
  <c r="T1347"/>
  <c r="R1347"/>
  <c r="P1347"/>
  <c r="BK1347"/>
  <c r="J1347"/>
  <c r="BE1347"/>
  <c r="BI1344"/>
  <c r="BH1344"/>
  <c r="BG1344"/>
  <c r="BF1344"/>
  <c r="T1344"/>
  <c r="T1343"/>
  <c r="R1344"/>
  <c r="R1343"/>
  <c r="P1344"/>
  <c r="P1343"/>
  <c r="BK1344"/>
  <c r="BK1343"/>
  <c r="J1343"/>
  <c r="J1344"/>
  <c r="BE1344"/>
  <c r="J80"/>
  <c r="BI1341"/>
  <c r="BH1341"/>
  <c r="BG1341"/>
  <c r="BF1341"/>
  <c r="T1341"/>
  <c r="R1341"/>
  <c r="P1341"/>
  <c r="BK1341"/>
  <c r="J1341"/>
  <c r="BE1341"/>
  <c r="BI1338"/>
  <c r="BH1338"/>
  <c r="BG1338"/>
  <c r="BF1338"/>
  <c r="T1338"/>
  <c r="R1338"/>
  <c r="P1338"/>
  <c r="BK1338"/>
  <c r="J1338"/>
  <c r="BE1338"/>
  <c r="BI1333"/>
  <c r="BH1333"/>
  <c r="BG1333"/>
  <c r="BF1333"/>
  <c r="T1333"/>
  <c r="R1333"/>
  <c r="P1333"/>
  <c r="BK1333"/>
  <c r="J1333"/>
  <c r="BE1333"/>
  <c r="BI1331"/>
  <c r="BH1331"/>
  <c r="BG1331"/>
  <c r="BF1331"/>
  <c r="T1331"/>
  <c r="R1331"/>
  <c r="P1331"/>
  <c r="BK1331"/>
  <c r="J1331"/>
  <c r="BE1331"/>
  <c r="BI1329"/>
  <c r="BH1329"/>
  <c r="BG1329"/>
  <c r="BF1329"/>
  <c r="T1329"/>
  <c r="T1328"/>
  <c r="R1329"/>
  <c r="R1328"/>
  <c r="P1329"/>
  <c r="P1328"/>
  <c r="BK1329"/>
  <c r="BK1328"/>
  <c r="J1328"/>
  <c r="J1329"/>
  <c r="BE1329"/>
  <c r="J79"/>
  <c r="BI1326"/>
  <c r="BH1326"/>
  <c r="BG1326"/>
  <c r="BF1326"/>
  <c r="T1326"/>
  <c r="R1326"/>
  <c r="P1326"/>
  <c r="BK1326"/>
  <c r="J1326"/>
  <c r="BE1326"/>
  <c r="BI1324"/>
  <c r="BH1324"/>
  <c r="BG1324"/>
  <c r="BF1324"/>
  <c r="T1324"/>
  <c r="R1324"/>
  <c r="P1324"/>
  <c r="BK1324"/>
  <c r="J1324"/>
  <c r="BE1324"/>
  <c r="BI1322"/>
  <c r="BH1322"/>
  <c r="BG1322"/>
  <c r="BF1322"/>
  <c r="T1322"/>
  <c r="R1322"/>
  <c r="P1322"/>
  <c r="BK1322"/>
  <c r="J1322"/>
  <c r="BE1322"/>
  <c r="BI1320"/>
  <c r="BH1320"/>
  <c r="BG1320"/>
  <c r="BF1320"/>
  <c r="T1320"/>
  <c r="R1320"/>
  <c r="P1320"/>
  <c r="BK1320"/>
  <c r="J1320"/>
  <c r="BE1320"/>
  <c r="BI1318"/>
  <c r="BH1318"/>
  <c r="BG1318"/>
  <c r="BF1318"/>
  <c r="T1318"/>
  <c r="T1317"/>
  <c r="R1318"/>
  <c r="R1317"/>
  <c r="P1318"/>
  <c r="P1317"/>
  <c r="BK1318"/>
  <c r="BK1317"/>
  <c r="J1317"/>
  <c r="J1318"/>
  <c r="BE1318"/>
  <c r="J78"/>
  <c r="BI1315"/>
  <c r="BH1315"/>
  <c r="BG1315"/>
  <c r="BF1315"/>
  <c r="T1315"/>
  <c r="R1315"/>
  <c r="P1315"/>
  <c r="BK1315"/>
  <c r="J1315"/>
  <c r="BE1315"/>
  <c r="BI1311"/>
  <c r="BH1311"/>
  <c r="BG1311"/>
  <c r="BF1311"/>
  <c r="T1311"/>
  <c r="R1311"/>
  <c r="P1311"/>
  <c r="BK1311"/>
  <c r="J1311"/>
  <c r="BE1311"/>
  <c r="BI1307"/>
  <c r="BH1307"/>
  <c r="BG1307"/>
  <c r="BF1307"/>
  <c r="T1307"/>
  <c r="R1307"/>
  <c r="P1307"/>
  <c r="BK1307"/>
  <c r="J1307"/>
  <c r="BE1307"/>
  <c r="BI1304"/>
  <c r="BH1304"/>
  <c r="BG1304"/>
  <c r="BF1304"/>
  <c r="T1304"/>
  <c r="R1304"/>
  <c r="P1304"/>
  <c r="BK1304"/>
  <c r="J1304"/>
  <c r="BE1304"/>
  <c r="BI1301"/>
  <c r="BH1301"/>
  <c r="BG1301"/>
  <c r="BF1301"/>
  <c r="T1301"/>
  <c r="R1301"/>
  <c r="P1301"/>
  <c r="BK1301"/>
  <c r="J1301"/>
  <c r="BE1301"/>
  <c r="BI1297"/>
  <c r="BH1297"/>
  <c r="BG1297"/>
  <c r="BF1297"/>
  <c r="T1297"/>
  <c r="R1297"/>
  <c r="P1297"/>
  <c r="BK1297"/>
  <c r="J1297"/>
  <c r="BE1297"/>
  <c r="BI1294"/>
  <c r="BH1294"/>
  <c r="BG1294"/>
  <c r="BF1294"/>
  <c r="T1294"/>
  <c r="R1294"/>
  <c r="P1294"/>
  <c r="BK1294"/>
  <c r="J1294"/>
  <c r="BE1294"/>
  <c r="BI1291"/>
  <c r="BH1291"/>
  <c r="BG1291"/>
  <c r="BF1291"/>
  <c r="T1291"/>
  <c r="R1291"/>
  <c r="P1291"/>
  <c r="BK1291"/>
  <c r="J1291"/>
  <c r="BE1291"/>
  <c r="BI1287"/>
  <c r="BH1287"/>
  <c r="BG1287"/>
  <c r="BF1287"/>
  <c r="T1287"/>
  <c r="R1287"/>
  <c r="P1287"/>
  <c r="BK1287"/>
  <c r="J1287"/>
  <c r="BE1287"/>
  <c r="BI1284"/>
  <c r="BH1284"/>
  <c r="BG1284"/>
  <c r="BF1284"/>
  <c r="T1284"/>
  <c r="R1284"/>
  <c r="P1284"/>
  <c r="BK1284"/>
  <c r="J1284"/>
  <c r="BE1284"/>
  <c r="BI1280"/>
  <c r="BH1280"/>
  <c r="BG1280"/>
  <c r="BF1280"/>
  <c r="T1280"/>
  <c r="R1280"/>
  <c r="P1280"/>
  <c r="BK1280"/>
  <c r="J1280"/>
  <c r="BE1280"/>
  <c r="BI1276"/>
  <c r="BH1276"/>
  <c r="BG1276"/>
  <c r="BF1276"/>
  <c r="T1276"/>
  <c r="R1276"/>
  <c r="P1276"/>
  <c r="BK1276"/>
  <c r="J1276"/>
  <c r="BE1276"/>
  <c r="BI1272"/>
  <c r="BH1272"/>
  <c r="BG1272"/>
  <c r="BF1272"/>
  <c r="T1272"/>
  <c r="R1272"/>
  <c r="P1272"/>
  <c r="BK1272"/>
  <c r="J1272"/>
  <c r="BE1272"/>
  <c r="BI1262"/>
  <c r="BH1262"/>
  <c r="BG1262"/>
  <c r="BF1262"/>
  <c r="T1262"/>
  <c r="R1262"/>
  <c r="P1262"/>
  <c r="BK1262"/>
  <c r="J1262"/>
  <c r="BE1262"/>
  <c r="BI1253"/>
  <c r="BH1253"/>
  <c r="BG1253"/>
  <c r="BF1253"/>
  <c r="T1253"/>
  <c r="R1253"/>
  <c r="P1253"/>
  <c r="BK1253"/>
  <c r="J1253"/>
  <c r="BE1253"/>
  <c r="BI1242"/>
  <c r="BH1242"/>
  <c r="BG1242"/>
  <c r="BF1242"/>
  <c r="T1242"/>
  <c r="R1242"/>
  <c r="P1242"/>
  <c r="BK1242"/>
  <c r="J1242"/>
  <c r="BE1242"/>
  <c r="BI1239"/>
  <c r="BH1239"/>
  <c r="BG1239"/>
  <c r="BF1239"/>
  <c r="T1239"/>
  <c r="R1239"/>
  <c r="P1239"/>
  <c r="BK1239"/>
  <c r="J1239"/>
  <c r="BE1239"/>
  <c r="BI1236"/>
  <c r="BH1236"/>
  <c r="BG1236"/>
  <c r="BF1236"/>
  <c r="T1236"/>
  <c r="T1235"/>
  <c r="R1236"/>
  <c r="R1235"/>
  <c r="P1236"/>
  <c r="P1235"/>
  <c r="BK1236"/>
  <c r="BK1235"/>
  <c r="J1235"/>
  <c r="J1236"/>
  <c r="BE1236"/>
  <c r="J77"/>
  <c r="BI1233"/>
  <c r="BH1233"/>
  <c r="BG1233"/>
  <c r="BF1233"/>
  <c r="T1233"/>
  <c r="R1233"/>
  <c r="P1233"/>
  <c r="BK1233"/>
  <c r="J1233"/>
  <c r="BE1233"/>
  <c r="BI1230"/>
  <c r="BH1230"/>
  <c r="BG1230"/>
  <c r="BF1230"/>
  <c r="T1230"/>
  <c r="R1230"/>
  <c r="P1230"/>
  <c r="BK1230"/>
  <c r="J1230"/>
  <c r="BE1230"/>
  <c r="BI1224"/>
  <c r="BH1224"/>
  <c r="BG1224"/>
  <c r="BF1224"/>
  <c r="T1224"/>
  <c r="R1224"/>
  <c r="P1224"/>
  <c r="BK1224"/>
  <c r="J1224"/>
  <c r="BE1224"/>
  <c r="BI1221"/>
  <c r="BH1221"/>
  <c r="BG1221"/>
  <c r="BF1221"/>
  <c r="T1221"/>
  <c r="R1221"/>
  <c r="P1221"/>
  <c r="BK1221"/>
  <c r="J1221"/>
  <c r="BE1221"/>
  <c r="BI1219"/>
  <c r="BH1219"/>
  <c r="BG1219"/>
  <c r="BF1219"/>
  <c r="T1219"/>
  <c r="R1219"/>
  <c r="P1219"/>
  <c r="BK1219"/>
  <c r="J1219"/>
  <c r="BE1219"/>
  <c r="BI1215"/>
  <c r="BH1215"/>
  <c r="BG1215"/>
  <c r="BF1215"/>
  <c r="T1215"/>
  <c r="R1215"/>
  <c r="P1215"/>
  <c r="BK1215"/>
  <c r="J1215"/>
  <c r="BE1215"/>
  <c r="BI1212"/>
  <c r="BH1212"/>
  <c r="BG1212"/>
  <c r="BF1212"/>
  <c r="T1212"/>
  <c r="R1212"/>
  <c r="P1212"/>
  <c r="BK1212"/>
  <c r="J1212"/>
  <c r="BE1212"/>
  <c r="BI1208"/>
  <c r="BH1208"/>
  <c r="BG1208"/>
  <c r="BF1208"/>
  <c r="T1208"/>
  <c r="R1208"/>
  <c r="P1208"/>
  <c r="BK1208"/>
  <c r="J1208"/>
  <c r="BE1208"/>
  <c r="BI1205"/>
  <c r="BH1205"/>
  <c r="BG1205"/>
  <c r="BF1205"/>
  <c r="T1205"/>
  <c r="R1205"/>
  <c r="P1205"/>
  <c r="BK1205"/>
  <c r="J1205"/>
  <c r="BE1205"/>
  <c r="BI1200"/>
  <c r="BH1200"/>
  <c r="BG1200"/>
  <c r="BF1200"/>
  <c r="T1200"/>
  <c r="R1200"/>
  <c r="P1200"/>
  <c r="BK1200"/>
  <c r="J1200"/>
  <c r="BE1200"/>
  <c r="BI1196"/>
  <c r="BH1196"/>
  <c r="BG1196"/>
  <c r="BF1196"/>
  <c r="T1196"/>
  <c r="R1196"/>
  <c r="P1196"/>
  <c r="BK1196"/>
  <c r="J1196"/>
  <c r="BE1196"/>
  <c r="BI1192"/>
  <c r="BH1192"/>
  <c r="BG1192"/>
  <c r="BF1192"/>
  <c r="T1192"/>
  <c r="R1192"/>
  <c r="P1192"/>
  <c r="BK1192"/>
  <c r="J1192"/>
  <c r="BE1192"/>
  <c r="BI1187"/>
  <c r="BH1187"/>
  <c r="BG1187"/>
  <c r="BF1187"/>
  <c r="T1187"/>
  <c r="R1187"/>
  <c r="P1187"/>
  <c r="BK1187"/>
  <c r="J1187"/>
  <c r="BE1187"/>
  <c r="BI1184"/>
  <c r="BH1184"/>
  <c r="BG1184"/>
  <c r="BF1184"/>
  <c r="T1184"/>
  <c r="R1184"/>
  <c r="P1184"/>
  <c r="BK1184"/>
  <c r="J1184"/>
  <c r="BE1184"/>
  <c r="BI1180"/>
  <c r="BH1180"/>
  <c r="BG1180"/>
  <c r="BF1180"/>
  <c r="T1180"/>
  <c r="R1180"/>
  <c r="P1180"/>
  <c r="BK1180"/>
  <c r="J1180"/>
  <c r="BE1180"/>
  <c r="BI1177"/>
  <c r="BH1177"/>
  <c r="BG1177"/>
  <c r="BF1177"/>
  <c r="T1177"/>
  <c r="R1177"/>
  <c r="P1177"/>
  <c r="BK1177"/>
  <c r="J1177"/>
  <c r="BE1177"/>
  <c r="BI1173"/>
  <c r="BH1173"/>
  <c r="BG1173"/>
  <c r="BF1173"/>
  <c r="T1173"/>
  <c r="R1173"/>
  <c r="P1173"/>
  <c r="BK1173"/>
  <c r="J1173"/>
  <c r="BE1173"/>
  <c r="BI1171"/>
  <c r="BH1171"/>
  <c r="BG1171"/>
  <c r="BF1171"/>
  <c r="T1171"/>
  <c r="R1171"/>
  <c r="P1171"/>
  <c r="BK1171"/>
  <c r="J1171"/>
  <c r="BE1171"/>
  <c r="BI1168"/>
  <c r="BH1168"/>
  <c r="BG1168"/>
  <c r="BF1168"/>
  <c r="T1168"/>
  <c r="R1168"/>
  <c r="P1168"/>
  <c r="BK1168"/>
  <c r="J1168"/>
  <c r="BE1168"/>
  <c r="BI1164"/>
  <c r="BH1164"/>
  <c r="BG1164"/>
  <c r="BF1164"/>
  <c r="T1164"/>
  <c r="R1164"/>
  <c r="P1164"/>
  <c r="BK1164"/>
  <c r="J1164"/>
  <c r="BE1164"/>
  <c r="BI1161"/>
  <c r="BH1161"/>
  <c r="BG1161"/>
  <c r="BF1161"/>
  <c r="T1161"/>
  <c r="R1161"/>
  <c r="P1161"/>
  <c r="BK1161"/>
  <c r="J1161"/>
  <c r="BE1161"/>
  <c r="BI1153"/>
  <c r="BH1153"/>
  <c r="BG1153"/>
  <c r="BF1153"/>
  <c r="T1153"/>
  <c r="R1153"/>
  <c r="P1153"/>
  <c r="BK1153"/>
  <c r="J1153"/>
  <c r="BE1153"/>
  <c r="BI1149"/>
  <c r="BH1149"/>
  <c r="BG1149"/>
  <c r="BF1149"/>
  <c r="T1149"/>
  <c r="R1149"/>
  <c r="P1149"/>
  <c r="BK1149"/>
  <c r="J1149"/>
  <c r="BE1149"/>
  <c r="BI1145"/>
  <c r="BH1145"/>
  <c r="BG1145"/>
  <c r="BF1145"/>
  <c r="T1145"/>
  <c r="T1144"/>
  <c r="R1145"/>
  <c r="R1144"/>
  <c r="P1145"/>
  <c r="P1144"/>
  <c r="BK1145"/>
  <c r="BK1144"/>
  <c r="J1144"/>
  <c r="J1145"/>
  <c r="BE1145"/>
  <c r="J76"/>
  <c r="BI1142"/>
  <c r="BH1142"/>
  <c r="BG1142"/>
  <c r="BF1142"/>
  <c r="T1142"/>
  <c r="R1142"/>
  <c r="P1142"/>
  <c r="BK1142"/>
  <c r="J1142"/>
  <c r="BE1142"/>
  <c r="BI1133"/>
  <c r="BH1133"/>
  <c r="BG1133"/>
  <c r="BF1133"/>
  <c r="T1133"/>
  <c r="R1133"/>
  <c r="P1133"/>
  <c r="BK1133"/>
  <c r="J1133"/>
  <c r="BE1133"/>
  <c r="BI1130"/>
  <c r="BH1130"/>
  <c r="BG1130"/>
  <c r="BF1130"/>
  <c r="T1130"/>
  <c r="R1130"/>
  <c r="P1130"/>
  <c r="BK1130"/>
  <c r="J1130"/>
  <c r="BE1130"/>
  <c r="BI1121"/>
  <c r="BH1121"/>
  <c r="BG1121"/>
  <c r="BF1121"/>
  <c r="T1121"/>
  <c r="R1121"/>
  <c r="P1121"/>
  <c r="BK1121"/>
  <c r="J1121"/>
  <c r="BE1121"/>
  <c r="BI1118"/>
  <c r="BH1118"/>
  <c r="BG1118"/>
  <c r="BF1118"/>
  <c r="T1118"/>
  <c r="R1118"/>
  <c r="P1118"/>
  <c r="BK1118"/>
  <c r="J1118"/>
  <c r="BE1118"/>
  <c r="BI1109"/>
  <c r="BH1109"/>
  <c r="BG1109"/>
  <c r="BF1109"/>
  <c r="T1109"/>
  <c r="R1109"/>
  <c r="P1109"/>
  <c r="BK1109"/>
  <c r="J1109"/>
  <c r="BE1109"/>
  <c r="BI1100"/>
  <c r="BH1100"/>
  <c r="BG1100"/>
  <c r="BF1100"/>
  <c r="T1100"/>
  <c r="T1099"/>
  <c r="T1098"/>
  <c r="R1100"/>
  <c r="R1099"/>
  <c r="R1098"/>
  <c r="P1100"/>
  <c r="P1099"/>
  <c r="P1098"/>
  <c r="BK1100"/>
  <c r="BK1099"/>
  <c r="J1099"/>
  <c r="BK1098"/>
  <c r="J1098"/>
  <c r="J1100"/>
  <c r="BE1100"/>
  <c r="J75"/>
  <c r="J74"/>
  <c r="BI1096"/>
  <c r="BH1096"/>
  <c r="BG1096"/>
  <c r="BF1096"/>
  <c r="T1096"/>
  <c r="T1095"/>
  <c r="R1096"/>
  <c r="R1095"/>
  <c r="P1096"/>
  <c r="P1095"/>
  <c r="BK1096"/>
  <c r="BK1095"/>
  <c r="J1095"/>
  <c r="J1096"/>
  <c r="BE1096"/>
  <c r="J73"/>
  <c r="BI1091"/>
  <c r="BH1091"/>
  <c r="BG1091"/>
  <c r="BF1091"/>
  <c r="T1091"/>
  <c r="R1091"/>
  <c r="P1091"/>
  <c r="BK1091"/>
  <c r="J1091"/>
  <c r="BE1091"/>
  <c r="BI1089"/>
  <c r="BH1089"/>
  <c r="BG1089"/>
  <c r="BF1089"/>
  <c r="T1089"/>
  <c r="R1089"/>
  <c r="P1089"/>
  <c r="BK1089"/>
  <c r="J1089"/>
  <c r="BE1089"/>
  <c r="BI1086"/>
  <c r="BH1086"/>
  <c r="BG1086"/>
  <c r="BF1086"/>
  <c r="T1086"/>
  <c r="R1086"/>
  <c r="P1086"/>
  <c r="BK1086"/>
  <c r="J1086"/>
  <c r="BE1086"/>
  <c r="BI1084"/>
  <c r="BH1084"/>
  <c r="BG1084"/>
  <c r="BF1084"/>
  <c r="T1084"/>
  <c r="R1084"/>
  <c r="P1084"/>
  <c r="BK1084"/>
  <c r="J1084"/>
  <c r="BE1084"/>
  <c r="BI1082"/>
  <c r="BH1082"/>
  <c r="BG1082"/>
  <c r="BF1082"/>
  <c r="T1082"/>
  <c r="T1081"/>
  <c r="R1082"/>
  <c r="R1081"/>
  <c r="P1082"/>
  <c r="P1081"/>
  <c r="BK1082"/>
  <c r="BK1081"/>
  <c r="J1081"/>
  <c r="J1082"/>
  <c r="BE1082"/>
  <c r="J72"/>
  <c r="BI1071"/>
  <c r="BH1071"/>
  <c r="BG1071"/>
  <c r="BF1071"/>
  <c r="T1071"/>
  <c r="R1071"/>
  <c r="P1071"/>
  <c r="BK1071"/>
  <c r="J1071"/>
  <c r="BE1071"/>
  <c r="BI1067"/>
  <c r="BH1067"/>
  <c r="BG1067"/>
  <c r="BF1067"/>
  <c r="T1067"/>
  <c r="T1066"/>
  <c r="R1067"/>
  <c r="R1066"/>
  <c r="P1067"/>
  <c r="P1066"/>
  <c r="BK1067"/>
  <c r="BK1066"/>
  <c r="J1066"/>
  <c r="J1067"/>
  <c r="BE1067"/>
  <c r="J71"/>
  <c r="BI1063"/>
  <c r="BH1063"/>
  <c r="BG1063"/>
  <c r="BF1063"/>
  <c r="T1063"/>
  <c r="R1063"/>
  <c r="P1063"/>
  <c r="BK1063"/>
  <c r="J1063"/>
  <c r="BE1063"/>
  <c r="BI1060"/>
  <c r="BH1060"/>
  <c r="BG1060"/>
  <c r="BF1060"/>
  <c r="T1060"/>
  <c r="R1060"/>
  <c r="P1060"/>
  <c r="BK1060"/>
  <c r="J1060"/>
  <c r="BE1060"/>
  <c r="BI1008"/>
  <c r="BH1008"/>
  <c r="BG1008"/>
  <c r="BF1008"/>
  <c r="T1008"/>
  <c r="R1008"/>
  <c r="P1008"/>
  <c r="BK1008"/>
  <c r="J1008"/>
  <c r="BE1008"/>
  <c r="BI1005"/>
  <c r="BH1005"/>
  <c r="BG1005"/>
  <c r="BF1005"/>
  <c r="T1005"/>
  <c r="R1005"/>
  <c r="P1005"/>
  <c r="BK1005"/>
  <c r="J1005"/>
  <c r="BE1005"/>
  <c r="BI1002"/>
  <c r="BH1002"/>
  <c r="BG1002"/>
  <c r="BF1002"/>
  <c r="T1002"/>
  <c r="R1002"/>
  <c r="P1002"/>
  <c r="BK1002"/>
  <c r="J1002"/>
  <c r="BE1002"/>
  <c r="BI991"/>
  <c r="BH991"/>
  <c r="BG991"/>
  <c r="BF991"/>
  <c r="T991"/>
  <c r="R991"/>
  <c r="P991"/>
  <c r="BK991"/>
  <c r="J991"/>
  <c r="BE991"/>
  <c r="BI988"/>
  <c r="BH988"/>
  <c r="BG988"/>
  <c r="BF988"/>
  <c r="T988"/>
  <c r="R988"/>
  <c r="P988"/>
  <c r="BK988"/>
  <c r="J988"/>
  <c r="BE988"/>
  <c r="BI984"/>
  <c r="BH984"/>
  <c r="BG984"/>
  <c r="BF984"/>
  <c r="T984"/>
  <c r="T983"/>
  <c r="R984"/>
  <c r="R983"/>
  <c r="P984"/>
  <c r="P983"/>
  <c r="BK984"/>
  <c r="BK983"/>
  <c r="J983"/>
  <c r="J984"/>
  <c r="BE984"/>
  <c r="J70"/>
  <c r="BI975"/>
  <c r="BH975"/>
  <c r="BG975"/>
  <c r="BF975"/>
  <c r="T975"/>
  <c r="R975"/>
  <c r="P975"/>
  <c r="BK975"/>
  <c r="J975"/>
  <c r="BE975"/>
  <c r="BI973"/>
  <c r="BH973"/>
  <c r="BG973"/>
  <c r="BF973"/>
  <c r="T973"/>
  <c r="R973"/>
  <c r="P973"/>
  <c r="BK973"/>
  <c r="J973"/>
  <c r="BE973"/>
  <c r="BI970"/>
  <c r="BH970"/>
  <c r="BG970"/>
  <c r="BF970"/>
  <c r="T970"/>
  <c r="R970"/>
  <c r="P970"/>
  <c r="BK970"/>
  <c r="J970"/>
  <c r="BE970"/>
  <c r="BI968"/>
  <c r="BH968"/>
  <c r="BG968"/>
  <c r="BF968"/>
  <c r="T968"/>
  <c r="R968"/>
  <c r="P968"/>
  <c r="BK968"/>
  <c r="J968"/>
  <c r="BE968"/>
  <c r="BI965"/>
  <c r="BH965"/>
  <c r="BG965"/>
  <c r="BF965"/>
  <c r="T965"/>
  <c r="T964"/>
  <c r="R965"/>
  <c r="R964"/>
  <c r="P965"/>
  <c r="P964"/>
  <c r="BK965"/>
  <c r="BK964"/>
  <c r="J964"/>
  <c r="J965"/>
  <c r="BE965"/>
  <c r="J69"/>
  <c r="BI957"/>
  <c r="BH957"/>
  <c r="BG957"/>
  <c r="BF957"/>
  <c r="T957"/>
  <c r="R957"/>
  <c r="P957"/>
  <c r="BK957"/>
  <c r="J957"/>
  <c r="BE957"/>
  <c r="BI955"/>
  <c r="BH955"/>
  <c r="BG955"/>
  <c r="BF955"/>
  <c r="T955"/>
  <c r="R955"/>
  <c r="P955"/>
  <c r="BK955"/>
  <c r="J955"/>
  <c r="BE955"/>
  <c r="BI952"/>
  <c r="BH952"/>
  <c r="BG952"/>
  <c r="BF952"/>
  <c r="T952"/>
  <c r="R952"/>
  <c r="P952"/>
  <c r="BK952"/>
  <c r="J952"/>
  <c r="BE952"/>
  <c r="BI950"/>
  <c r="BH950"/>
  <c r="BG950"/>
  <c r="BF950"/>
  <c r="T950"/>
  <c r="R950"/>
  <c r="P950"/>
  <c r="BK950"/>
  <c r="J950"/>
  <c r="BE950"/>
  <c r="BI948"/>
  <c r="BH948"/>
  <c r="BG948"/>
  <c r="BF948"/>
  <c r="T948"/>
  <c r="R948"/>
  <c r="P948"/>
  <c r="BK948"/>
  <c r="J948"/>
  <c r="BE948"/>
  <c r="BI945"/>
  <c r="BH945"/>
  <c r="BG945"/>
  <c r="BF945"/>
  <c r="T945"/>
  <c r="R945"/>
  <c r="P945"/>
  <c r="BK945"/>
  <c r="J945"/>
  <c r="BE945"/>
  <c r="BI942"/>
  <c r="BH942"/>
  <c r="BG942"/>
  <c r="BF942"/>
  <c r="T942"/>
  <c r="T941"/>
  <c r="R942"/>
  <c r="R941"/>
  <c r="P942"/>
  <c r="P941"/>
  <c r="BK942"/>
  <c r="BK941"/>
  <c r="J941"/>
  <c r="J942"/>
  <c r="BE942"/>
  <c r="J68"/>
  <c r="BI938"/>
  <c r="BH938"/>
  <c r="BG938"/>
  <c r="BF938"/>
  <c r="T938"/>
  <c r="R938"/>
  <c r="P938"/>
  <c r="BK938"/>
  <c r="J938"/>
  <c r="BE938"/>
  <c r="BI936"/>
  <c r="BH936"/>
  <c r="BG936"/>
  <c r="BF936"/>
  <c r="T936"/>
  <c r="R936"/>
  <c r="P936"/>
  <c r="BK936"/>
  <c r="J936"/>
  <c r="BE936"/>
  <c r="BI927"/>
  <c r="BH927"/>
  <c r="BG927"/>
  <c r="BF927"/>
  <c r="T927"/>
  <c r="T926"/>
  <c r="T925"/>
  <c r="R927"/>
  <c r="R926"/>
  <c r="R925"/>
  <c r="P927"/>
  <c r="P926"/>
  <c r="P925"/>
  <c r="BK927"/>
  <c r="BK926"/>
  <c r="J926"/>
  <c r="BK925"/>
  <c r="J925"/>
  <c r="J927"/>
  <c r="BE927"/>
  <c r="J67"/>
  <c r="J66"/>
  <c r="BI916"/>
  <c r="BH916"/>
  <c r="BG916"/>
  <c r="BF916"/>
  <c r="T916"/>
  <c r="R916"/>
  <c r="P916"/>
  <c r="BK916"/>
  <c r="J916"/>
  <c r="BE916"/>
  <c r="BI913"/>
  <c r="BH913"/>
  <c r="BG913"/>
  <c r="BF913"/>
  <c r="T913"/>
  <c r="R913"/>
  <c r="P913"/>
  <c r="BK913"/>
  <c r="J913"/>
  <c r="BE913"/>
  <c r="BI909"/>
  <c r="BH909"/>
  <c r="BG909"/>
  <c r="BF909"/>
  <c r="T909"/>
  <c r="R909"/>
  <c r="P909"/>
  <c r="BK909"/>
  <c r="J909"/>
  <c r="BE909"/>
  <c r="BI900"/>
  <c r="BH900"/>
  <c r="BG900"/>
  <c r="BF900"/>
  <c r="T900"/>
  <c r="T899"/>
  <c r="R900"/>
  <c r="R899"/>
  <c r="P900"/>
  <c r="P899"/>
  <c r="BK900"/>
  <c r="BK899"/>
  <c r="J899"/>
  <c r="J900"/>
  <c r="BE900"/>
  <c r="J65"/>
  <c r="BI889"/>
  <c r="BH889"/>
  <c r="BG889"/>
  <c r="BF889"/>
  <c r="T889"/>
  <c r="R889"/>
  <c r="P889"/>
  <c r="BK889"/>
  <c r="J889"/>
  <c r="BE889"/>
  <c r="BI878"/>
  <c r="BH878"/>
  <c r="BG878"/>
  <c r="BF878"/>
  <c r="T878"/>
  <c r="R878"/>
  <c r="P878"/>
  <c r="BK878"/>
  <c r="J878"/>
  <c r="BE878"/>
  <c r="BI826"/>
  <c r="BH826"/>
  <c r="BG826"/>
  <c r="BF826"/>
  <c r="T826"/>
  <c r="R826"/>
  <c r="P826"/>
  <c r="BK826"/>
  <c r="J826"/>
  <c r="BE826"/>
  <c r="BI815"/>
  <c r="BH815"/>
  <c r="BG815"/>
  <c r="BF815"/>
  <c r="T815"/>
  <c r="R815"/>
  <c r="P815"/>
  <c r="BK815"/>
  <c r="J815"/>
  <c r="BE815"/>
  <c r="BI802"/>
  <c r="BH802"/>
  <c r="BG802"/>
  <c r="BF802"/>
  <c r="T802"/>
  <c r="R802"/>
  <c r="P802"/>
  <c r="BK802"/>
  <c r="J802"/>
  <c r="BE802"/>
  <c r="BI758"/>
  <c r="BH758"/>
  <c r="BG758"/>
  <c r="BF758"/>
  <c r="T758"/>
  <c r="R758"/>
  <c r="P758"/>
  <c r="BK758"/>
  <c r="J758"/>
  <c r="BE758"/>
  <c r="BI747"/>
  <c r="BH747"/>
  <c r="BG747"/>
  <c r="BF747"/>
  <c r="T747"/>
  <c r="R747"/>
  <c r="P747"/>
  <c r="BK747"/>
  <c r="J747"/>
  <c r="BE747"/>
  <c r="BI743"/>
  <c r="BH743"/>
  <c r="BG743"/>
  <c r="BF743"/>
  <c r="T743"/>
  <c r="R743"/>
  <c r="P743"/>
  <c r="BK743"/>
  <c r="J743"/>
  <c r="BE743"/>
  <c r="BI739"/>
  <c r="BH739"/>
  <c r="BG739"/>
  <c r="BF739"/>
  <c r="T739"/>
  <c r="R739"/>
  <c r="P739"/>
  <c r="BK739"/>
  <c r="J739"/>
  <c r="BE739"/>
  <c r="BI728"/>
  <c r="BH728"/>
  <c r="BG728"/>
  <c r="BF728"/>
  <c r="T728"/>
  <c r="R728"/>
  <c r="P728"/>
  <c r="BK728"/>
  <c r="J728"/>
  <c r="BE728"/>
  <c r="BI715"/>
  <c r="BH715"/>
  <c r="BG715"/>
  <c r="BF715"/>
  <c r="T715"/>
  <c r="R715"/>
  <c r="P715"/>
  <c r="BK715"/>
  <c r="J715"/>
  <c r="BE715"/>
  <c r="BI700"/>
  <c r="BH700"/>
  <c r="BG700"/>
  <c r="BF700"/>
  <c r="T700"/>
  <c r="R700"/>
  <c r="P700"/>
  <c r="BK700"/>
  <c r="J700"/>
  <c r="BE700"/>
  <c r="BI697"/>
  <c r="BH697"/>
  <c r="BG697"/>
  <c r="BF697"/>
  <c r="T697"/>
  <c r="R697"/>
  <c r="P697"/>
  <c r="BK697"/>
  <c r="J697"/>
  <c r="BE697"/>
  <c r="BI694"/>
  <c r="BH694"/>
  <c r="BG694"/>
  <c r="BF694"/>
  <c r="T694"/>
  <c r="R694"/>
  <c r="P694"/>
  <c r="BK694"/>
  <c r="J694"/>
  <c r="BE694"/>
  <c r="BI684"/>
  <c r="BH684"/>
  <c r="BG684"/>
  <c r="BF684"/>
  <c r="T684"/>
  <c r="R684"/>
  <c r="P684"/>
  <c r="BK684"/>
  <c r="J684"/>
  <c r="BE684"/>
  <c r="BI682"/>
  <c r="BH682"/>
  <c r="BG682"/>
  <c r="BF682"/>
  <c r="T682"/>
  <c r="R682"/>
  <c r="P682"/>
  <c r="BK682"/>
  <c r="J682"/>
  <c r="BE682"/>
  <c r="BI679"/>
  <c r="BH679"/>
  <c r="BG679"/>
  <c r="BF679"/>
  <c r="T679"/>
  <c r="R679"/>
  <c r="P679"/>
  <c r="BK679"/>
  <c r="J679"/>
  <c r="BE679"/>
  <c r="BI675"/>
  <c r="BH675"/>
  <c r="BG675"/>
  <c r="BF675"/>
  <c r="T675"/>
  <c r="R675"/>
  <c r="P675"/>
  <c r="BK675"/>
  <c r="J675"/>
  <c r="BE675"/>
  <c r="BI672"/>
  <c r="BH672"/>
  <c r="BG672"/>
  <c r="BF672"/>
  <c r="T672"/>
  <c r="R672"/>
  <c r="P672"/>
  <c r="BK672"/>
  <c r="J672"/>
  <c r="BE672"/>
  <c r="BI668"/>
  <c r="BH668"/>
  <c r="BG668"/>
  <c r="BF668"/>
  <c r="T668"/>
  <c r="R668"/>
  <c r="P668"/>
  <c r="BK668"/>
  <c r="J668"/>
  <c r="BE668"/>
  <c r="BI665"/>
  <c r="BH665"/>
  <c r="BG665"/>
  <c r="BF665"/>
  <c r="T665"/>
  <c r="R665"/>
  <c r="P665"/>
  <c r="BK665"/>
  <c r="J665"/>
  <c r="BE665"/>
  <c r="BI661"/>
  <c r="BH661"/>
  <c r="BG661"/>
  <c r="BF661"/>
  <c r="T661"/>
  <c r="R661"/>
  <c r="P661"/>
  <c r="BK661"/>
  <c r="J661"/>
  <c r="BE661"/>
  <c r="BI658"/>
  <c r="BH658"/>
  <c r="BG658"/>
  <c r="BF658"/>
  <c r="T658"/>
  <c r="R658"/>
  <c r="P658"/>
  <c r="BK658"/>
  <c r="J658"/>
  <c r="BE658"/>
  <c r="BI655"/>
  <c r="BH655"/>
  <c r="BG655"/>
  <c r="BF655"/>
  <c r="T655"/>
  <c r="R655"/>
  <c r="P655"/>
  <c r="BK655"/>
  <c r="J655"/>
  <c r="BE655"/>
  <c r="BI649"/>
  <c r="BH649"/>
  <c r="BG649"/>
  <c r="BF649"/>
  <c r="T649"/>
  <c r="R649"/>
  <c r="P649"/>
  <c r="BK649"/>
  <c r="J649"/>
  <c r="BE649"/>
  <c r="BI646"/>
  <c r="BH646"/>
  <c r="BG646"/>
  <c r="BF646"/>
  <c r="T646"/>
  <c r="R646"/>
  <c r="P646"/>
  <c r="BK646"/>
  <c r="J646"/>
  <c r="BE646"/>
  <c r="BI623"/>
  <c r="BH623"/>
  <c r="BG623"/>
  <c r="BF623"/>
  <c r="T623"/>
  <c r="R623"/>
  <c r="P623"/>
  <c r="BK623"/>
  <c r="J623"/>
  <c r="BE623"/>
  <c r="BI611"/>
  <c r="BH611"/>
  <c r="BG611"/>
  <c r="BF611"/>
  <c r="T611"/>
  <c r="R611"/>
  <c r="P611"/>
  <c r="BK611"/>
  <c r="J611"/>
  <c r="BE611"/>
  <c r="BI600"/>
  <c r="BH600"/>
  <c r="BG600"/>
  <c r="BF600"/>
  <c r="T600"/>
  <c r="R600"/>
  <c r="P600"/>
  <c r="BK600"/>
  <c r="J600"/>
  <c r="BE600"/>
  <c r="BI588"/>
  <c r="BH588"/>
  <c r="BG588"/>
  <c r="BF588"/>
  <c r="T588"/>
  <c r="R588"/>
  <c r="P588"/>
  <c r="BK588"/>
  <c r="J588"/>
  <c r="BE588"/>
  <c r="BI577"/>
  <c r="BH577"/>
  <c r="BG577"/>
  <c r="BF577"/>
  <c r="T577"/>
  <c r="R577"/>
  <c r="P577"/>
  <c r="BK577"/>
  <c r="J577"/>
  <c r="BE577"/>
  <c r="BI567"/>
  <c r="BH567"/>
  <c r="BG567"/>
  <c r="BF567"/>
  <c r="T567"/>
  <c r="R567"/>
  <c r="P567"/>
  <c r="BK567"/>
  <c r="J567"/>
  <c r="BE567"/>
  <c r="BI558"/>
  <c r="BH558"/>
  <c r="BG558"/>
  <c r="BF558"/>
  <c r="T558"/>
  <c r="R558"/>
  <c r="P558"/>
  <c r="BK558"/>
  <c r="J558"/>
  <c r="BE558"/>
  <c r="BI555"/>
  <c r="BH555"/>
  <c r="BG555"/>
  <c r="BF555"/>
  <c r="T555"/>
  <c r="R555"/>
  <c r="P555"/>
  <c r="BK555"/>
  <c r="J555"/>
  <c r="BE555"/>
  <c r="BI552"/>
  <c r="BH552"/>
  <c r="BG552"/>
  <c r="BF552"/>
  <c r="T552"/>
  <c r="R552"/>
  <c r="P552"/>
  <c r="BK552"/>
  <c r="J552"/>
  <c r="BE552"/>
  <c r="BI549"/>
  <c r="BH549"/>
  <c r="BG549"/>
  <c r="BF549"/>
  <c r="T549"/>
  <c r="R549"/>
  <c r="P549"/>
  <c r="BK549"/>
  <c r="J549"/>
  <c r="BE549"/>
  <c r="BI545"/>
  <c r="BH545"/>
  <c r="BG545"/>
  <c r="BF545"/>
  <c r="T545"/>
  <c r="R545"/>
  <c r="P545"/>
  <c r="BK545"/>
  <c r="J545"/>
  <c r="BE545"/>
  <c r="BI542"/>
  <c r="BH542"/>
  <c r="BG542"/>
  <c r="BF542"/>
  <c r="T542"/>
  <c r="R542"/>
  <c r="P542"/>
  <c r="BK542"/>
  <c r="J542"/>
  <c r="BE542"/>
  <c r="BI538"/>
  <c r="BH538"/>
  <c r="BG538"/>
  <c r="BF538"/>
  <c r="T538"/>
  <c r="R538"/>
  <c r="P538"/>
  <c r="BK538"/>
  <c r="J538"/>
  <c r="BE538"/>
  <c r="BI535"/>
  <c r="BH535"/>
  <c r="BG535"/>
  <c r="BF535"/>
  <c r="T535"/>
  <c r="R535"/>
  <c r="P535"/>
  <c r="BK535"/>
  <c r="J535"/>
  <c r="BE535"/>
  <c r="BI523"/>
  <c r="BH523"/>
  <c r="BG523"/>
  <c r="BF523"/>
  <c r="T523"/>
  <c r="R523"/>
  <c r="P523"/>
  <c r="BK523"/>
  <c r="J523"/>
  <c r="BE523"/>
  <c r="BI511"/>
  <c r="BH511"/>
  <c r="BG511"/>
  <c r="BF511"/>
  <c r="T511"/>
  <c r="R511"/>
  <c r="P511"/>
  <c r="BK511"/>
  <c r="J511"/>
  <c r="BE511"/>
  <c r="BI502"/>
  <c r="BH502"/>
  <c r="BG502"/>
  <c r="BF502"/>
  <c r="T502"/>
  <c r="R502"/>
  <c r="P502"/>
  <c r="BK502"/>
  <c r="J502"/>
  <c r="BE502"/>
  <c r="BI433"/>
  <c r="BH433"/>
  <c r="BG433"/>
  <c r="BF433"/>
  <c r="T433"/>
  <c r="R433"/>
  <c r="P433"/>
  <c r="BK433"/>
  <c r="J433"/>
  <c r="BE433"/>
  <c r="BI429"/>
  <c r="BH429"/>
  <c r="BG429"/>
  <c r="BF429"/>
  <c r="T429"/>
  <c r="T428"/>
  <c r="R429"/>
  <c r="R428"/>
  <c r="P429"/>
  <c r="P428"/>
  <c r="BK429"/>
  <c r="BK428"/>
  <c r="J428"/>
  <c r="J429"/>
  <c r="BE429"/>
  <c r="J64"/>
  <c r="BI419"/>
  <c r="BH419"/>
  <c r="BG419"/>
  <c r="BF419"/>
  <c r="T419"/>
  <c r="R419"/>
  <c r="P419"/>
  <c r="BK419"/>
  <c r="J419"/>
  <c r="BE419"/>
  <c r="BI408"/>
  <c r="BH408"/>
  <c r="BG408"/>
  <c r="BF408"/>
  <c r="T408"/>
  <c r="R408"/>
  <c r="P408"/>
  <c r="BK408"/>
  <c r="J408"/>
  <c r="BE408"/>
  <c r="BI397"/>
  <c r="BH397"/>
  <c r="BG397"/>
  <c r="BF397"/>
  <c r="T397"/>
  <c r="R397"/>
  <c r="P397"/>
  <c r="BK397"/>
  <c r="J397"/>
  <c r="BE397"/>
  <c r="BI392"/>
  <c r="BH392"/>
  <c r="BG392"/>
  <c r="BF392"/>
  <c r="T392"/>
  <c r="R392"/>
  <c r="P392"/>
  <c r="BK392"/>
  <c r="J392"/>
  <c r="BE392"/>
  <c r="BI390"/>
  <c r="BH390"/>
  <c r="BG390"/>
  <c r="BF390"/>
  <c r="T390"/>
  <c r="R390"/>
  <c r="P390"/>
  <c r="BK390"/>
  <c r="J390"/>
  <c r="BE390"/>
  <c r="BI388"/>
  <c r="BH388"/>
  <c r="BG388"/>
  <c r="BF388"/>
  <c r="T388"/>
  <c r="R388"/>
  <c r="P388"/>
  <c r="BK388"/>
  <c r="J388"/>
  <c r="BE388"/>
  <c r="BI383"/>
  <c r="BH383"/>
  <c r="BG383"/>
  <c r="BF383"/>
  <c r="T383"/>
  <c r="T382"/>
  <c r="T381"/>
  <c r="R383"/>
  <c r="R382"/>
  <c r="R381"/>
  <c r="P383"/>
  <c r="P382"/>
  <c r="P381"/>
  <c r="BK383"/>
  <c r="BK382"/>
  <c r="J382"/>
  <c r="BK381"/>
  <c r="J381"/>
  <c r="J383"/>
  <c r="BE383"/>
  <c r="J63"/>
  <c r="J62"/>
  <c r="BI378"/>
  <c r="BH378"/>
  <c r="BG378"/>
  <c r="BF378"/>
  <c r="T378"/>
  <c r="R378"/>
  <c r="P378"/>
  <c r="BK378"/>
  <c r="J378"/>
  <c r="BE378"/>
  <c r="BI375"/>
  <c r="BH375"/>
  <c r="BG375"/>
  <c r="BF375"/>
  <c r="T375"/>
  <c r="R375"/>
  <c r="P375"/>
  <c r="BK375"/>
  <c r="J375"/>
  <c r="BE375"/>
  <c r="BI372"/>
  <c r="BH372"/>
  <c r="BG372"/>
  <c r="BF372"/>
  <c r="T372"/>
  <c r="R372"/>
  <c r="P372"/>
  <c r="BK372"/>
  <c r="J372"/>
  <c r="BE372"/>
  <c r="BI369"/>
  <c r="BH369"/>
  <c r="BG369"/>
  <c r="BF369"/>
  <c r="T369"/>
  <c r="R369"/>
  <c r="P369"/>
  <c r="BK369"/>
  <c r="J369"/>
  <c r="BE369"/>
  <c r="BI365"/>
  <c r="BH365"/>
  <c r="BG365"/>
  <c r="BF365"/>
  <c r="T365"/>
  <c r="R365"/>
  <c r="P365"/>
  <c r="BK365"/>
  <c r="J365"/>
  <c r="BE365"/>
  <c r="BI362"/>
  <c r="BH362"/>
  <c r="BG362"/>
  <c r="BF362"/>
  <c r="T362"/>
  <c r="R362"/>
  <c r="P362"/>
  <c r="BK362"/>
  <c r="J362"/>
  <c r="BE362"/>
  <c r="BI359"/>
  <c r="BH359"/>
  <c r="BG359"/>
  <c r="BF359"/>
  <c r="T359"/>
  <c r="T358"/>
  <c r="R359"/>
  <c r="R358"/>
  <c r="P359"/>
  <c r="P358"/>
  <c r="BK359"/>
  <c r="BK358"/>
  <c r="J358"/>
  <c r="J359"/>
  <c r="BE359"/>
  <c r="J61"/>
  <c r="BI355"/>
  <c r="BH355"/>
  <c r="BG355"/>
  <c r="BF355"/>
  <c r="T355"/>
  <c r="R355"/>
  <c r="P355"/>
  <c r="BK355"/>
  <c r="J355"/>
  <c r="BE355"/>
  <c r="BI344"/>
  <c r="BH344"/>
  <c r="BG344"/>
  <c r="BF344"/>
  <c r="T344"/>
  <c r="R344"/>
  <c r="P344"/>
  <c r="BK344"/>
  <c r="J344"/>
  <c r="BE344"/>
  <c r="BI333"/>
  <c r="BH333"/>
  <c r="BG333"/>
  <c r="BF333"/>
  <c r="T333"/>
  <c r="R333"/>
  <c r="P333"/>
  <c r="BK333"/>
  <c r="J333"/>
  <c r="BE333"/>
  <c r="BI317"/>
  <c r="BH317"/>
  <c r="BG317"/>
  <c r="BF317"/>
  <c r="T317"/>
  <c r="R317"/>
  <c r="P317"/>
  <c r="BK317"/>
  <c r="J317"/>
  <c r="BE317"/>
  <c r="BI246"/>
  <c r="BH246"/>
  <c r="BG246"/>
  <c r="BF246"/>
  <c r="T246"/>
  <c r="R246"/>
  <c r="P246"/>
  <c r="BK246"/>
  <c r="J246"/>
  <c r="BE246"/>
  <c r="BI242"/>
  <c r="BH242"/>
  <c r="BG242"/>
  <c r="BF242"/>
  <c r="T242"/>
  <c r="T241"/>
  <c r="R242"/>
  <c r="R241"/>
  <c r="P242"/>
  <c r="P241"/>
  <c r="BK242"/>
  <c r="BK241"/>
  <c r="J241"/>
  <c r="J242"/>
  <c r="BE242"/>
  <c r="J60"/>
  <c r="BI232"/>
  <c r="BH232"/>
  <c r="BG232"/>
  <c r="BF232"/>
  <c r="T232"/>
  <c r="R232"/>
  <c r="P232"/>
  <c r="BK232"/>
  <c r="J232"/>
  <c r="BE232"/>
  <c r="BI227"/>
  <c r="BH227"/>
  <c r="BG227"/>
  <c r="BF227"/>
  <c r="T227"/>
  <c r="R227"/>
  <c r="P227"/>
  <c r="BK227"/>
  <c r="J227"/>
  <c r="BE227"/>
  <c r="BI224"/>
  <c r="BH224"/>
  <c r="BG224"/>
  <c r="BF224"/>
  <c r="T224"/>
  <c r="R224"/>
  <c r="P224"/>
  <c r="BK224"/>
  <c r="J224"/>
  <c r="BE224"/>
  <c r="BI219"/>
  <c r="BH219"/>
  <c r="BG219"/>
  <c r="BF219"/>
  <c r="T219"/>
  <c r="R219"/>
  <c r="P219"/>
  <c r="BK219"/>
  <c r="J219"/>
  <c r="BE219"/>
  <c r="BI214"/>
  <c r="BH214"/>
  <c r="BG214"/>
  <c r="BF214"/>
  <c r="T214"/>
  <c r="T213"/>
  <c r="R214"/>
  <c r="R213"/>
  <c r="P214"/>
  <c r="P213"/>
  <c r="BK214"/>
  <c r="BK213"/>
  <c r="J213"/>
  <c r="J214"/>
  <c r="BE214"/>
  <c r="J59"/>
  <c r="BI210"/>
  <c r="BH210"/>
  <c r="BG210"/>
  <c r="BF210"/>
  <c r="T210"/>
  <c r="R210"/>
  <c r="P210"/>
  <c r="BK210"/>
  <c r="J210"/>
  <c r="BE210"/>
  <c r="BI201"/>
  <c r="BH201"/>
  <c r="BG201"/>
  <c r="BF201"/>
  <c r="T201"/>
  <c r="R201"/>
  <c r="P201"/>
  <c r="BK201"/>
  <c r="J201"/>
  <c r="BE201"/>
  <c r="BI198"/>
  <c r="BH198"/>
  <c r="BG198"/>
  <c r="BF198"/>
  <c r="T198"/>
  <c r="R198"/>
  <c r="P198"/>
  <c r="BK198"/>
  <c r="J198"/>
  <c r="BE198"/>
  <c r="BI189"/>
  <c r="BH189"/>
  <c r="BG189"/>
  <c r="BF189"/>
  <c r="T189"/>
  <c r="R189"/>
  <c r="P189"/>
  <c r="BK189"/>
  <c r="J189"/>
  <c r="BE189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4"/>
  <c r="BH154"/>
  <c r="BG154"/>
  <c r="BF154"/>
  <c r="T154"/>
  <c r="R154"/>
  <c r="P154"/>
  <c r="BK154"/>
  <c r="J154"/>
  <c r="BE154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35"/>
  <c r="BH135"/>
  <c r="BG135"/>
  <c r="BF135"/>
  <c r="T135"/>
  <c r="R135"/>
  <c r="P135"/>
  <c r="BK135"/>
  <c r="J135"/>
  <c r="BE135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3"/>
  <c r="F34"/>
  <c i="1" r="BD52"/>
  <c i="2" r="BH113"/>
  <c r="F33"/>
  <c i="1" r="BC52"/>
  <c i="2" r="BG113"/>
  <c r="F32"/>
  <c i="1" r="BB52"/>
  <c i="2" r="BF113"/>
  <c r="J31"/>
  <c i="1" r="AW52"/>
  <c i="2" r="F31"/>
  <c i="1" r="BA52"/>
  <c i="2" r="T113"/>
  <c r="T112"/>
  <c r="T111"/>
  <c r="T110"/>
  <c r="R113"/>
  <c r="R112"/>
  <c r="R111"/>
  <c r="R110"/>
  <c r="P113"/>
  <c r="P112"/>
  <c r="P111"/>
  <c r="P110"/>
  <c i="1" r="AU52"/>
  <c i="2" r="BK113"/>
  <c r="BK112"/>
  <c r="J112"/>
  <c r="BK111"/>
  <c r="J111"/>
  <c r="BK110"/>
  <c r="J110"/>
  <c r="J56"/>
  <c r="J27"/>
  <c i="1" r="AG52"/>
  <c i="2" r="J113"/>
  <c r="BE113"/>
  <c r="J30"/>
  <c i="1" r="AV52"/>
  <c i="2" r="F30"/>
  <c i="1" r="AZ52"/>
  <c i="2" r="J58"/>
  <c r="J57"/>
  <c r="J106"/>
  <c r="F106"/>
  <c r="F104"/>
  <c r="E102"/>
  <c r="J51"/>
  <c r="F51"/>
  <c r="F49"/>
  <c r="E47"/>
  <c r="J36"/>
  <c r="J18"/>
  <c r="E18"/>
  <c r="F107"/>
  <c r="F52"/>
  <c r="J17"/>
  <c r="J12"/>
  <c r="J104"/>
  <c r="J49"/>
  <c r="E7"/>
  <c r="E100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<sst xmlns="http://schemas.openxmlformats.org/spreadsheetml/2006/main">
  <si>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</si>
  <si>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</si>
  <si>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</si>
  <si>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</si>
  <si>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</si>
  <si>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</si>
  <si>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</si>
  <si>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{f4874532-5a5c-4002-a0a9-719312274511}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</si>
  <si>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</si>
  <si>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</si>
  <si>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</si>
  <si>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</si>
  <si>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</si>
  <si>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</si>
  <si>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</si>
  <si>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</si>
  <si>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2017-56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</si>
  <si>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</si>
  <si>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</si>
  <si>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 xml:space="preserve">KV, ZŠ Krušnohorská  - zajištění enegetických úspor</t>
  </si>
  <si>
    <t>KSO:</t>
  </si>
  <si>
    <t/>
  </si>
  <si>
    <t>CC-CZ:</t>
  </si>
  <si>
    <t>Místo:</t>
  </si>
  <si>
    <t>Karlovy Vary</t>
  </si>
  <si>
    <t>Datum:</t>
  </si>
  <si>
    <t>11. 9. 2017</t>
  </si>
  <si>
    <t>Zadavatel:</t>
  </si>
  <si>
    <t>IČ:</t>
  </si>
  <si>
    <t>Statutární město Karlovy Vary</t>
  </si>
  <si>
    <t>DIČ:</t>
  </si>
  <si>
    <t>Uchazeč:</t>
  </si>
  <si>
    <t>Vyplň údaj</t>
  </si>
  <si>
    <t>Projektant:</t>
  </si>
  <si>
    <t>BPO spol. s r.o., Lidická 1239, Ostrov</t>
  </si>
  <si>
    <t>True</t>
  </si>
  <si>
    <t>Poznámka:</t>
  </si>
  <si>
    <t xml:space="preserve">Soupis prací je sestaven za využití položek Cenové soustavy ÚRS. Cenové a technické podmínky položek Cenové soustavy ÚRS, které nejsou uvedeny v soupisu prací (tzv. úvodní části katalogů) jsou neomezeně dálkově k dispozici na www.cs-urs.cz . Položky soupisu prací, které nemají ve sloupci "Cenová soustava" uveden žádný údaj (nebo R-položka), nepocházá z Cenové soustavy ÚRS._x000d_
Nedílnou součástí Rozpočtu a Výkazu výměr je projektová dokumentace. Nabídkové ceny mohou být vytvářeny dle Výkazu výměr pouze s projektem a jeho Výkazem výměr._x000d_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</si>
  <si>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</si>
  <si>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</si>
  <si>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</si>
  <si>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</si>
  <si>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</si>
  <si>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</si>
  <si>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</si>
  <si>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</si>
  <si>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</si>
  <si>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</si>
  <si>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</si>
  <si>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</si>
  <si>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</si>
  <si>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</si>
  <si>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</si>
  <si>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</si>
  <si>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</si>
  <si>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</si>
  <si>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</si>
  <si>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</si>
  <si>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</si>
  <si>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</si>
  <si>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</si>
  <si>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</si>
  <si>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</si>
  <si>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</si>
  <si>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</si>
  <si>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</si>
  <si>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</si>
  <si>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</si>
  <si>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</si>
  <si>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</si>
  <si>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</si>
  <si>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</si>
  <si>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</si>
  <si>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</si>
  <si>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</si>
  <si>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</si>
  <si>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</si>
  <si>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Stravování - stavební část včetně rekapitulace SO</t>
  </si>
  <si>
    <t>STA</t>
  </si>
  <si>
    <t>1</t>
  </si>
  <si>
    <t>{39b7d72c-2b61-4ea3-b410-278338fe9e8b}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</si>
  <si>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</si>
  <si>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</si>
  <si>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</si>
  <si>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</si>
  <si>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</si>
  <si>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</si>
  <si>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</si>
  <si>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</si>
  <si>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D - Stravování - stavební část včetně rekapitulace SO</t>
  </si>
  <si>
    <t xml:space="preserve">Soupis prací je sestaven za využití položek Cenové soustavy ÚRS. Cenové a technické podmínky položek Cenové soustavy ÚRS, které nejsou uvedeny v soupisu prací (tzv. úvodní části katalogů) jsou neomezeně dálkově k dispozici na www.cs-urs.cz . Položky soupisu prací, které nemají ve sloupci "Cenová soustava" uveden žádný údaj (nebo R-položka), nepocházá z Cenové soustavy ÚRS. Nedílnou součástí Rozpočtu a Výkazu výměr je projektová dokumentace. Nabídkové ceny mohou být vytvářeny dle Výkazu výměr pouze s projektem a jeho Výkazem výměr. 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</si>
  <si>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</si>
  <si>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</si>
  <si>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</si>
  <si>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</si>
  <si>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</si>
  <si>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</si>
  <si>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</si>
  <si>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</si>
  <si>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</si>
  <si>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</si>
  <si>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</si>
  <si>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  61 - Úprava povrchů vnitřních</t>
  </si>
  <si>
    <t xml:space="preserve">      62 - Úprava povrchů vnějších</t>
  </si>
  <si>
    <t xml:space="preserve">      63 - Podlahy a podlahové konstrukce</t>
  </si>
  <si>
    <t xml:space="preserve">    9 - Ostatní konstrukce a práce, bourání</t>
  </si>
  <si>
    <t xml:space="preserve">      91 - Doplňující konstrukce a práce pozemních komunikací, letišť a ploch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</si>
  <si>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</si>
  <si>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</si>
  <si>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</si>
  <si>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  97 - Prorážení otvorů a ostatní bourací práce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</si>
  <si>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</si>
  <si>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</si>
  <si>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</si>
  <si>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</si>
  <si>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</si>
  <si>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</si>
  <si>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</si>
  <si>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</si>
  <si>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</si>
  <si>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</si>
  <si>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</si>
  <si>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</si>
  <si>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</si>
  <si>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</si>
  <si>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</si>
  <si>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</si>
  <si>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VYT- přenos - Vytápění - přenos</t>
  </si>
  <si>
    <t>VZT- přenos - Vzduchotechnika - přenos</t>
  </si>
  <si>
    <t>EL- přenos - Elektročást - přenos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</si>
  <si>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</si>
  <si>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</si>
  <si>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</si>
  <si>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</si>
  <si>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</si>
  <si>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</si>
  <si>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</si>
  <si>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</si>
  <si>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</si>
  <si>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</si>
  <si>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</si>
  <si>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</si>
  <si>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</si>
  <si>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</si>
  <si>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</si>
  <si>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</si>
  <si>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</si>
  <si>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</si>
  <si>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</si>
  <si>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</si>
  <si>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z betonových nebo kamenných dlaždic</t>
  </si>
  <si>
    <t>m2</t>
  </si>
  <si>
    <t>CS ÚRS 2017 02</t>
  </si>
  <si>
    <t>4</t>
  </si>
  <si>
    <t>1284188476</t>
  </si>
  <si>
    <t>PP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</si>
  <si>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</si>
  <si>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VV</t>
  </si>
  <si>
    <t xml:space="preserve">"okapový chodník" </t>
  </si>
  <si>
    <t xml:space="preserve">"pohled jižní" </t>
  </si>
  <si>
    <t>2*0,3*31,495</t>
  </si>
  <si>
    <t xml:space="preserve">"pohled severní" </t>
  </si>
  <si>
    <t>2*0,3*(31,495+1,52)</t>
  </si>
  <si>
    <t>"pohled západní"</t>
  </si>
  <si>
    <t>2*0,3*(2*0,3+3,18+1,5+0,3+4,4+8,68+2*0,3)</t>
  </si>
  <si>
    <t>113107042</t>
  </si>
  <si>
    <t>Odstranění podkladu plochy do 15 m2 živičných tl 100 mm při překopech inž sítí</t>
  </si>
  <si>
    <t>167446336</t>
  </si>
  <si>
    <t>Odstranění podkladů nebo krytů při překopech inženýrských sítí v ploše jednotlivě do 15 m2 s přemístěním hmot na skládku ve vzdálenosti do 3 m nebo s naložením na dopravní prostředek živičných, o tl. vrstvy přes 50 do 100 mm</t>
  </si>
  <si>
    <t xml:space="preserve">"pohled západní D_P9"  10,0</t>
  </si>
  <si>
    <t>3</t>
  </si>
  <si>
    <t>122101101</t>
  </si>
  <si>
    <t>Odkopávky a prokopávky nezapažené v hornině tř. 1 a 2 objem do 100 m3</t>
  </si>
  <si>
    <t>m3</t>
  </si>
  <si>
    <t>1317792573</t>
  </si>
  <si>
    <t>Odkopávky a prokopávky nezapažené s přehozením výkopku na vzdálenost do 3 m nebo s naložením na dopravní prostředek v horninách tř. 1 a 2 do 100 m3</t>
  </si>
  <si>
    <t>"odkopávka kolem objektu š. 2,0 m pro snížení terénu"</t>
  </si>
  <si>
    <t>0,15*2,0*(19,5+2*2,0)</t>
  </si>
  <si>
    <t>0,15*2,0*31,5/2</t>
  </si>
  <si>
    <t xml:space="preserve">"pohled západní D_P9"  10,0*0,2</t>
  </si>
  <si>
    <t>132201201</t>
  </si>
  <si>
    <t>Hloubení rýh š do 2000 mm v hornině tř. 3 objemu do 100 m3</t>
  </si>
  <si>
    <t>-383121819</t>
  </si>
  <si>
    <t>Hloubení zapažených i nezapažených rýh šířky přes 600 do 2 000 mm s urovnáním dna do předepsaného profilu a spádu v hornině tř. 3 do 100 m3</t>
  </si>
  <si>
    <t>1,0*0,75*31,495</t>
  </si>
  <si>
    <t>1,0*(0,9+0,75)/2*31,495</t>
  </si>
  <si>
    <t>"pohled západní - plocha odečtena z AutoCadu"</t>
  </si>
  <si>
    <t>1,0*17,502+1,0*0,9*1,5+1,0*0,9+2*1,0</t>
  </si>
  <si>
    <t>5</t>
  </si>
  <si>
    <t>132201209</t>
  </si>
  <si>
    <t>Příplatek za lepivost k hloubení rýh š do 2000 mm v hornině tř. 3</t>
  </si>
  <si>
    <t>-1345372513</t>
  </si>
  <si>
    <t>Hloubení zapažených i nezapažených rýh šířky přes 600 do 2 000 mm s urovnáním dna do předepsaného profilu a spádu v hornině tř. 3 Příplatek k cenám za lepivost horniny tř. 3</t>
  </si>
  <si>
    <t>6</t>
  </si>
  <si>
    <t>133202011</t>
  </si>
  <si>
    <t>Hloubení šachet ručním nebo pneum nářadím v soudržných horninách tř. 3, plocha výkopu do 4 m2</t>
  </si>
  <si>
    <t>-235328081</t>
  </si>
  <si>
    <t>Hloubení zapažených i nezapažených šachet plocha výkopu do 20 m2 ručním nebo pneumatickým nářadím s případným nutným přemístěním výkopku ve výkopišti v horninách soudržných tř. 3, plocha výkopu do 4 m2</t>
  </si>
  <si>
    <t xml:space="preserve">"ruční odkopávka v místě sítí"    10,0</t>
  </si>
  <si>
    <t>7</t>
  </si>
  <si>
    <t>133202019</t>
  </si>
  <si>
    <t>Příplatek za lepivost u hloubení šachet ručním nebo pneum nářadím v horninách tř. 3</t>
  </si>
  <si>
    <t>784090890</t>
  </si>
  <si>
    <t>Hloubení zapažených i nezapažených šachet plocha výkopu do 20 m2 ručním nebo pneumatickým nářadím s případným nutným přemístěním výkopku ve výkopišti v horninách soudržných tř. 3, plocha výkopu Příplatek k cenám za lepivost horniny tř. 3</t>
  </si>
  <si>
    <t>8</t>
  </si>
  <si>
    <t>162701105</t>
  </si>
  <si>
    <t>Vodorovné přemístění do 10000 m výkopku/sypaniny z horniny tř. 1 až 4</t>
  </si>
  <si>
    <t>-2083325793</t>
  </si>
  <si>
    <t>Vodorovné přemístění výkopku nebo sypaniny po suchu na obvyklém dopravním prostředku, bez naložení výkopku, avšak se složením bez rozhrnutí z horniny tř. 1 až 4 na vzdálenost přes 9 000 do 10 000 m</t>
  </si>
  <si>
    <t>18,5+71,356+10,0-68,779</t>
  </si>
  <si>
    <t>9</t>
  </si>
  <si>
    <t>162701109</t>
  </si>
  <si>
    <t>Příplatek k vodorovnému přemístění výkopku/sypaniny z horniny tř. 1 až 4 ZKD 1000 m přes 10000 m</t>
  </si>
  <si>
    <t>-1199672727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</si>
  <si>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</si>
  <si>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31,077*7 'Přepočtené koeficientem množství</t>
  </si>
  <si>
    <t>10</t>
  </si>
  <si>
    <t>171201201</t>
  </si>
  <si>
    <t>Uložení sypaniny na skládky</t>
  </si>
  <si>
    <t>1226620940</t>
  </si>
  <si>
    <t>11</t>
  </si>
  <si>
    <t>171201211</t>
  </si>
  <si>
    <t>Poplatek za uložení odpadu ze sypaniny na skládce (skládkovné)</t>
  </si>
  <si>
    <t>t</t>
  </si>
  <si>
    <t>1569045508</t>
  </si>
  <si>
    <t>Uložení sypaniny poplatek za uložení sypaniny na skládce (skládkovné)</t>
  </si>
  <si>
    <t>312,077*2 'Přepočtené koeficientem množství</t>
  </si>
  <si>
    <t>12</t>
  </si>
  <si>
    <t>162201101</t>
  </si>
  <si>
    <t>Vodorovné přemístění do 20 m výkopku/sypaniny z horniny tř. 1 až 4</t>
  </si>
  <si>
    <t>-630211278</t>
  </si>
  <si>
    <t>Vodorovné přemístění výkopku nebo sypaniny po suchu na obvyklém dopravním prostředku, bez naložení výkopku, avšak se složením bez rozhrnutí z horniny tř. 1 až 4 na vzdálenost do 20 m</t>
  </si>
  <si>
    <t xml:space="preserve">"zpětné zásypy na meziskládku a zpět"  2*68,779</t>
  </si>
  <si>
    <t>13</t>
  </si>
  <si>
    <t>167101101</t>
  </si>
  <si>
    <t>Nakládání výkopku z hornin tř. 1 až 4 do 100 m3</t>
  </si>
  <si>
    <t>1051686887</t>
  </si>
  <si>
    <t>Nakládání, skládání a překládání neulehlého výkopku nebo sypaniny nakládání, množství do 100 m3, z hornin tř. 1 až 4</t>
  </si>
  <si>
    <t>"zpětné zásypy" 68,779</t>
  </si>
  <si>
    <t>14</t>
  </si>
  <si>
    <t>174101101</t>
  </si>
  <si>
    <t>Zásyp jam, šachet rýh nebo kolem objektů sypaninou se zhutněním</t>
  </si>
  <si>
    <t>2034625192</t>
  </si>
  <si>
    <t>Zásyp sypaninou z jakékoliv horniny s uložením výkopku ve vrstvách se zhutněním jam, šachet, rýh nebo kolem objektů v těchto vykopávkách</t>
  </si>
  <si>
    <t>"odečet podsypu"</t>
  </si>
  <si>
    <t>-0,15*0,4*31,495</t>
  </si>
  <si>
    <t>-0,15*0,4*(31,495+1,52)</t>
  </si>
  <si>
    <t>-0,15*0,4*(0,4+3,18+1,5+4,4+8,68+0,4)</t>
  </si>
  <si>
    <t>"odečet obsypu trativodů"</t>
  </si>
  <si>
    <t xml:space="preserve">"pohled severní"    -0,3*0,3*31,495</t>
  </si>
  <si>
    <t xml:space="preserve">"pohled východní"   -0,3*0,3*31,495</t>
  </si>
  <si>
    <t xml:space="preserve">"pohled západní"   -0,3*0,3*(0,3+3,18+1,5+4,4+11,68+0,3)</t>
  </si>
  <si>
    <t>181301101</t>
  </si>
  <si>
    <t>Rozprostření ornice tl vrstvy do 100 mm pl do 500 m2 v rovině nebo ve svahu do 1:5</t>
  </si>
  <si>
    <t>-887487542</t>
  </si>
  <si>
    <t>Rozprostření a urovnání ornice v rovině nebo ve svahu sklonu do 1:5 při souvislé ploše do 500 m2, tl. vrstvy do 100 mm</t>
  </si>
  <si>
    <t xml:space="preserve">"zatravnění pruhu š. 2,0 m"" </t>
  </si>
  <si>
    <t>2,0*31,495</t>
  </si>
  <si>
    <t>2,0*(31,495+1,52)</t>
  </si>
  <si>
    <t>2,0*(2,0+3,18+1,5+4,4+8,68+2,0)</t>
  </si>
  <si>
    <t>16</t>
  </si>
  <si>
    <t>M</t>
  </si>
  <si>
    <t>103641010</t>
  </si>
  <si>
    <t xml:space="preserve">zemina pro terénní úpravy -  ornice</t>
  </si>
  <si>
    <t>467060876</t>
  </si>
  <si>
    <t>172,54*0,1*2,0</t>
  </si>
  <si>
    <t>17</t>
  </si>
  <si>
    <t>181411131</t>
  </si>
  <si>
    <t>Založení parkového trávníku výsevem plochy do 1000 m2 v rovině a ve svahu do 1:5</t>
  </si>
  <si>
    <t>-708667695</t>
  </si>
  <si>
    <t>Založení trávníku na půdě předem připravené plochy do 1000 m2 výsevem včetně utažení parkového v rovině nebo na svahu do 1:5</t>
  </si>
  <si>
    <t>18</t>
  </si>
  <si>
    <t>005724150</t>
  </si>
  <si>
    <t>osivo směs travní parková směs exclusive</t>
  </si>
  <si>
    <t>kg</t>
  </si>
  <si>
    <t>1852381024</t>
  </si>
  <si>
    <t>172,54*0,015 'Přepočtené koeficientem množství</t>
  </si>
  <si>
    <t>Zakládání</t>
  </si>
  <si>
    <t>19</t>
  </si>
  <si>
    <t>211571111</t>
  </si>
  <si>
    <t>Výplň odvodňovacích žeber nebo trativodů štěrkopískem tříděným</t>
  </si>
  <si>
    <t>574174341</t>
  </si>
  <si>
    <t>Výplň kamenivem do rýh odvodňovacích žeber nebo trativodů bez zhutnění, s úpravou povrchu výplně štěrkopískem tříděným</t>
  </si>
  <si>
    <t xml:space="preserve">"pohled severní"    0,3*0,3*31,495</t>
  </si>
  <si>
    <t xml:space="preserve">"pohled východní"   0,3*0,3*31,495</t>
  </si>
  <si>
    <t xml:space="preserve">"pohled západní"   0,3*0,3*(0,3+3,18+1,5+4,4+11,68+0,3)</t>
  </si>
  <si>
    <t>20</t>
  </si>
  <si>
    <t>211971110</t>
  </si>
  <si>
    <t>Zřízení opláštění žeber nebo trativodů geotextilií v rýze nebo zářezu sklonu do 1:2</t>
  </si>
  <si>
    <t>-299290291</t>
  </si>
  <si>
    <t>Zřízení opláštění výplně z geotextilie odvodňovacích žeber nebo trativodů v rýze nebo zářezu se stěnami šikmými o sklonu do 1:2</t>
  </si>
  <si>
    <t xml:space="preserve">"pohled severní"    4*0,3*31,495</t>
  </si>
  <si>
    <t xml:space="preserve">"pohled východní"   4*0,3*31,495</t>
  </si>
  <si>
    <t xml:space="preserve">"pohled západní"   4*0,3*(0,3+3,18+1,5+4,4+11,68+0,3)</t>
  </si>
  <si>
    <t>693111490</t>
  </si>
  <si>
    <t xml:space="preserve">textilie  63/50 500 g/m2 do š 8,8 m</t>
  </si>
  <si>
    <t>1831492350</t>
  </si>
  <si>
    <t>geotextilie netkaná PP 500 g/m2 do š 8,8 m</t>
  </si>
  <si>
    <t>101,22*1,15 'Přepočtené koeficientem množství</t>
  </si>
  <si>
    <t>22</t>
  </si>
  <si>
    <t>212755214</t>
  </si>
  <si>
    <t>Trativody z drenážních trubek plastových flexibilních D 100 mm bez lože</t>
  </si>
  <si>
    <t>m</t>
  </si>
  <si>
    <t>1487084675</t>
  </si>
  <si>
    <t>Trativody bez lože z drenážních trubek plastových flexibilních D 100 mm</t>
  </si>
  <si>
    <t xml:space="preserve">"pohled severní"    31,495</t>
  </si>
  <si>
    <t xml:space="preserve">"pohled východní"   31,495</t>
  </si>
  <si>
    <t xml:space="preserve">"pohled západní"   0,3+3,18+1,5+4,4+11,68+0,3</t>
  </si>
  <si>
    <t>23</t>
  </si>
  <si>
    <t>271532213</t>
  </si>
  <si>
    <t>Podsyp pod základové konstrukce se zhutněním z hrubého kameniva frakce 8 až 16 mm</t>
  </si>
  <si>
    <t>-1400867071</t>
  </si>
  <si>
    <t>Podsyp pod základové konstrukce se zhutněním a urovnáním povrchu z kameniva hrubého, frakce 8 - 16 mm</t>
  </si>
  <si>
    <t>0,15*0,4*31,495</t>
  </si>
  <si>
    <t>0,15*0,4*(31,495+1,52)</t>
  </si>
  <si>
    <t>0,15*0,4*(0,4+3,18+1,5+4,4+8,68+0,4)</t>
  </si>
  <si>
    <t>Svislé a kompletní konstrukce</t>
  </si>
  <si>
    <t>24</t>
  </si>
  <si>
    <t>310278842</t>
  </si>
  <si>
    <t>Zazdívka otvorů pl do 1 m2 ve zdivu nadzákladovém z nepálených tvárnic tl do 300 mm</t>
  </si>
  <si>
    <t>-1607057119</t>
  </si>
  <si>
    <t>Zazdívka otvorů ve zdivu nadzákladovém nepálenými tvárnicemi plochy přes 0,25 m2 do 1 m2 , ve zdi tl. do 300 mm</t>
  </si>
  <si>
    <t>" nadezdívka prahu výlezu na střechu" 0,9*0,1*0,25</t>
  </si>
  <si>
    <t xml:space="preserve">" otvoru ve stěně strojovny po žaluzii" 0,98*0,38*0,25 </t>
  </si>
  <si>
    <t>25</t>
  </si>
  <si>
    <t>319201321</t>
  </si>
  <si>
    <t>Vyrovnání nerovného povrchu zdiva tl do 30 mm maltou</t>
  </si>
  <si>
    <t>455906636</t>
  </si>
  <si>
    <t>Vyrovnání nerovného povrchu vnitřního i vnějšího zdiva bez odsekání vadných cihel, maltou (s dodáním hmot) tl. do 30 mm</t>
  </si>
  <si>
    <t xml:space="preserve">"pod terénem D-F1 - vyspravení ze 100%" </t>
  </si>
  <si>
    <t>0,75*31,495</t>
  </si>
  <si>
    <t>(0,9+0,75)/2*31,495</t>
  </si>
  <si>
    <t>17,502+0,9*1,5</t>
  </si>
  <si>
    <t xml:space="preserve">"kabřinec  - vyspravení ze 100%" </t>
  </si>
  <si>
    <t>(0,27+0,18)*31,495</t>
  </si>
  <si>
    <t>(0,285+0,18+0,42+0,18)*31,495</t>
  </si>
  <si>
    <t xml:space="preserve">"pohled západní" </t>
  </si>
  <si>
    <t>(0,42+0,18+0,34+0,18)/2*3,18+(0,18+0,27)*11,68</t>
  </si>
  <si>
    <t>"hlavní skladba - D-F3 - vyspravení z 20%"</t>
  </si>
  <si>
    <t>8,68*31,5*0,2</t>
  </si>
  <si>
    <t>"odečet otvorů"</t>
  </si>
  <si>
    <t>-2*8*2,4*2,4*0,2</t>
  </si>
  <si>
    <t>"ostění, nadpraží a parapet"</t>
  </si>
  <si>
    <t>0,1*(2*8*4*2,4)*0,2</t>
  </si>
  <si>
    <t>-2*10*2,4*2,4*0,2</t>
  </si>
  <si>
    <t>0,1*(2*10*4*2,4)*0,2</t>
  </si>
  <si>
    <t>"pohled východní"</t>
  </si>
  <si>
    <t>4,55*19,86*0,2</t>
  </si>
  <si>
    <t>-6*2,4*2,4*0,2</t>
  </si>
  <si>
    <t>0,1*6*4*2,4*0,2</t>
  </si>
  <si>
    <t>155,293*0,2</t>
  </si>
  <si>
    <t>-(9*2,4*2,4+1,6*2,95)*0,2</t>
  </si>
  <si>
    <t>0,1*(9*4*2,4+(1,6+2*2,95))*0,2</t>
  </si>
  <si>
    <t>"odečet meziokenní vložky - D-P4"</t>
  </si>
  <si>
    <t>"pohled jižní"</t>
  </si>
  <si>
    <t>-(2*1,05*2,4+2*7,05*2,4)*0,2</t>
  </si>
  <si>
    <t>"pohled severní"</t>
  </si>
  <si>
    <t>-4*1,05*2,4*0,2</t>
  </si>
  <si>
    <t>-2*1,05*2,4*0,2</t>
  </si>
  <si>
    <t>-(3*1,05*2,4+3,45*2,4)*0,2</t>
  </si>
  <si>
    <t xml:space="preserve">"boční stěny u vstupu rampy  - vyspravení z 20%"</t>
  </si>
  <si>
    <t>2,96*2*1,3*0,2</t>
  </si>
  <si>
    <t>-0,8*2,15*0,2</t>
  </si>
  <si>
    <t>"ostění a nadpraží"</t>
  </si>
  <si>
    <t>0,1*(0,8+2*2,15)*0,2</t>
  </si>
  <si>
    <t xml:space="preserve">"strop u vstupu rampy  - vyspravení z 20%"</t>
  </si>
  <si>
    <t>1,3*2,85*0,2</t>
  </si>
  <si>
    <t>"zděné zábradlí D-F6 - vyspravení ze 100%"</t>
  </si>
  <si>
    <t>1,775*(0,45+2*1,5)</t>
  </si>
  <si>
    <t>"čelní stěna rampy a schodiště - plocha odečtena z AutoCadu"</t>
  </si>
  <si>
    <t>3,47</t>
  </si>
  <si>
    <t xml:space="preserve">"vstupní dveře rampa"  0,3*(0,7+2*2,15)</t>
  </si>
  <si>
    <t>"nástavba strojovny D-F7, D-F8"</t>
  </si>
  <si>
    <t>(1,22+0,05)*2*(4,95+3,35)</t>
  </si>
  <si>
    <t>-0,9*0,8</t>
  </si>
  <si>
    <t>"nástavba strojovny D-F9 - římsa"</t>
  </si>
  <si>
    <t>0,345*2*(5,455+3,58)</t>
  </si>
  <si>
    <t>26</t>
  </si>
  <si>
    <t>319202321</t>
  </si>
  <si>
    <t>Vyrovnání nerovného povrchu zdiva tl do 80 mm přizděním</t>
  </si>
  <si>
    <t>1763797363</t>
  </si>
  <si>
    <t>Vyrovnání nerovného povrchu vnitřního i vnějšího zdiva přizděním, tl. přes 30 do 80 mm</t>
  </si>
  <si>
    <t xml:space="preserve">"pod terénem D-F1 - vyspravení z 20%" </t>
  </si>
  <si>
    <t>0,75*31,495*0,2</t>
  </si>
  <si>
    <t>(0,9+0,75)/2*31,495*0,2</t>
  </si>
  <si>
    <t>(17,502+0,9*1,5)*0,2</t>
  </si>
  <si>
    <t xml:space="preserve">"kabřinec  - vyspravení z 20%" </t>
  </si>
  <si>
    <t>(0,27+0,18)*31,495*0,2</t>
  </si>
  <si>
    <t>(0,285+0,18+0,42+0,18)*31,495*0,2</t>
  </si>
  <si>
    <t>((0,42+0,18+0,34+0,18)/2*3,18+(0,18+0,27)*11,68)*0,2</t>
  </si>
  <si>
    <t>27</t>
  </si>
  <si>
    <t>341272622</t>
  </si>
  <si>
    <t>Stěny nosné tl 250 mm z pórobetonových přesných hladkých tvárnic hmotnosti 500 kg/m3</t>
  </si>
  <si>
    <t>-1423595812</t>
  </si>
  <si>
    <t>Stěny z přesných pórobetonových tvárnic nosné hladkých jakékoli pevnosti na tenké maltové lože, tloušťka stěny 250 mm, objemová hmotnost 500 kg/m3</t>
  </si>
  <si>
    <t>"meziokenní vložky - D-P4"</t>
  </si>
  <si>
    <t>2*1,05*2,4+2*7,05*2,4</t>
  </si>
  <si>
    <t>4*1,05*2,4</t>
  </si>
  <si>
    <t>2*1,05*2,4</t>
  </si>
  <si>
    <t>3*1,05*2,4+3,45*2,4</t>
  </si>
  <si>
    <t>28</t>
  </si>
  <si>
    <t>342291131</t>
  </si>
  <si>
    <t>Ukotvení příček k betonovým konstrukcím plochými kotvami</t>
  </si>
  <si>
    <t>-1452797969</t>
  </si>
  <si>
    <t>Ukotvení příček plochými kotvami, do konstrukce betonové</t>
  </si>
  <si>
    <t>2*1,05+2*7,05</t>
  </si>
  <si>
    <t>4*1,05</t>
  </si>
  <si>
    <t>2*1,05</t>
  </si>
  <si>
    <t>3*1,05+3,45</t>
  </si>
  <si>
    <t>29</t>
  </si>
  <si>
    <t>349231811</t>
  </si>
  <si>
    <t>Přizdívka ostění s ozubem z cihel tl do 150 mm</t>
  </si>
  <si>
    <t>-853475556</t>
  </si>
  <si>
    <t>Přizdívka z cihel ostění s ozubem ve vybouraných otvorech, s vysekáním kapes pro zavázaní přes 80 do 150 mm</t>
  </si>
  <si>
    <t xml:space="preserve">"vstupní dveře rampa"  0,3*2,15</t>
  </si>
  <si>
    <t>Komunikace pozemní</t>
  </si>
  <si>
    <t>30</t>
  </si>
  <si>
    <t>564952111</t>
  </si>
  <si>
    <t>Podklad z mechanicky zpevněného kameniva MZK tl 150 mm</t>
  </si>
  <si>
    <t>106746854</t>
  </si>
  <si>
    <t>Podklad z mechanicky zpevněného kameniva MZK (minerální beton) s rozprostřením a s hutněním, po zhutnění tl. 150 mm</t>
  </si>
  <si>
    <t>31</t>
  </si>
  <si>
    <t>565145111</t>
  </si>
  <si>
    <t>Asfaltový beton vrstva podkladní ACP 16 (obalované kamenivo OKS) tl 60 mm š do 3 m</t>
  </si>
  <si>
    <t>-575245380</t>
  </si>
  <si>
    <t>Asfaltový beton vrstva podkladní ACP 16 (obalované kamenivo střednězrnné - OKS) s rozprostřením a zhutněním v pruhu šířky do 3 m, po zhutnění tl. 60 mm</t>
  </si>
  <si>
    <t>32</t>
  </si>
  <si>
    <t>566901133</t>
  </si>
  <si>
    <t>Vyspravení podkladu po překopech ing sítí plochy do 15 m2 štěrkodrtí tl. 200 mm</t>
  </si>
  <si>
    <t>-1277485367</t>
  </si>
  <si>
    <t>Vyspravení podkladu po překopech inženýrských sítí plochy do 15 m2 s rozprostřením a zhutněním štěrkodrtí tl. 200 mm</t>
  </si>
  <si>
    <t xml:space="preserve">"pohled západní D_P8"  0,5</t>
  </si>
  <si>
    <t>33</t>
  </si>
  <si>
    <t>572360112</t>
  </si>
  <si>
    <t>Vyspravení krytu komunikací po překopech plochy do 15 m2 studenou asfaltovou směsí tl 60 mm</t>
  </si>
  <si>
    <t>92746305</t>
  </si>
  <si>
    <t>Vyspravení krytu komunikací po překopech inženýrských sítí plochy do 15 m2 asfaltovou směsí aplikovanou za studena, po zhutnění tl. přes 40 do 60 mm</t>
  </si>
  <si>
    <t>34</t>
  </si>
  <si>
    <t>573111113</t>
  </si>
  <si>
    <t>Postřik živičný infiltrační s posypem z asfaltu množství 1,5 kg/m2</t>
  </si>
  <si>
    <t>-1275532191</t>
  </si>
  <si>
    <t>Postřik infiltrační PI z asfaltu silničního s posypem kamenivem, v množství 1,50 kg/m2</t>
  </si>
  <si>
    <t>35</t>
  </si>
  <si>
    <t>573211109</t>
  </si>
  <si>
    <t>Postřik živičný spojovací z asfaltu v množství 0,50 kg/m2</t>
  </si>
  <si>
    <t>-472472683</t>
  </si>
  <si>
    <t>Postřik spojovací PS bez posypu kamenivem z asfaltu silničního, v množství 0,50 kg/m2</t>
  </si>
  <si>
    <t>36</t>
  </si>
  <si>
    <t>577134131</t>
  </si>
  <si>
    <t>Asfaltový beton vrstva obrusná ACO 11 (ABS) tř. I tl 40 mm š do 3 m z modifikovaného asfaltu</t>
  </si>
  <si>
    <t>136989922</t>
  </si>
  <si>
    <t>Asfaltový beton vrstva obrusná ACO 11 (ABS) s rozprostřením a se zhutněním z modifikovaného asfaltu v pruhu šířky do 3 m, po zhutnění tl. 40 mm</t>
  </si>
  <si>
    <t>Úpravy povrchů, podlahy a osazování výplní</t>
  </si>
  <si>
    <t>61</t>
  </si>
  <si>
    <t>Úprava povrchů vnitřních</t>
  </si>
  <si>
    <t>37</t>
  </si>
  <si>
    <t>612142001</t>
  </si>
  <si>
    <t>Potažení vnitřních stěn sklovláknitým pletivem vtlačeným do tenkovrstvé hmoty</t>
  </si>
  <si>
    <t>1178671526</t>
  </si>
  <si>
    <t>Potažení vnitřních ploch pletivem v ploše nebo pruzích, na plném podkladu sklovláknitým vtlačením do tmelu stěn</t>
  </si>
  <si>
    <t>" zazdívek zevnitř strojovny"</t>
  </si>
  <si>
    <t>" nadezdívka prahu výlezu na střechu" 0,9*0,1</t>
  </si>
  <si>
    <t>" otvoru ve stěně strojovny po žaluzii" 0,98*0,38</t>
  </si>
  <si>
    <t>38</t>
  </si>
  <si>
    <t>612325212</t>
  </si>
  <si>
    <t>Vápenocementová hladká omítka malých ploch do 0,25 m2 na stěnách</t>
  </si>
  <si>
    <t>kus</t>
  </si>
  <si>
    <t>1153275854</t>
  </si>
  <si>
    <t>Vápenocementová nebo vápenná omítka jednotlivých malých ploch hladká na stěnách, plochy jednotlivě přes 0,09 do 0,25 m2</t>
  </si>
  <si>
    <t>39</t>
  </si>
  <si>
    <t>612325213</t>
  </si>
  <si>
    <t>Vápenocementová hladká omítka malých ploch do 1,0 m2 na stěnách</t>
  </si>
  <si>
    <t>-1855331394</t>
  </si>
  <si>
    <t>Vápenocementová nebo vápenná omítka jednotlivých malých ploch hladká na stěnách, plochy jednotlivě přes 0,25 do 1 m2</t>
  </si>
  <si>
    <t>40</t>
  </si>
  <si>
    <t>622142001</t>
  </si>
  <si>
    <t>Potažení vnějších stěn sklovláknitým pletivem vtlačeným do tenkovrstvé hmoty</t>
  </si>
  <si>
    <t>790374230</t>
  </si>
  <si>
    <t>Potažení vnějších ploch pletivem v ploše nebo pruzích, na plném podkladu sklovláknitým vtlačením do tmelu stěn</t>
  </si>
  <si>
    <t>" zazdívek zvenku strojovny"</t>
  </si>
  <si>
    <t>41</t>
  </si>
  <si>
    <t>-222503587</t>
  </si>
  <si>
    <t>42</t>
  </si>
  <si>
    <t>612341121</t>
  </si>
  <si>
    <t>Sádrová nebo vápenosádrová omítka hladká jednovrstvá vnitřních stěn nanášená ručně</t>
  </si>
  <si>
    <t>-199414377</t>
  </si>
  <si>
    <t>Omítka sádrová nebo vápenosádrová vnitřních ploch nanášená ručně jednovrstvá, tloušťky do 10 mm hladká svislých konstrukcí stěn</t>
  </si>
  <si>
    <t>43</t>
  </si>
  <si>
    <t>619991001</t>
  </si>
  <si>
    <t>Zakrytí podlah fólií přilepenou lepící páskou</t>
  </si>
  <si>
    <t>2094200436</t>
  </si>
  <si>
    <t>Zakrytí vnitřních ploch před znečištěním včetně pozdějšího odkrytí podlah fólií přilepenou lepící páskou</t>
  </si>
  <si>
    <t>"1.NP"</t>
  </si>
  <si>
    <t>2,825*5,2+5,25*10,6+16,16*2,7+5,8*6,9+2*0,85*1,55</t>
  </si>
  <si>
    <t>24,83*2,4+27,8*2,7</t>
  </si>
  <si>
    <t>18,46+18,77</t>
  </si>
  <si>
    <t>"2.NP"</t>
  </si>
  <si>
    <t>5,35*10,6+5,35*4,375+3,75*6,175+27,8*2,7+6,56*2,7+5,8*6,9+0,85*1,55+0,85*2,25</t>
  </si>
  <si>
    <t>28,74*2,7+1,45*4,395+1,45*1,65</t>
  </si>
  <si>
    <t>62</t>
  </si>
  <si>
    <t>Úprava povrchů vnějších</t>
  </si>
  <si>
    <t>44</t>
  </si>
  <si>
    <t>621131121</t>
  </si>
  <si>
    <t>Penetrace akrylát-silikon vnějších podhledů nanášená ručně</t>
  </si>
  <si>
    <t>-1902132400</t>
  </si>
  <si>
    <t>Podkladní a spojovací vrstva vnějších omítaných ploch penetrace akrylát-silikonová nanášená ručně podhledů</t>
  </si>
  <si>
    <t>45</t>
  </si>
  <si>
    <t>622131121</t>
  </si>
  <si>
    <t>Penetrace akrylát-silikon vnějších stěn nanášená ručně</t>
  </si>
  <si>
    <t>-1733542095</t>
  </si>
  <si>
    <t>Podkladní a spojovací vrstva vnějších omítaných ploch penetrace akrylát-silikonová nanášená ručně stěn</t>
  </si>
  <si>
    <t>46</t>
  </si>
  <si>
    <t>622142001R</t>
  </si>
  <si>
    <t>Potažení vnějších stěn pancéřovou tkaninou vtlačenou do tenkovrstvé hmoty</t>
  </si>
  <si>
    <t>1303057741</t>
  </si>
  <si>
    <t>Potažení vnějších ploch pancéřovou tkaninou v ploše nebo pruzích, na plném podkladu vtlačením do tmelu stěn</t>
  </si>
  <si>
    <t xml:space="preserve">"namáhaná část soklu výška 1m" </t>
  </si>
  <si>
    <t>1,0*31,495</t>
  </si>
  <si>
    <t>1,0*3,18+1,0*11,68</t>
  </si>
  <si>
    <t>47</t>
  </si>
  <si>
    <t>-1516444130</t>
  </si>
  <si>
    <t>48</t>
  </si>
  <si>
    <t>622143004</t>
  </si>
  <si>
    <t>Montáž omítkových samolepících začišťovacích profilů (APU lišt)</t>
  </si>
  <si>
    <t>-497263098</t>
  </si>
  <si>
    <t>Montáž omítkových profilů plastových nebo pozinkovaných, upevněných vtlačením do podkladní vrstvy nebo přibitím začišťovacích samolepících [APU lišty]</t>
  </si>
  <si>
    <t>2*8*3*2,4</t>
  </si>
  <si>
    <t>2*10*3*2,4</t>
  </si>
  <si>
    <t>6*3*2,4</t>
  </si>
  <si>
    <t>9*3*2,4+1,6+2*2,95</t>
  </si>
  <si>
    <t>"nástavba strojovny D-F8"</t>
  </si>
  <si>
    <t>0,9+2*0,8</t>
  </si>
  <si>
    <t>49</t>
  </si>
  <si>
    <t>590514760</t>
  </si>
  <si>
    <t>profil okenní začišťovací s tkaninou -Thermospoj 9 mm/2,4 m</t>
  </si>
  <si>
    <t>-1550512876</t>
  </si>
  <si>
    <t>profil okenní začišťovací se sklovláknitou armovací tkaninou 9 mm/2,4 m</t>
  </si>
  <si>
    <t>377,2*1,05 'Přepočtené koeficientem množství</t>
  </si>
  <si>
    <t>50</t>
  </si>
  <si>
    <t>622211001</t>
  </si>
  <si>
    <t>Montáž kontaktního zateplení vnějších stěn z polystyrénových desek tl do 40 mm</t>
  </si>
  <si>
    <t>-1608666423</t>
  </si>
  <si>
    <t>Montáž kontaktního zateplení z polystyrenových desek nebo z kombinovaných desek na vnější stěny, tloušťky desek do 40 mm</t>
  </si>
  <si>
    <t>"zděné zábradlí D-F5"</t>
  </si>
  <si>
    <t>0,34*(0,45+1,5+0,05)</t>
  </si>
  <si>
    <t>51</t>
  </si>
  <si>
    <t>283763600</t>
  </si>
  <si>
    <t>deska z extrudovaného polystyrénu XPS® N-III-PZ-I , 1250 x 600 x 20 mm</t>
  </si>
  <si>
    <t>1772932084</t>
  </si>
  <si>
    <t>deska z polystyrénu XPS, hrana rovná a strukturovaný povrch 1250 x 600 x 20 mm</t>
  </si>
  <si>
    <t>0,68*1,02 'Přepočtené koeficientem množství</t>
  </si>
  <si>
    <t>52</t>
  </si>
  <si>
    <t>622211011</t>
  </si>
  <si>
    <t>Montáž kontaktního zateplení vnějších stěn z polystyrénových desek tl do 80 mm</t>
  </si>
  <si>
    <t>-875646538</t>
  </si>
  <si>
    <t>Montáž kontaktního zateplení z polystyrenových desek nebo z kombinovaných desek na vnější stěny, tloušťky desek přes 40 do 80 mm</t>
  </si>
  <si>
    <t>"nástavba strojovny D-F7"</t>
  </si>
  <si>
    <t>0,2*2*(4,95+3,35)</t>
  </si>
  <si>
    <t>53</t>
  </si>
  <si>
    <t>283764220</t>
  </si>
  <si>
    <t xml:space="preserve">deska z extrudovaného polystyrénu  XPS 300 SF 100 mm</t>
  </si>
  <si>
    <t>-1150599331</t>
  </si>
  <si>
    <t>deska z polystyrénu XPS, hrana polodrážková a hladký povrch tl 100 mm</t>
  </si>
  <si>
    <t>3,32*1,02 'Přepočtené koeficientem množství</t>
  </si>
  <si>
    <t>54</t>
  </si>
  <si>
    <t>622211031</t>
  </si>
  <si>
    <t>Montáž kontaktního zateplení vnějších stěn z polystyrénových desek tl do 160 mm</t>
  </si>
  <si>
    <t>446517630</t>
  </si>
  <si>
    <t>Montáž kontaktního zateplení z polystyrenových desek nebo z kombinovaných desek na vnější stěny, tloušťky desek přes 120 do 160 mm</t>
  </si>
  <si>
    <t xml:space="preserve">"napojení na střechu spojovací chodby"  0,1*19,86</t>
  </si>
  <si>
    <t>55</t>
  </si>
  <si>
    <t>283764240</t>
  </si>
  <si>
    <t>deska z extrudovaného polystyrénu XPS 300 SF 140 mm</t>
  </si>
  <si>
    <t>-1295000787</t>
  </si>
  <si>
    <t>deska z polystyrénu XPS, hrana polodrážková a hladký povrch tl 140 mm</t>
  </si>
  <si>
    <t>1,986*1,02 'Přepočtené koeficientem množství</t>
  </si>
  <si>
    <t>56</t>
  </si>
  <si>
    <t>622211041</t>
  </si>
  <si>
    <t>Montáž kontaktního zateplení vnějších stěn z polystyrénových desek tl do 200 mm</t>
  </si>
  <si>
    <t>34941244</t>
  </si>
  <si>
    <t>Montáž kontaktního zateplení z polystyrenových desek nebo z kombinovaných desek na vnější stěny, tloušťky desek přes 160 do 200 mm</t>
  </si>
  <si>
    <t xml:space="preserve">"nad terénem D-F2" </t>
  </si>
  <si>
    <t>0,27*31,495</t>
  </si>
  <si>
    <t>(0,265+0,42)/2*31,495</t>
  </si>
  <si>
    <t>(0,42+0,34)/2*3,18+0,27*11,68</t>
  </si>
  <si>
    <t>57</t>
  </si>
  <si>
    <t>283763850</t>
  </si>
  <si>
    <t>deska z extrudovaného polystyrénu XPS III - (S,G,NF,) - 1250 x 600 mm</t>
  </si>
  <si>
    <t>-917668806</t>
  </si>
  <si>
    <t>deska z polystyrénu XPS, hrana rovná, polo či pero drážka a hladký povrch 1250 x 600 mm</t>
  </si>
  <si>
    <t>0,27*31,495*0,18</t>
  </si>
  <si>
    <t>(0,265+0,42)/2*31,495*0,18</t>
  </si>
  <si>
    <t>((0,42+0,34)/2*3,18+0,27*11,68)*0,18</t>
  </si>
  <si>
    <t>4,258*1,02 'Přepočtené koeficientem množství</t>
  </si>
  <si>
    <t>58</t>
  </si>
  <si>
    <t>622222001</t>
  </si>
  <si>
    <t>Montáž kontaktního zateplení vnějšího ostění hl. špalety do 200 mm z minerální vlny tl do 40 mm</t>
  </si>
  <si>
    <t>-672095423</t>
  </si>
  <si>
    <t>Montáž kontaktního zateplení vnějšího ostění, nadpraží nebo parapetu z desek z minerální vlny s podélnou nebo kolmou orientací vláken hloubky špalet do 200 mm, tloušťky desek do 40 mm</t>
  </si>
  <si>
    <t xml:space="preserve">"ostění a nadpraží" </t>
  </si>
  <si>
    <t>59</t>
  </si>
  <si>
    <t>631515060</t>
  </si>
  <si>
    <t>deska minerální izolační NF 333 tl. 30 mm</t>
  </si>
  <si>
    <t>-536374632</t>
  </si>
  <si>
    <t>deska izolační minerální kontaktních fasád kolmé vlákno λ-0.041 tl. 30 mm</t>
  </si>
  <si>
    <t>0,1*(2*8*3*2,4)</t>
  </si>
  <si>
    <t>0,1*(2*10*3*2,4)</t>
  </si>
  <si>
    <t>0,1*(6*3*2,4)</t>
  </si>
  <si>
    <t>0,1*(9*3*2,4+1,6+2*2,95)</t>
  </si>
  <si>
    <t>37,47*1,02 'Přepočtené koeficientem množství</t>
  </si>
  <si>
    <t>60</t>
  </si>
  <si>
    <t>622212051</t>
  </si>
  <si>
    <t>Montáž kontaktního zateplení vnějšího ostění hl. špalety do 400 mm z polystyrenu tl do 40 mm</t>
  </si>
  <si>
    <t>-1609693180</t>
  </si>
  <si>
    <t>Montáž kontaktního zateplení vnějšího ostění, nadpraží nebo parapetu z polystyrenových desek hloubky špalet přes 200 do 400 mm, tloušťky desek do 40 mm</t>
  </si>
  <si>
    <t xml:space="preserve">"parapet" </t>
  </si>
  <si>
    <t>2*8*2,4</t>
  </si>
  <si>
    <t>2*10*2,4</t>
  </si>
  <si>
    <t>6*2,4</t>
  </si>
  <si>
    <t>9*2,4</t>
  </si>
  <si>
    <t>283764150</t>
  </si>
  <si>
    <t xml:space="preserve">deska z extrudovaného polystyrénu  XPS 300 SF 30 mm</t>
  </si>
  <si>
    <t>1596055680</t>
  </si>
  <si>
    <t>deska z polystyrénu XPS, hrana polodrážková a hladký povrch tl 30 mm</t>
  </si>
  <si>
    <t>0,28*2*8*2,4</t>
  </si>
  <si>
    <t>0,28*2*10*2,4</t>
  </si>
  <si>
    <t>0,28*6*2,4</t>
  </si>
  <si>
    <t>0,28*9*2,4</t>
  </si>
  <si>
    <t>34,272*1,02 'Přepočtené koeficientem množství</t>
  </si>
  <si>
    <t>622221041</t>
  </si>
  <si>
    <t>Montáž kontaktního zateplení vnějších stěn z minerální vlny s podélnou orientací tl přes 160 mm</t>
  </si>
  <si>
    <t>-2092078246</t>
  </si>
  <si>
    <t>Montáž kontaktního zateplení z desek z minerální vlny s podélnou orientací vláken na vnější stěny, tloušťky desek přes 160 mm</t>
  </si>
  <si>
    <t>"hlavní skladba - D-F3"</t>
  </si>
  <si>
    <t>8,68*31,86</t>
  </si>
  <si>
    <t>-2*8*2,4*2,4</t>
  </si>
  <si>
    <t>-2*10*2,4*2,4</t>
  </si>
  <si>
    <t>4,55*19,86</t>
  </si>
  <si>
    <t>-6*2,4*2,4</t>
  </si>
  <si>
    <t>155,293</t>
  </si>
  <si>
    <t>-(9*2,4*2,4+1,6*2,95)</t>
  </si>
  <si>
    <t>"boční stěny u vstupu rampy"</t>
  </si>
  <si>
    <t>2,96*2*1,3</t>
  </si>
  <si>
    <t>-0,8*2,02</t>
  </si>
  <si>
    <t>63</t>
  </si>
  <si>
    <t>631481650</t>
  </si>
  <si>
    <t xml:space="preserve">deska minerální izolační  600x1200 mm tl. 180 mm</t>
  </si>
  <si>
    <t>-749283547</t>
  </si>
  <si>
    <t>deska izolační minerální provětrávaných fasád λ-0.035 600x1200 mm tl. 180 mm</t>
  </si>
  <si>
    <t>506,346*1,05 'Přepočtené koeficientem množství</t>
  </si>
  <si>
    <t>64</t>
  </si>
  <si>
    <t>622211021</t>
  </si>
  <si>
    <t>Montáž kontaktního zateplení vnějších stěn z polystyrénových desek tl do 120 mm</t>
  </si>
  <si>
    <t>1311086537</t>
  </si>
  <si>
    <t>Montáž kontaktního zateplení z polystyrenových desek nebo z kombinovaných desek na vnější stěny, tloušťky desek přes 80 do 120 mm</t>
  </si>
  <si>
    <t>(1,02+0,05)*2*(4,95+3,35)</t>
  </si>
  <si>
    <t>65</t>
  </si>
  <si>
    <t>631481610</t>
  </si>
  <si>
    <t xml:space="preserve">deska minerální izolační  600x1200 mm tl. 100 mm</t>
  </si>
  <si>
    <t>-859175879</t>
  </si>
  <si>
    <t>deska izolační minerální provětrávaných fasád λ-0.035 600x1200 mm tl. 100 mm</t>
  </si>
  <si>
    <t>17,042*1,02 'Přepočtené koeficientem množství</t>
  </si>
  <si>
    <t>66</t>
  </si>
  <si>
    <t>622251105</t>
  </si>
  <si>
    <t>Příplatek k cenám kontaktního zateplení stěn za použití tepelněizolačních zátek z minerální vlny</t>
  </si>
  <si>
    <t>1310708004</t>
  </si>
  <si>
    <t>Montáž kontaktního zateplení Příplatek k cenám za zápustnou montáž kotev s použitím tepelněizolačních zátek na vnější stěny z minerální vlny</t>
  </si>
  <si>
    <t>506,346+17,042</t>
  </si>
  <si>
    <t>67</t>
  </si>
  <si>
    <t>622221011</t>
  </si>
  <si>
    <t>Montáž kontaktního zateplení vnějších stěn z minerální vlny s podélnou orientací vláken tl do 80 mm</t>
  </si>
  <si>
    <t>1102482466</t>
  </si>
  <si>
    <t>Montáž kontaktního zateplení z desek z minerální vlny s podélnou orientací vláken na vnější stěny, tloušťky desek přes 40 do 80 mm</t>
  </si>
  <si>
    <t>68</t>
  </si>
  <si>
    <t>631481580</t>
  </si>
  <si>
    <t>deska minerální izolační 600x1200 mm tl. 50 mm</t>
  </si>
  <si>
    <t>176563241</t>
  </si>
  <si>
    <t>deska izolační minerální provětrávaných fasád λ-0.035 600x1200 mm tl. 50 mm</t>
  </si>
  <si>
    <t>6,234*1,02 'Přepočtené koeficientem množství</t>
  </si>
  <si>
    <t>69</t>
  </si>
  <si>
    <t>622221001</t>
  </si>
  <si>
    <t>Montáž kontaktního zateplení vnějších stěn z minerální vlny s podélnou orientací vláken tl do 40 mm</t>
  </si>
  <si>
    <t>1422748430</t>
  </si>
  <si>
    <t>Montáž kontaktního zateplení z desek z minerální vlny s podélnou orientací vláken na vnější stěny, tloušťky desek do 40 mm</t>
  </si>
  <si>
    <t>"zděné zábradlí D-F6"</t>
  </si>
  <si>
    <t>(1,775-0,34)*(0,45+2*1,5)</t>
  </si>
  <si>
    <t>70</t>
  </si>
  <si>
    <t>631515050</t>
  </si>
  <si>
    <t>deska minerální izolační NF 333 tl. 20 mm</t>
  </si>
  <si>
    <t>76052678</t>
  </si>
  <si>
    <t>deska izolační minerální kontaktních fasád kolmé vlákno λ-0.041 tl. 20 mm</t>
  </si>
  <si>
    <t>4,951*1,02 'Přepočtené koeficientem množství</t>
  </si>
  <si>
    <t>71</t>
  </si>
  <si>
    <t>621221041</t>
  </si>
  <si>
    <t>Montáž kontaktního zateplení vnějších podhledů z minerální vlny s podélnou orientací tl přes 160 mm</t>
  </si>
  <si>
    <t>1231887100</t>
  </si>
  <si>
    <t>Montáž kontaktního zateplení z desek z minerální vlny s podélnou orientací vláken na vnější podhledy, tloušťky desek přes 160 mm</t>
  </si>
  <si>
    <t>"strop u vstupu rampy"</t>
  </si>
  <si>
    <t>1,3*2,85</t>
  </si>
  <si>
    <t>72</t>
  </si>
  <si>
    <t>631515470</t>
  </si>
  <si>
    <t>deska minerální izolační TF PROFI tl. 280 mm</t>
  </si>
  <si>
    <t>224155510</t>
  </si>
  <si>
    <t>deska izolační minerální kontaktních fasád podélné vlákno λ-0.036 tl. 280 mm</t>
  </si>
  <si>
    <t>3,705*1,02 'Přepočtené koeficientem množství</t>
  </si>
  <si>
    <t>73</t>
  </si>
  <si>
    <t>621251105</t>
  </si>
  <si>
    <t>Příplatek k cenám kontaktního zateplení podhledů za použití tepelněizolačních zátek z minerální vlny</t>
  </si>
  <si>
    <t>573064201</t>
  </si>
  <si>
    <t>Montáž kontaktního zateplení Příplatek k cenám za zápustnou montáž kotev s použitím tepelněizolačních zátek na vnější podhledy z minerální vlny</t>
  </si>
  <si>
    <t>74</t>
  </si>
  <si>
    <t>622252001</t>
  </si>
  <si>
    <t>Montáž zakládacích soklových lišt kontaktního zateplení</t>
  </si>
  <si>
    <t>1640447531</t>
  </si>
  <si>
    <t>Montáž lišt kontaktního zateplení zakládacích soklových připevněných hmoždinkami</t>
  </si>
  <si>
    <t>31,86</t>
  </si>
  <si>
    <t>19,86</t>
  </si>
  <si>
    <t>75</t>
  </si>
  <si>
    <t>590516550</t>
  </si>
  <si>
    <t>lišta soklová Al s okapničkou, zakládací U 18 cm, 0,95/200 cm</t>
  </si>
  <si>
    <t>248244863</t>
  </si>
  <si>
    <t>103,44*1,05 'Přepočtené koeficientem množství</t>
  </si>
  <si>
    <t>76</t>
  </si>
  <si>
    <t>622252002</t>
  </si>
  <si>
    <t>Montáž ostatních lišt kontaktního zateplení</t>
  </si>
  <si>
    <t>1437331518</t>
  </si>
  <si>
    <t>Montáž lišt kontaktního zateplení ostatních stěnových, dilatačních apod. lepených do tmelu</t>
  </si>
  <si>
    <t>296,13+145,82+122,4+19,86</t>
  </si>
  <si>
    <t>77</t>
  </si>
  <si>
    <t>590514860</t>
  </si>
  <si>
    <t>lišta rohová PVC 10/15 cm s tkaninou 2,5 m</t>
  </si>
  <si>
    <t>277734762</t>
  </si>
  <si>
    <t>2*8*2*2,4</t>
  </si>
  <si>
    <t>2*10*2*2,4</t>
  </si>
  <si>
    <t>6*2*2,4</t>
  </si>
  <si>
    <t>9*2*2,4+2*2,95+2*2,15</t>
  </si>
  <si>
    <t>"hlavní rohy domu"</t>
  </si>
  <si>
    <t>8,95+9,1+2*4,55+2*2,96</t>
  </si>
  <si>
    <t>2*0,8+4*(0,2+1,02+0,05+0,345)</t>
  </si>
  <si>
    <t>296,13*1,05 'Přepočtené koeficientem množství</t>
  </si>
  <si>
    <t>78</t>
  </si>
  <si>
    <t>590515100</t>
  </si>
  <si>
    <t>profil okenní s nepřiznanou okapnicí LTU plast 2,0 m</t>
  </si>
  <si>
    <t>67333485</t>
  </si>
  <si>
    <t>profil okenní s nepřiznanou podomítkovou okapnicí PVC 2,0 m</t>
  </si>
  <si>
    <t>9*2,4+1,6+2,85</t>
  </si>
  <si>
    <t>0,9+2*(5,455+3,58)</t>
  </si>
  <si>
    <t>145,82*1,05 'Přepočtené koeficientem množství</t>
  </si>
  <si>
    <t>79</t>
  </si>
  <si>
    <t>590515120</t>
  </si>
  <si>
    <t>profil parapetní - Thermospoj LPE plast 2 m</t>
  </si>
  <si>
    <t>-594816315</t>
  </si>
  <si>
    <t>profil parapetní se sklovláknitou armovací tkaninou PVC 2 m</t>
  </si>
  <si>
    <t>122,4*1,05 'Přepočtené koeficientem množství</t>
  </si>
  <si>
    <t>80</t>
  </si>
  <si>
    <t>590515160</t>
  </si>
  <si>
    <t>profil ukončovací 14 mm PVC hrana (délka 3 m)</t>
  </si>
  <si>
    <t>-849280852</t>
  </si>
  <si>
    <t xml:space="preserve">"pohled západní - pro ukončení omítky a napojení oplechování"  19,86</t>
  </si>
  <si>
    <t>19,86*1,05 'Přepočtené koeficientem množství</t>
  </si>
  <si>
    <t>81</t>
  </si>
  <si>
    <t>621531011</t>
  </si>
  <si>
    <t>Tenkovrstvá silikonová zrnitá omítka tl. 1,5 mm včetně penetrace vnějších podhledů</t>
  </si>
  <si>
    <t>-1581125797</t>
  </si>
  <si>
    <t>Omítka tenkovrstvá silikonová vnějších ploch probarvená, včetně penetrace podkladu zrnitá, tloušťky 1,5 mm podhledů</t>
  </si>
  <si>
    <t>82</t>
  </si>
  <si>
    <t>622531001R</t>
  </si>
  <si>
    <t>Tenkovrstvá silikonová zrnitá omítka tl. 0,5 mm včetně penetrace vnějších stěn</t>
  </si>
  <si>
    <t>867402784</t>
  </si>
  <si>
    <t>Omítka tenkovrstvá silikonová vnějších ploch probarvená, včetně penetrace podkladu zrnitá, tloušťky 0,5 mm stěn</t>
  </si>
  <si>
    <t xml:space="preserve">"druhá vrstva na meziokenních pásech - D-F4" </t>
  </si>
  <si>
    <t>2*7*0,6*2,4</t>
  </si>
  <si>
    <t>2*9*0,6*2,4</t>
  </si>
  <si>
    <t>5*0,6*2,4</t>
  </si>
  <si>
    <t>7*0,6*2,4</t>
  </si>
  <si>
    <t>83</t>
  </si>
  <si>
    <t>622531011</t>
  </si>
  <si>
    <t>Tenkovrstvá silikonová zrnitá omítka tl. 1,5 mm včetně penetrace vnějších stěn</t>
  </si>
  <si>
    <t>161847000</t>
  </si>
  <si>
    <t>Omítka tenkovrstvá silikonová vnějších ploch probarvená, včetně penetrace podkladu zrnitá, tloušťky 1,5 mm stěn</t>
  </si>
  <si>
    <t>0,28*(2*8*3*2,4)</t>
  </si>
  <si>
    <t>0,28*(2*10*3*2,4)</t>
  </si>
  <si>
    <t>0,28*(6*3*2,4)</t>
  </si>
  <si>
    <t>0,28*(9*3*2,4+1,6+2*2,95)</t>
  </si>
  <si>
    <t>0,28*(0,8+2*2,02)</t>
  </si>
  <si>
    <t>0,1*(0,9+2*0,8)</t>
  </si>
  <si>
    <t>84</t>
  </si>
  <si>
    <t>622532011</t>
  </si>
  <si>
    <t>Tenkovrstvá silikonová hydrofilní zrnitá omítka tl. 1,5 mm včetně penetrace vnějších stěn</t>
  </si>
  <si>
    <t>-996169567</t>
  </si>
  <si>
    <t>Omítka tenkovrstvá silikonová vnějších ploch probarvená, včetně penetrace podkladu hydrofilní, s regulací vlhkosti na povrchu a se zvýšenou ochranou proti mikroorganismům zrnitá, tloušťky 1,5 mm stěn</t>
  </si>
  <si>
    <t>85</t>
  </si>
  <si>
    <t>629135101</t>
  </si>
  <si>
    <t>Vyrovnávací vrstva pod klempířské prvky z MC š do 150 mm</t>
  </si>
  <si>
    <t>1334990777</t>
  </si>
  <si>
    <t>Vyrovnávací vrstva z cementové malty pod klempířskými prvky šířky do 150 mm</t>
  </si>
  <si>
    <t>"D-P5 - přisekání části parapetu"</t>
  </si>
  <si>
    <t>86</t>
  </si>
  <si>
    <t>629995101</t>
  </si>
  <si>
    <t>Očištění vnějších ploch tlakovou vodou</t>
  </si>
  <si>
    <t>484373913</t>
  </si>
  <si>
    <t>Očištění vnějších ploch tlakovou vodou omytím</t>
  </si>
  <si>
    <t xml:space="preserve">"pod a nad terénem D-F1, D-F2" </t>
  </si>
  <si>
    <t>1,02*31,495</t>
  </si>
  <si>
    <t>1,17*31,495</t>
  </si>
  <si>
    <t>1,17*(3,18+11,68)+0,9*(1,5+4,4)</t>
  </si>
  <si>
    <t xml:space="preserve">"hlavní fasáda D-F3" </t>
  </si>
  <si>
    <t>8,68*31,5</t>
  </si>
  <si>
    <t>0,1*(2*8*4*2,4)</t>
  </si>
  <si>
    <t>0,1*(2*10*4*2,4)</t>
  </si>
  <si>
    <t>"pohled západní - plocha odečetena z AutoCadu"</t>
  </si>
  <si>
    <t>-(9*2,4*2,4+1,6*2,96)</t>
  </si>
  <si>
    <t>0,1*(9*4*2,4+2*(1,6+2,96))</t>
  </si>
  <si>
    <t>4,55*19,5</t>
  </si>
  <si>
    <t>0,1*6*4*2,4</t>
  </si>
  <si>
    <t>-0,8*2,15</t>
  </si>
  <si>
    <t>0,1*(0,8+2*2,15)</t>
  </si>
  <si>
    <t>87</t>
  </si>
  <si>
    <t>619991011</t>
  </si>
  <si>
    <t>Obalení konstrukcí a prvků fólií přilepenou lepící páskou</t>
  </si>
  <si>
    <t>1861190144</t>
  </si>
  <si>
    <t>Zakrytí vnitřních ploch před znečištěním včetně pozdějšího odkrytí konstrukcí a prvků obalením fólií a přelepením páskou</t>
  </si>
  <si>
    <t>0,25*2*8*2,4</t>
  </si>
  <si>
    <t>0,25*2*10*2,4</t>
  </si>
  <si>
    <t>0,25*6*2,4</t>
  </si>
  <si>
    <t>0,25*9*2,4</t>
  </si>
  <si>
    <t>88</t>
  </si>
  <si>
    <t>629991011</t>
  </si>
  <si>
    <t>Zakrytí výplní otvorů a svislých ploch fólií přilepenou lepící páskou</t>
  </si>
  <si>
    <t>-1505059151</t>
  </si>
  <si>
    <t>Zakrytí vnějších ploch před znečištěním včetně pozdějšího odkrytí výplní otvorů a svislých ploch fólií přilepenou lepící páskou</t>
  </si>
  <si>
    <t>2*8*2,4*2,4</t>
  </si>
  <si>
    <t>2*10*2,4*2,4</t>
  </si>
  <si>
    <t>9*2,4*2,4+1,6*2,96</t>
  </si>
  <si>
    <t>6*2,4*2,4</t>
  </si>
  <si>
    <t>Podlahy a podlahové konstrukce</t>
  </si>
  <si>
    <t>89</t>
  </si>
  <si>
    <t>631311113</t>
  </si>
  <si>
    <t>Mazanina tl do 80 mm z betonu prostého bez zvýšených nároků na prostředí tř. C 12/15</t>
  </si>
  <si>
    <t>1765445250</t>
  </si>
  <si>
    <t>Mazanina z betonu prostého bez zvýšených nároků na prostředí tl. přes 50 do 80 mm tř. C 12/15</t>
  </si>
  <si>
    <t xml:space="preserve">"pod terénem spádový klín" </t>
  </si>
  <si>
    <t>0,06*0,5*31,495</t>
  </si>
  <si>
    <t>0,06*0,5*(31,495+1,52)</t>
  </si>
  <si>
    <t>0,06*0,5*(0,5+3,18+1,5+4,4+8,68+0,5)</t>
  </si>
  <si>
    <t>90</t>
  </si>
  <si>
    <t>632451031</t>
  </si>
  <si>
    <t>Vyrovnávací potěr tl do 20 mm z MC 15 provedený v ploše</t>
  </si>
  <si>
    <t>333859817</t>
  </si>
  <si>
    <t>Potěr cementový vyrovnávací z malty (MC-15) v ploše o průměrné (střední) tl. od 10 do 20 mm</t>
  </si>
  <si>
    <t>" střecha " (30,8+2*0,1)*(18,8+2*0,1)-4,95*3,35</t>
  </si>
  <si>
    <t>" na strojovně " 3,58*5,455</t>
  </si>
  <si>
    <t>91</t>
  </si>
  <si>
    <t>632451034</t>
  </si>
  <si>
    <t>Vyrovnávací potěr tl do 50 mm z MC 15 provedený v ploše</t>
  </si>
  <si>
    <t>-1994476684</t>
  </si>
  <si>
    <t>Potěr cementový vyrovnávací z malty (MC-15) v ploše o průměrné (střední) tl. přes 40 do 50 mm</t>
  </si>
  <si>
    <t>" střecha - lokální vyspravení na 10% plovchy " ((30,8+2*0,1)*(18,8+2*0,1)-4,95*3,35)*0,1</t>
  </si>
  <si>
    <t>92</t>
  </si>
  <si>
    <t>637211121</t>
  </si>
  <si>
    <t>Okapový chodník z betonových dlaždic tl 40 mm kladených do písku se zalitím spár MC</t>
  </si>
  <si>
    <t>-1436947074</t>
  </si>
  <si>
    <t>Okapový chodník z dlaždic betonových se zalitím spár cementovou maltou do písku, tl. dlaždic 40 mm</t>
  </si>
  <si>
    <t>0,4*31,495</t>
  </si>
  <si>
    <t>0,4*(31,495+1,52)</t>
  </si>
  <si>
    <t>0,4*(0,4+3,18+1,5+4,4+8,68+0,4)</t>
  </si>
  <si>
    <t>Ostatní konstrukce a práce, bourání</t>
  </si>
  <si>
    <t>Doplňující konstrukce a práce pozemních komunikací, letišť a ploch</t>
  </si>
  <si>
    <t>93</t>
  </si>
  <si>
    <t>916331112</t>
  </si>
  <si>
    <t>Osazení zahradního obrubníku betonového do lože z betonu s boční opěrou</t>
  </si>
  <si>
    <t>-1753501317</t>
  </si>
  <si>
    <t>Osazení zahradního obrubníku betonového s ložem tl. od 50 do 100 mm z betonu prostého tř. C 12/15 s boční opěrou z betonu prostého tř. C 12/15</t>
  </si>
  <si>
    <t>0,4+31,495</t>
  </si>
  <si>
    <t>0,4+(31,495+1,52)</t>
  </si>
  <si>
    <t>0,4+3,18+1,5+4,4+8,68+0,4</t>
  </si>
  <si>
    <t>94</t>
  </si>
  <si>
    <t>592172100</t>
  </si>
  <si>
    <t>obrubník betonový zahradní ABO 014-19 šedý 100 x 5 x 25 cm</t>
  </si>
  <si>
    <t>1797940232</t>
  </si>
  <si>
    <t>obrubník betonový zahradní šedý 100 x 5 x 25 cm</t>
  </si>
  <si>
    <t>95</t>
  </si>
  <si>
    <t>919735112</t>
  </si>
  <si>
    <t>Řezání stávajícího živičného krytu hl do 100 mm</t>
  </si>
  <si>
    <t>503647412</t>
  </si>
  <si>
    <t>Řezání stávajícího živičného krytu nebo podkladu hloubky přes 50 do 100 mm</t>
  </si>
  <si>
    <t xml:space="preserve">"pohled západní D_P9"  3,0+3,3</t>
  </si>
  <si>
    <t>Lešení a stavební výtahy</t>
  </si>
  <si>
    <t>96</t>
  </si>
  <si>
    <t>941111121</t>
  </si>
  <si>
    <t>Montáž lešení řadového trubkového lehkého s podlahami zatížení do 200 kg/m2 š do 1,2 m v do 10 m</t>
  </si>
  <si>
    <t>1479470100</t>
  </si>
  <si>
    <t>Montáž lešení řadového trubkového lehkého pracovního s podlahami s provozním zatížením tř. 3 do 200 kg/m2 šířky tř. W09 přes 0,9 do 1,2 m, výšky do 10 m</t>
  </si>
  <si>
    <t>8,5*(2*31,86+19,86+6*1,5)+4,0*(19,86+2*1,5)</t>
  </si>
  <si>
    <t>97</t>
  </si>
  <si>
    <t>941111221</t>
  </si>
  <si>
    <t>Příplatek k lešení řadovému trubkovému lehkému s podlahami š 1,2 m v 10 m za první a ZKD den použití</t>
  </si>
  <si>
    <t>-922188966</t>
  </si>
  <si>
    <t>Montáž lešení řadového trubkového lehkého pracovního s podlahami s provozním zatížením tř. 3 do 200 kg/m2 Příplatek za první a každý další den použití lešení k ceně -1121</t>
  </si>
  <si>
    <t>878,37*60 'Přepočtené koeficientem množství</t>
  </si>
  <si>
    <t>98</t>
  </si>
  <si>
    <t>941111821</t>
  </si>
  <si>
    <t>Demontáž lešení řadového trubkového lehkého s podlahami zatížení do 200 kg/m2 š do 1,2 m v do 10 m</t>
  </si>
  <si>
    <t>-1536602885</t>
  </si>
  <si>
    <t>Demontáž lešení řadového trubkového lehkého pracovního s podlahami s provozním zatížením tř. 3 do 200 kg/m2 šířky tř. W09 přes 0,9 do 1,2 m, výšky do 10 m</t>
  </si>
  <si>
    <t>99</t>
  </si>
  <si>
    <t>944511111</t>
  </si>
  <si>
    <t>Montáž ochranné sítě z textilie z umělých vláken</t>
  </si>
  <si>
    <t>1809459313</t>
  </si>
  <si>
    <t>Montáž ochranné sítě zavěšené na konstrukci lešení z textilie z umělých vláken</t>
  </si>
  <si>
    <t>100</t>
  </si>
  <si>
    <t>944511211</t>
  </si>
  <si>
    <t>Příplatek k ochranné síti za první a ZKD den použití</t>
  </si>
  <si>
    <t>-337201701</t>
  </si>
  <si>
    <t>Montáž ochranné sítě Příplatek za první a každý další den použití sítě k ceně -1111</t>
  </si>
  <si>
    <t>101</t>
  </si>
  <si>
    <t>944511811</t>
  </si>
  <si>
    <t>Demontáž ochranné sítě z textilie z umělých vláken</t>
  </si>
  <si>
    <t>-1187206803</t>
  </si>
  <si>
    <t>Demontáž ochranné sítě zavěšené na konstrukci lešení z textilie z umělých vláken</t>
  </si>
  <si>
    <t>102</t>
  </si>
  <si>
    <t>949101112</t>
  </si>
  <si>
    <t>Lešení pomocné pro objekty pozemních staveb s lešeňovou podlahou v do 3,5 m zatížení do 150 kg/m2</t>
  </si>
  <si>
    <t>1755347683</t>
  </si>
  <si>
    <t>Lešení pomocné pracovní pro objekty pozemních staveb pro zatížení do 150 kg/m2, o výšce lešeňové podlahy přes 1,9 do 3,5 m</t>
  </si>
  <si>
    <t>"malby"</t>
  </si>
  <si>
    <t>9,8*7,75+44,2*3,2+3,45*4,1+5,1*3,5+4,7*7,9+0,85*1,55</t>
  </si>
  <si>
    <t>9,8*7,75+44,2*3,2+5,1*7,75+4,7*7,9+0,85*1,55+5,35*3,85+3,6*3,75</t>
  </si>
  <si>
    <t>Různé dokončovací konstrukce a práce pozemních staveb</t>
  </si>
  <si>
    <t>103</t>
  </si>
  <si>
    <t>953961113</t>
  </si>
  <si>
    <t>Kotvy chemickým tmelem M 12 hl 110 mm do betonu, ŽB nebo kamene s vyvrtáním otvoru</t>
  </si>
  <si>
    <t>197484723</t>
  </si>
  <si>
    <t>Kotvy chemické s vyvrtáním otvoru do betonu, železobetonu nebo tvrdého kamene tmel, velikost M 12, hloubka 110 mm</t>
  </si>
  <si>
    <t xml:space="preserve">"žebřík D_Z1"   4*2*2</t>
  </si>
  <si>
    <t>104</t>
  </si>
  <si>
    <t>953965123</t>
  </si>
  <si>
    <t>Kotevní šroub pro chemické kotvy M 12 dl 260 mm</t>
  </si>
  <si>
    <t>-1110274491</t>
  </si>
  <si>
    <t>Kotvy chemické s vyvrtáním otvoru kotevní šrouby pro chemické kotvy, velikost M 12, délka 260 mm</t>
  </si>
  <si>
    <t>105</t>
  </si>
  <si>
    <t>413950650</t>
  </si>
  <si>
    <t>" kotvení kotvícího bodu 4 x na 1 ks" 12*4</t>
  </si>
  <si>
    <t>106</t>
  </si>
  <si>
    <t>592440521R</t>
  </si>
  <si>
    <t>sada bezpečnostního háku - kotvící bod pro betonové konstrukce pr.42mm dl.650 mm nerez</t>
  </si>
  <si>
    <t>-444168939</t>
  </si>
  <si>
    <t xml:space="preserve">sada bezpečnostního háku </t>
  </si>
  <si>
    <t>107</t>
  </si>
  <si>
    <t>952901111</t>
  </si>
  <si>
    <t>Vyčištění budov bytové a občanské výstavby při výšce podlaží do 4 m</t>
  </si>
  <si>
    <t>1742900057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</si>
  <si>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</si>
  <si>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1,5*3,85</t>
  </si>
  <si>
    <t>9,45*7,75+1,6*3,75</t>
  </si>
  <si>
    <t>Bourání konstrukcí</t>
  </si>
  <si>
    <t>108</t>
  </si>
  <si>
    <t>965042141</t>
  </si>
  <si>
    <t>Bourání podkladů pod dlažby nebo mazanin betonových nebo z litého asfaltu tl do 100 mm pl přes 4 m2</t>
  </si>
  <si>
    <t>-1677970311</t>
  </si>
  <si>
    <t>Bourání podkladů pod dlažby nebo litých celistvých podlah a mazanin betonových nebo z litého asfaltu tl. do 100 mm, plochy přes 4 m2</t>
  </si>
  <si>
    <t>" střecha " ((30,8+2*0,1)*(18,8+2*0,1)-4,95*3,35)*0,5</t>
  </si>
  <si>
    <t>" na strojovně " 3,58*5,455*0,03</t>
  </si>
  <si>
    <t>109</t>
  </si>
  <si>
    <t>965082941</t>
  </si>
  <si>
    <t>Odstranění násypů pod podlahy tl přes 200 mm</t>
  </si>
  <si>
    <t>460482476</t>
  </si>
  <si>
    <t>Odstranění násypu pod podlahami nebo ochranného násypu na střechách tl. přes 200 mm jakékoliv plochy</t>
  </si>
  <si>
    <t>" střecha keramzit " ((30,8+2*0,1)*(18,8+2*0,1)-4,95*3,35)*(0,16+0,36)/2</t>
  </si>
  <si>
    <t>110</t>
  </si>
  <si>
    <t>967031732</t>
  </si>
  <si>
    <t>Přisekání plošné zdiva z cihel pálených na MV nebo MVC tl do 100 mm</t>
  </si>
  <si>
    <t>1363137111</t>
  </si>
  <si>
    <t>Přisekání (špicování) plošné nebo rovných ostění zdiva z cihel pálených plošné, na maltu vápennou nebo vápenocementovou, tl. na maltu vápennou nebo vápenocementovou, tl. do 100 mm</t>
  </si>
  <si>
    <t>0,1*2*8*2,4</t>
  </si>
  <si>
    <t>0,1*2*10*2,4</t>
  </si>
  <si>
    <t>0,1*6*2,4</t>
  </si>
  <si>
    <t>0,1*9*2,4</t>
  </si>
  <si>
    <t>111</t>
  </si>
  <si>
    <t>967031132</t>
  </si>
  <si>
    <t>Přisekání rovných ostění v cihelném zdivu na MV nebo MVC</t>
  </si>
  <si>
    <t>-709070353</t>
  </si>
  <si>
    <t>Přisekání (špicování) plošné nebo rovných ostění zdiva z cihel pálených rovných ostění, bez odstupu, po hrubém vybourání otvorů, na maltu vápennou nebo vápenocementovou</t>
  </si>
  <si>
    <t>112</t>
  </si>
  <si>
    <t>968072455</t>
  </si>
  <si>
    <t>Vybourání kovových dveřních zárubní pl do 2 m2</t>
  </si>
  <si>
    <t>-1650216350</t>
  </si>
  <si>
    <t>Vybourání kovových rámů oken s křídly, dveřních zárubní, vrat, stěn, ostění nebo obkladů dveřních zárubní, plochy do 2 m2</t>
  </si>
  <si>
    <t>" stávající výlez na střechu" 0,9*0,8</t>
  </si>
  <si>
    <t>113</t>
  </si>
  <si>
    <t>978036131</t>
  </si>
  <si>
    <t>Otlučení (osekání) cementových omítek vnějších ploch v rozsahu do 20 %</t>
  </si>
  <si>
    <t>184532731</t>
  </si>
  <si>
    <t>Otlučení cementových omítek vnějších ploch s vyškrabáním spar zdiva a s očištěním povrchu, v rozsahu přes 10 do 20 %</t>
  </si>
  <si>
    <t>114</t>
  </si>
  <si>
    <t>934956986</t>
  </si>
  <si>
    <t>0,8*2,15</t>
  </si>
  <si>
    <t>115</t>
  </si>
  <si>
    <t>968072456</t>
  </si>
  <si>
    <t>Vybourání kovových dveřních zárubní pl přes 2 m2</t>
  </si>
  <si>
    <t>1620070714</t>
  </si>
  <si>
    <t>Vybourání kovových rámů oken s křídly, dveřních zárubní, vrat, stěn, ostění nebo obkladů dveřních zárubní, plochy přes 2 m2</t>
  </si>
  <si>
    <t>1,6*2,95</t>
  </si>
  <si>
    <t>Prorážení otvorů a ostatní bourací práce</t>
  </si>
  <si>
    <t>116</t>
  </si>
  <si>
    <t>977151128</t>
  </si>
  <si>
    <t>Jádrové vrty diamantovými korunkami do D 300 mm do stavebních materiálů</t>
  </si>
  <si>
    <t>1168235781</t>
  </si>
  <si>
    <t>Jádrové vrty diamantovými korunkami do stavebních materiálů (železobetonu, betonu, cihel, obkladů, dlažeb, kamene) průměru přes 250 do 300 mm</t>
  </si>
  <si>
    <t>"pohled jižní - D-P13 otvory pro rekup. jednotky"</t>
  </si>
  <si>
    <t>2*0,25</t>
  </si>
  <si>
    <t>117</t>
  </si>
  <si>
    <t>978059641</t>
  </si>
  <si>
    <t>Odsekání a odebrání obkladů stěn z vnějších obkládaček plochy přes 1 m2</t>
  </si>
  <si>
    <t>188566289</t>
  </si>
  <si>
    <t>Odsekání obkladů stěn včetně otlučení podkladní omítky až na zdivo z obkládaček vnějších, z jakýchkoliv materiálů, plochy přes 1 m2</t>
  </si>
  <si>
    <t xml:space="preserve">"pohled jižní - kabřinec" </t>
  </si>
  <si>
    <t xml:space="preserve">"pohled severní - kabřinec" </t>
  </si>
  <si>
    <t xml:space="preserve">"pohled západní  - kabřinec" </t>
  </si>
  <si>
    <t>997</t>
  </si>
  <si>
    <t>Přesun sutě</t>
  </si>
  <si>
    <t>118</t>
  </si>
  <si>
    <t>997013113</t>
  </si>
  <si>
    <t>Vnitrostaveništní doprava suti a vybouraných hmot pro budovy v do 12 m s použitím mechanizace</t>
  </si>
  <si>
    <t>1354425939</t>
  </si>
  <si>
    <t>Vnitrostaveništní doprava suti a vybouraných hmot vodorovně do 50 m svisle s použitím mechanizace pro budovy a haly výšky přes 9 do 12 m</t>
  </si>
  <si>
    <t>119</t>
  </si>
  <si>
    <t>997013501</t>
  </si>
  <si>
    <t>Odvoz suti a vybouraných hmot na skládku nebo meziskládku do 1 km se složením</t>
  </si>
  <si>
    <t>-590587746</t>
  </si>
  <si>
    <t>Odvoz suti a vybouraných hmot na skládku nebo meziskládku se složením, na vzdálenost do 1 km</t>
  </si>
  <si>
    <t>120</t>
  </si>
  <si>
    <t>997013509</t>
  </si>
  <si>
    <t>Příplatek k odvozu suti a vybouraných hmot na skládku ZKD 1 km přes 1 km</t>
  </si>
  <si>
    <t>-707603676</t>
  </si>
  <si>
    <t>Odvoz suti a vybouraných hmot na skládku nebo meziskládku se složením, na vzdálenost Příplatek k ceně za každý další i započatý 1 km přes 1 km</t>
  </si>
  <si>
    <t>886,758*16 'Přepočtené koeficientem množství</t>
  </si>
  <si>
    <t>121</t>
  </si>
  <si>
    <t>997013814</t>
  </si>
  <si>
    <t>Poplatek za uložení stavebního odpadu z izolačních hmot na skládce (skládkovné)</t>
  </si>
  <si>
    <t>717197448</t>
  </si>
  <si>
    <t>Poplatek za uložení stavebního odpadu na skládce (skládkovné) z izolačních materiálů</t>
  </si>
  <si>
    <t>122</t>
  </si>
  <si>
    <t>997013831</t>
  </si>
  <si>
    <t>Poplatek za uložení stavebního směsného odpadu na skládce (skládkovné)</t>
  </si>
  <si>
    <t>-1342921410</t>
  </si>
  <si>
    <t>Poplatek za uložení stavebního odpadu na skládce (skládkovné) směsného</t>
  </si>
  <si>
    <t>" všechno" 886,758</t>
  </si>
  <si>
    <t>" lepenky " -12,906</t>
  </si>
  <si>
    <t>998</t>
  </si>
  <si>
    <t>Přesun hmot</t>
  </si>
  <si>
    <t>123</t>
  </si>
  <si>
    <t>998011002</t>
  </si>
  <si>
    <t>Přesun hmot pro budovy zděné v do 12 m</t>
  </si>
  <si>
    <t>-2022876983</t>
  </si>
  <si>
    <t>Přesun hmot pro budovy občanské výstavby, bydlení, výrobu a služby s nosnou svislou konstrukcí zděnou z cihel, tvárnic nebo kamene vodorovná dopravní vzdálenost do 100 m pro budovy výšky přes 6 do 12 m</t>
  </si>
  <si>
    <t>PSV</t>
  </si>
  <si>
    <t>Práce a dodávky PSV</t>
  </si>
  <si>
    <t>711</t>
  </si>
  <si>
    <t>Izolace proti vodě, vlhkosti a plynům</t>
  </si>
  <si>
    <t>124</t>
  </si>
  <si>
    <t>711131821</t>
  </si>
  <si>
    <t>Odstranění izolace proti zemní vlhkosti svislé</t>
  </si>
  <si>
    <t>-926813536</t>
  </si>
  <si>
    <t>Odstranění izolace proti zemní vlhkosti na ploše svislé S</t>
  </si>
  <si>
    <t>"spodní stavba D_F1"</t>
  </si>
  <si>
    <t>125</t>
  </si>
  <si>
    <t>711112001</t>
  </si>
  <si>
    <t>Provedení izolace proti zemní vlhkosti svislé za studena nátěrem penetračním</t>
  </si>
  <si>
    <t>-1049364279</t>
  </si>
  <si>
    <t>Provedení izolace proti zemní vlhkosti natěradly a tmely za studena na ploše svislé S nátěrem penetračním</t>
  </si>
  <si>
    <t>126</t>
  </si>
  <si>
    <t>111631500</t>
  </si>
  <si>
    <t>lak asfaltový ALP/9 (MJ t) bal 9 kg</t>
  </si>
  <si>
    <t>1324657874</t>
  </si>
  <si>
    <t>lak asfaltový penetrační (MJ t) bal 9 kg</t>
  </si>
  <si>
    <t>91,67*0,00035 'Přepočtené koeficientem množství</t>
  </si>
  <si>
    <t>127</t>
  </si>
  <si>
    <t>711142559</t>
  </si>
  <si>
    <t>Provedení izolace proti zemní vlhkosti pásy přitavením svislé NAIP</t>
  </si>
  <si>
    <t>-685062476</t>
  </si>
  <si>
    <t>Provedení izolace proti zemní vlhkosti pásy přitavením NAIP na ploše svislé S</t>
  </si>
  <si>
    <t>128</t>
  </si>
  <si>
    <t>628331590</t>
  </si>
  <si>
    <t>pás těžký asfaltovaný 40 MINERAL G 200 S40</t>
  </si>
  <si>
    <t>-108863999</t>
  </si>
  <si>
    <t>pás těžký asfaltovaný G 200 S40</t>
  </si>
  <si>
    <t>91,67*1,15 'Přepočtené koeficientem množství</t>
  </si>
  <si>
    <t>129</t>
  </si>
  <si>
    <t>711161306</t>
  </si>
  <si>
    <t>Izolace proti zemní vlhkosti stěn foliemi nopovými pro běžné podmínky tl. 0,5 mm šířky 1,0 m</t>
  </si>
  <si>
    <t>-314057100</t>
  </si>
  <si>
    <t>Izolace proti zemní vlhkosti nopovými foliemi [FONDALINE] základů nebo stěn pro běžné podmínky tloušťky 0,5 mm, šířky 1,0 m</t>
  </si>
  <si>
    <t>130</t>
  </si>
  <si>
    <t>998711102</t>
  </si>
  <si>
    <t>Přesun hmot tonážní pro izolace proti vodě, vlhkosti a plynům v objektech výšky do 12 m</t>
  </si>
  <si>
    <t>-765835005</t>
  </si>
  <si>
    <t>Přesun hmot pro izolace proti vodě, vlhkosti a plynům stanovený z hmotnosti přesunovaného materiálu vodorovná dopravní vzdálenost do 50 m v objektech výšky přes 6 do 12 m</t>
  </si>
  <si>
    <t>712</t>
  </si>
  <si>
    <t>Povlakové krytiny</t>
  </si>
  <si>
    <t>131</t>
  </si>
  <si>
    <t>712300831</t>
  </si>
  <si>
    <t>Odstranění povlakové krytiny střech do 10° jednovrstvé</t>
  </si>
  <si>
    <t>-12997850</t>
  </si>
  <si>
    <t>Odstranění ze střech plochých do 10 st. krytiny povlakové jednovrstvé</t>
  </si>
  <si>
    <t>" střecha " ((30,8+2*0,1)*(18,8+2*0,1)-4,95*3,35)*2</t>
  </si>
  <si>
    <t>132</t>
  </si>
  <si>
    <t>712300832</t>
  </si>
  <si>
    <t>Odstranění povlakové krytiny střech do 10° dvouvrstvé</t>
  </si>
  <si>
    <t>70996255</t>
  </si>
  <si>
    <t>Odstranění ze střech plochých do 10 st. krytiny povlakové dvouvrstvé</t>
  </si>
  <si>
    <t>133</t>
  </si>
  <si>
    <t>712341559</t>
  </si>
  <si>
    <t>Provedení povlakové krytiny střech do 10° pásy NAIP přitavením v plné ploše</t>
  </si>
  <si>
    <t>-1844443799</t>
  </si>
  <si>
    <t>Provedení povlakové krytiny střech plochých do 10 st. pásy přitavením NAIP v plné ploše</t>
  </si>
  <si>
    <t xml:space="preserve">" spodní pás - parotěsná zábrana" </t>
  </si>
  <si>
    <t>" střecha vytažení na atiku " ((30,8+2*0,1)+(18,8+2*0,1))*2*1,1</t>
  </si>
  <si>
    <t>" na stěnu strojovny " (3,35+4,95)*2*0,45</t>
  </si>
  <si>
    <t>" zídka u vstupu " 1,5*0,49</t>
  </si>
  <si>
    <t>134</t>
  </si>
  <si>
    <t>628361090</t>
  </si>
  <si>
    <t xml:space="preserve">pás těžký asfaltovaný  40 Al mineral</t>
  </si>
  <si>
    <t>-331954535</t>
  </si>
  <si>
    <t xml:space="preserve">pásy asfaltované těžké vložka profilovaná kovová folie s Al folií nosnou vložkou  40 Al minerál</t>
  </si>
  <si>
    <t>710,152*1,15 'Přepočtené koeficientem množství</t>
  </si>
  <si>
    <t>135</t>
  </si>
  <si>
    <t>712363001</t>
  </si>
  <si>
    <t>Provedení povlakové krytiny střech do 10° termoplastickou fólií PVC rozvinutím a natažením v ploše</t>
  </si>
  <si>
    <t>2003583147</t>
  </si>
  <si>
    <t>Provedení povlakové krytiny střech plochých do 10 st. fólií termoplastickou mPVC (měkčené PVC) rozvinutí a natažení fólie v ploše</t>
  </si>
  <si>
    <t>" střecha " (30,8*18,8)-(4,95+2*0,1)*(3,35+2*0,1)</t>
  </si>
  <si>
    <t>136</t>
  </si>
  <si>
    <t>283220120</t>
  </si>
  <si>
    <t>fólie hydroizolační střešní 810 tl 1,5 mm š 1300 mm šedá</t>
  </si>
  <si>
    <t>845355616</t>
  </si>
  <si>
    <t xml:space="preserve">fólie z měkčeného polyvinylchloridu a jednoduché výrobky z nich hydroizolační fólie mPVC ČSN 646223 fólie střešní kotvená, vyztužená, šířka 1300 mm  810 tl 1,5 mm  šedá</t>
  </si>
  <si>
    <t>580,287*1,15 'Přepočtené koeficientem množství</t>
  </si>
  <si>
    <t>137</t>
  </si>
  <si>
    <t>592440190R</t>
  </si>
  <si>
    <t>komplet odvětrání kanalizace (Js100,125)</t>
  </si>
  <si>
    <t>405747920</t>
  </si>
  <si>
    <t>138</t>
  </si>
  <si>
    <t>712363002</t>
  </si>
  <si>
    <t>Provedení povlakové krytiny střech do 10° vytvoření spoje 2 pásů fólií PVC slepením lepidlem</t>
  </si>
  <si>
    <t>1897988541</t>
  </si>
  <si>
    <t>Provedení povlakové krytiny střech plochých do 10 st. fólií termoplastickou mPVC (měkčené PVC) vytvoření spoje dvou pásů fólií slepením lepidlem</t>
  </si>
  <si>
    <t>" střecha " 30,8*15+18,8*3</t>
  </si>
  <si>
    <t>" na strojovně" 5,455*3</t>
  </si>
  <si>
    <t>139</t>
  </si>
  <si>
    <t>247446170</t>
  </si>
  <si>
    <t>lepidlo vodové -L (bal. 18 kg)</t>
  </si>
  <si>
    <t>-1339162923</t>
  </si>
  <si>
    <t xml:space="preserve">lepidla ředitelná vodou vodová lepidla (disperzní bez obsahu rozpouštědel) pro lepení vodivých PVC-krytin v pruzích a dílcích -L  (á 18 kg)</t>
  </si>
  <si>
    <t>534,765*0,05 'Přepočtené koeficientem množství</t>
  </si>
  <si>
    <t>140</t>
  </si>
  <si>
    <t>712363004</t>
  </si>
  <si>
    <t>Provedení povlakové krytiny střech do 10° nalepením fólie PVC lepidlem na oplechování v plné ploše</t>
  </si>
  <si>
    <t>-553191132</t>
  </si>
  <si>
    <t>Provedení povlakové krytiny střech plochých do 10 st. fólií termoplastickou mPVC (měkčené PVC) aplikace fólie na oplechování (na tzv. fóliový plech) nalepením lepidlem v plné ploše</t>
  </si>
  <si>
    <t>" střecha vytažení na atiku" (30,8+18,8)*2*1,1</t>
  </si>
  <si>
    <t>" na stěnu strojovny " (3,35+2*0,1+4,95+2*0,1)*2*0,2</t>
  </si>
  <si>
    <t>141</t>
  </si>
  <si>
    <t>-924871945</t>
  </si>
  <si>
    <t>112,6*1,15 'Přepočtené koeficientem množství</t>
  </si>
  <si>
    <t>142</t>
  </si>
  <si>
    <t>712363101</t>
  </si>
  <si>
    <t>Provedení povlakové krytiny střech do 10° ukotvení fólie talířov hmoždinkou do polystyrenu nebo vlny</t>
  </si>
  <si>
    <t>-1486661376</t>
  </si>
  <si>
    <t>Provedení povlakové krytiny střech plochých do 10 st. fólií ostatní činnosti při pokládání hydroizolačních fólií (materiál ve specifikaci) mechanické ukotvení talířovou hmoždinkou do polystyrenu nebo desek z minerální vlny</t>
  </si>
  <si>
    <t>580,287*5 'Přepočtené koeficientem množství</t>
  </si>
  <si>
    <t>143</t>
  </si>
  <si>
    <t>590513420</t>
  </si>
  <si>
    <t>hmoždinka talířová EJOT s ocelovým trnem TID-T 8/60 x 155</t>
  </si>
  <si>
    <t>-945120723</t>
  </si>
  <si>
    <t>kontaktní zateplovací systémy příslušenství kontaktních zateplovacích systémů kotvící materiál - hmoždinky talířové hmoždinky EJOT s ocelovým trnem - průměr 8 mm TID-T 8/60 x 155</t>
  </si>
  <si>
    <t>" na strojovně " 3,58*5,455*5</t>
  </si>
  <si>
    <t>97,645*1,05 'Přepočtené koeficientem množství</t>
  </si>
  <si>
    <t>144</t>
  </si>
  <si>
    <t>590513510</t>
  </si>
  <si>
    <t>hmoždinka talířová EJOT s ocelovým trnem TID-T 8/60 x 295</t>
  </si>
  <si>
    <t>1130199252</t>
  </si>
  <si>
    <t>hmoždinka talířová s ocelovým předmontovaným trnem pro tepelnou izolaci 8x60 x 295</t>
  </si>
  <si>
    <t>" střecha " ((30,8*18,8)-(4,95+2*0,1)*(3,35+2*0,1))*5</t>
  </si>
  <si>
    <t>2803,788*1,05 'Přepočtené koeficientem množství</t>
  </si>
  <si>
    <t>145</t>
  </si>
  <si>
    <t>712363112</t>
  </si>
  <si>
    <t>Provedení povlakové krytiny střech do 10° překrytí talířové hmoždinky pruhem navařené fólie</t>
  </si>
  <si>
    <t>525717677</t>
  </si>
  <si>
    <t>Provedení povlakové krytiny střech plochých do 10 st. fólií ostatní činnosti při pokládání hydroizolačních fólií (materiál ve specifikaci) vodotěsné překrytí talířové hmoždinky pruhem fólie horkovzdušným navařením</t>
  </si>
  <si>
    <t>146</t>
  </si>
  <si>
    <t>894835547</t>
  </si>
  <si>
    <t>580,287*0,01 'Přepočtené koeficientem množství</t>
  </si>
  <si>
    <t>147</t>
  </si>
  <si>
    <t>712363115</t>
  </si>
  <si>
    <t>Provedení povlakové krytiny střech do 10° zaizolování prostupů kruhového průřezu D do 300 mm</t>
  </si>
  <si>
    <t>1611486420</t>
  </si>
  <si>
    <t>Provedení povlakové krytiny střech plochých do 10 st. fólií ostatní činnosti při pokládání hydroizolačních fólií (materiál ve specifikaci) zaizolování prostupů střešní rovinou kruhový průřez, průměr do 300 mm</t>
  </si>
  <si>
    <t xml:space="preserve">" větracích komínků VZT 200mm "  1</t>
  </si>
  <si>
    <t xml:space="preserve">" větracích komínků kanalizace 110mm " 9  </t>
  </si>
  <si>
    <t>148</t>
  </si>
  <si>
    <t>-953507535</t>
  </si>
  <si>
    <t>10*0,9 'Přepočtené koeficientem množství</t>
  </si>
  <si>
    <t>149</t>
  </si>
  <si>
    <t>712363202</t>
  </si>
  <si>
    <t>Provedení povlakové krytiny střech do 10° montáž ukončujícího profilu rohového</t>
  </si>
  <si>
    <t>1147604689</t>
  </si>
  <si>
    <t xml:space="preserve">Provedení povlakové krytiny střech plochých do 10 st. fólií ostatní činnosti při pokládání hydroizolačních fólií (materiál ve specifikaci) ukončení izolace střechy kovovými profily  montáž profilu ukončujícího rohového</t>
  </si>
  <si>
    <t>" střecha " (30,8+18,8)*2*2/2</t>
  </si>
  <si>
    <t>" na strojovně " (3,58+5,455)*2*2/2</t>
  </si>
  <si>
    <t>150</t>
  </si>
  <si>
    <t>712363205</t>
  </si>
  <si>
    <t xml:space="preserve">Provedení povlakové krytiny střech do 10° uchycení fólie do kovového profilu </t>
  </si>
  <si>
    <t>774089422</t>
  </si>
  <si>
    <t>Provedení povlakové krytiny střech plochých do 10 st. fólií ostatní činnosti při pokládání hydroizolačních fólií (materiál ve specifikaci) uchycení fólie do kovového profilu</t>
  </si>
  <si>
    <t>151</t>
  </si>
  <si>
    <t>553445140</t>
  </si>
  <si>
    <t>plech poplastovaný, vnější koutová lišta rozvinutá šířka 100 mm</t>
  </si>
  <si>
    <t>1642860016</t>
  </si>
  <si>
    <t xml:space="preserve">části stavební klempířské prvky klempířské k střešním fóliím plech pro fólie k fóliím  vnější koutová lišta r.š. 100 mm</t>
  </si>
  <si>
    <t>117,27*1,05 'Přepočtené koeficientem množství</t>
  </si>
  <si>
    <t>152</t>
  </si>
  <si>
    <t>712391171</t>
  </si>
  <si>
    <t>Provedení povlakové krytiny střech do 10° podkladní textilní vrstvy</t>
  </si>
  <si>
    <t>1186460688</t>
  </si>
  <si>
    <t>Provedení povlakové krytiny střech plochých do 10 st. -ostatní práce provedení vrstvy textilní podkladní</t>
  </si>
  <si>
    <t>" střecha vytažení na atiku " (30,8+18,8)*2*1,1</t>
  </si>
  <si>
    <t>153</t>
  </si>
  <si>
    <t>693111460</t>
  </si>
  <si>
    <t>textilie 63/30 300 g/m2 do š 8,8 m</t>
  </si>
  <si>
    <t>72700254</t>
  </si>
  <si>
    <t xml:space="preserve">geotextilie geotextilie netkané  (polypropylenová vlákna) se základní ÚV stabilizací šíře do 8,8 m 63/ 30  300 g/m2</t>
  </si>
  <si>
    <t>696,877*1,15 'Přepočtené koeficientem množství</t>
  </si>
  <si>
    <t>154</t>
  </si>
  <si>
    <t>998712102</t>
  </si>
  <si>
    <t>Přesun hmot tonážní tonážní pro krytiny povlakové v objektech v do 12 m</t>
  </si>
  <si>
    <t>-117537777</t>
  </si>
  <si>
    <t>Přesun hmot pro povlakové krytiny stanovený z hmotnosti přesunovaného materiálu vodorovná dopravní vzdálenost do 50 m v objektech výšky přes 6 do 12 m</t>
  </si>
  <si>
    <t>713</t>
  </si>
  <si>
    <t>Izolace tepelné</t>
  </si>
  <si>
    <t>155</t>
  </si>
  <si>
    <t>713121111</t>
  </si>
  <si>
    <t>Montáž izolace tepelné podlah volně kladenými rohožemi, pásy, dílci, deskami 1 vrstva</t>
  </si>
  <si>
    <t>-873954740</t>
  </si>
  <si>
    <t>Montáž tepelné izolace podlah rohožemi, pásy, deskami, dílci, bloky (izolační materiál ve specifikaci) kladenými volně jednovrstvá</t>
  </si>
  <si>
    <t>156</t>
  </si>
  <si>
    <t>283764160</t>
  </si>
  <si>
    <t xml:space="preserve">deska z extrudovaného polystyrénu  XPS 300 SF 40 mm</t>
  </si>
  <si>
    <t>-160765281</t>
  </si>
  <si>
    <t>deska z polystyrénu XPS, hrana polodrážková a hladký povrch tl 40 mm</t>
  </si>
  <si>
    <t>0,735*1,02 'Přepočtené koeficientem množství</t>
  </si>
  <si>
    <t>157</t>
  </si>
  <si>
    <t>713130831</t>
  </si>
  <si>
    <t>Odstranění tepelné izolace stěn přibité nebo nastřelené z vláknitých materiálů tl do 100 mm</t>
  </si>
  <si>
    <t>-1330741778</t>
  </si>
  <si>
    <t>Odstranění tepelné izolace běžných stavebních konstrukcí z rohoží, pásů, dílců, desek, bloků stěn a příček připevněných přibitím nebo nastřelením do 100 mm z vláknitých materiálů, tloušťka izolace</t>
  </si>
  <si>
    <t>158</t>
  </si>
  <si>
    <t>713131141</t>
  </si>
  <si>
    <t>Montáž izolace tepelné stěn a základů lepením celoplošně rohoží, pásů, dílců, desek</t>
  </si>
  <si>
    <t>443962683</t>
  </si>
  <si>
    <t>Montáž tepelné izolace stěn rohožemi, pásy, deskami, dílci, bloky (izolační materiál ve specifikaci) lepením celoplošně</t>
  </si>
  <si>
    <t>159</t>
  </si>
  <si>
    <t>-1129818910</t>
  </si>
  <si>
    <t>0,75*31,495*0,18</t>
  </si>
  <si>
    <t>(0,9+0,75)/2*31,495*0,18</t>
  </si>
  <si>
    <t>(17,502+0,9*1,5)*0,18</t>
  </si>
  <si>
    <t>12,322*1,02 'Přepočtené koeficientem množství</t>
  </si>
  <si>
    <t>160</t>
  </si>
  <si>
    <t>1826016494</t>
  </si>
  <si>
    <t>" izolace na stěnu atiky zevnitř" (31,0+18,8)*2*0,4</t>
  </si>
  <si>
    <t>" izolace na atice shora" (31,0+19,0+2*0,53)*2*0,53</t>
  </si>
  <si>
    <t>161</t>
  </si>
  <si>
    <t>283759140</t>
  </si>
  <si>
    <t>deska z pěnového polystyrenu bílá EPS 150 S 1000 x 1000 x 100 mm</t>
  </si>
  <si>
    <t>682619103</t>
  </si>
  <si>
    <t>desky z lehčených plastů desky z pěnového polystyrénu - samozhášivého EN 13 163 - EPS 002/03 rozměry desek - 1000 x 1000 mm nebo 1000 x 500 mm typ EPS 150 S stabil , objemová hmotnost 25-30 kg/m3 tepelně izolační desky pro izolace s velmi vysokými nároky na pevnost v tlaku a ohybu (vysoce zatížené podlahy, střechy apod.) 100 mm</t>
  </si>
  <si>
    <t>39,84*1,02 'Přepočtené koeficientem množství</t>
  </si>
  <si>
    <t>162</t>
  </si>
  <si>
    <t>-2049541400</t>
  </si>
  <si>
    <t>" izolace na atice shora ve spádu na střechu" (31,0+19,0+2*0,53)*2*0,53*(0,125+0,1)/2</t>
  </si>
  <si>
    <t>6,089*1,02 'Přepočtené koeficientem množství</t>
  </si>
  <si>
    <t>163</t>
  </si>
  <si>
    <t>713140861</t>
  </si>
  <si>
    <t>Odstranění tepelné izolace střech nadstřešní lepené z polystyrenu tl do 100 mm</t>
  </si>
  <si>
    <t>-770843398</t>
  </si>
  <si>
    <t>Odstranění tepelné izolace běžných stavebních konstrukcí z rohoží, pásů, dílců, desek, bloků střech plochých nadstřešních izolací připevněných do 100 mm lepením z polystyrenu, tloušťky izolace</t>
  </si>
  <si>
    <t>164</t>
  </si>
  <si>
    <t>713141161</t>
  </si>
  <si>
    <t>Montáž izolace tepelné střech plochých tl do 130 mm šrouby vnitřní pole, budova v do 20 m</t>
  </si>
  <si>
    <t>-273644233</t>
  </si>
  <si>
    <t>Montáž tepelné izolace střech plochých rohožemi, pásy, deskami, dílci, bloky (izolační materiál ve specifikaci) přišroubovanými šrouby tl. izolace do 130 mm budovy výšky do 20 m vnitřní pole</t>
  </si>
  <si>
    <t>" odpočet krajních a rohových polí" -(3,58+5,455-2*1,0)*2*1,0</t>
  </si>
  <si>
    <t>165</t>
  </si>
  <si>
    <t>713141162</t>
  </si>
  <si>
    <t>Montáž izolace tepelné střech plochých tl do 130 mm šrouby krajní pole, budova v do 20 m</t>
  </si>
  <si>
    <t>-1536279236</t>
  </si>
  <si>
    <t>Montáž tepelné izolace střech plochých rohožemi, pásy, deskami, dílci, bloky (izolační materiál ve specifikaci) přišroubovanými šrouby tl. izolace do 130 mm budovy výšky do 20 m okrajové pole</t>
  </si>
  <si>
    <t>" krajních pole na strojovně " (3,58-2*1,0+5,455-2*1,0)*2*1,0</t>
  </si>
  <si>
    <t>166</t>
  </si>
  <si>
    <t>713141163</t>
  </si>
  <si>
    <t>Montáž izolace tepelné střech plochých tl do 130 mm šrouby rohové pole, budova v do 20 m</t>
  </si>
  <si>
    <t>-121711396</t>
  </si>
  <si>
    <t>Montáž tepelné izolace střech plochých rohožemi, pásy, deskami, dílci, bloky (izolační materiál ve specifikaci) přišroubovanými šrouby tl. izolace do 130 mm budovy výšky do 20 m rohové pole</t>
  </si>
  <si>
    <t>" rohová pole na strojovně " 4*1,0*1,0</t>
  </si>
  <si>
    <t>167</t>
  </si>
  <si>
    <t>713141181</t>
  </si>
  <si>
    <t>Montáž izolace tepelné střech plochých tl přes 170 mm šrouby vnitřní pole, budova v do 20 m</t>
  </si>
  <si>
    <t>1293225996</t>
  </si>
  <si>
    <t>Montáž tepelné izolace střech plochých rohožemi, pásy, deskami, dílci, bloky (izolační materiál ve specifikaci) přišroubovanými šrouby tl. izolace přes 170 mm budovy výšky do 20 m vnitřní pole</t>
  </si>
  <si>
    <t>" odpočet krajních a rohových polí" -(31,0+19,0-2*1,0)*2*1,0</t>
  </si>
  <si>
    <t>168</t>
  </si>
  <si>
    <t>713141182</t>
  </si>
  <si>
    <t>Montáž izolace tepelné střech plochých tl přes 170 mm šrouby krajní pole, budova v do 20 m</t>
  </si>
  <si>
    <t>-1031242807</t>
  </si>
  <si>
    <t>Montáž tepelné izolace střech plochých rohožemi, pásy, deskami, dílci, bloky (izolační materiál ve specifikaci) přišroubovanými šrouby tl. izolace přes 170 mm budovy výšky do 20 m okrajové pole</t>
  </si>
  <si>
    <t>"krajní pole" (31,0-2*1,0+19,0-2*1,0)*2*1,0</t>
  </si>
  <si>
    <t>169</t>
  </si>
  <si>
    <t>713141183</t>
  </si>
  <si>
    <t>Montáž izolace tepelné střech plochých tl přes 170 mm šrouby rohové pole, budova v do 20 m</t>
  </si>
  <si>
    <t>233128483</t>
  </si>
  <si>
    <t>Montáž tepelné izolace střech plochých rohožemi, pásy, deskami, dílci, bloky (izolační materiál ve specifikaci) přišroubovanými šrouby tl. izolace přes 170 mm budovy výšky do 20 m rohové pole</t>
  </si>
  <si>
    <t>" rohová pole " 4*1,0*1,0</t>
  </si>
  <si>
    <t>170</t>
  </si>
  <si>
    <t>-1324058740</t>
  </si>
  <si>
    <t>19,529*1,02 'Přepočtené koeficientem množství</t>
  </si>
  <si>
    <t>171</t>
  </si>
  <si>
    <t>283761420</t>
  </si>
  <si>
    <t>klín spádový Standard 1000 x 1000 mm, EPS 150</t>
  </si>
  <si>
    <t>935931145</t>
  </si>
  <si>
    <t>klín izolační z pěnového polystyrenu EPS 150 spádový, 1000x1000 mm</t>
  </si>
  <si>
    <t>"celá stávající plocha střechy v prům.tl.330 mm " ((30,8+2*0,1)*(18,8+2*0,1)-4,95*3,35)*0,33</t>
  </si>
  <si>
    <t>188,898*1,02 'Přepočtené koeficientem množství</t>
  </si>
  <si>
    <t>172</t>
  </si>
  <si>
    <t>998713102</t>
  </si>
  <si>
    <t>Přesun hmot tonážní pro izolace tepelné v objektech v do 12 m</t>
  </si>
  <si>
    <t>-1306910057</t>
  </si>
  <si>
    <t>Přesun hmot pro izolace tepelné stanovený z hmotnosti přesunovaného materiálu vodorovná dopravní vzdálenost do 50 m v objektech výšky přes 6 m do 12 m</t>
  </si>
  <si>
    <t>721</t>
  </si>
  <si>
    <t>Zdravotechnika - vnitřní kanalizace</t>
  </si>
  <si>
    <t>173</t>
  </si>
  <si>
    <t>721210823</t>
  </si>
  <si>
    <t>Demontáž vpustí střešních DN 125</t>
  </si>
  <si>
    <t>1021251760</t>
  </si>
  <si>
    <t>Demontáž kanalizačního příslušenství střešních vtoků DN 125</t>
  </si>
  <si>
    <t>174</t>
  </si>
  <si>
    <t>721233213R</t>
  </si>
  <si>
    <t>Montáž - střešní vtok polypropylen PP pro pochůzné střechy svislý odtok DN 125</t>
  </si>
  <si>
    <t>295332502</t>
  </si>
  <si>
    <t>Montáž - střešní vtoky (vpusti) polypropylenové (PP) pro pochůzné střechy s odtokem svislým DN 125 (HL 62B)</t>
  </si>
  <si>
    <t>175</t>
  </si>
  <si>
    <t>562311160</t>
  </si>
  <si>
    <t>vtok střeš.pro PVC izol.pochůz.stř.HL62.1B s vyhříváním 75,110,125,160 mm</t>
  </si>
  <si>
    <t>-1322881754</t>
  </si>
  <si>
    <t>materiál stavební instalační z plastů vtoky, vpusti, hlavice HL vtok střešní bez iz.folie,pro PVC izolace pro pochůznou střechu, s vyhříváním HL62.1B DN 75,110,125,160</t>
  </si>
  <si>
    <t>176</t>
  </si>
  <si>
    <t>562311070</t>
  </si>
  <si>
    <t>koš záchytný k sérii HL62,64,65,350, HL170, D=110 mm</t>
  </si>
  <si>
    <t>141338376</t>
  </si>
  <si>
    <t xml:space="preserve">materiál stavební instalační z plastů vtoky, vpusti, hlavice HL vtok střešní s izolační folií BITUMEN koš záchytný k sérii HL62,64,65,350 HL 170  D = 170 mm</t>
  </si>
  <si>
    <t>177</t>
  </si>
  <si>
    <t>998721102</t>
  </si>
  <si>
    <t>Přesun hmot tonážní pro vnitřní kanalizace v objektech v do 12 m</t>
  </si>
  <si>
    <t>-954862505</t>
  </si>
  <si>
    <t>Přesun hmot pro vnitřní kanalizace stanovený z hmotnosti přesunovaného materiálu vodorovná dopravní vzdálenost do 50 m v objektech výšky přes 6 do 12 m</t>
  </si>
  <si>
    <t>741</t>
  </si>
  <si>
    <t>Elektroinstalace - silnoproud</t>
  </si>
  <si>
    <t>178</t>
  </si>
  <si>
    <t>741370002</t>
  </si>
  <si>
    <t>Montáž svítidlo žárovkové bytové stropní přisazené 1 zdroj se sklem</t>
  </si>
  <si>
    <t>2022956715</t>
  </si>
  <si>
    <t>Montáž svítidel žárovkových se zapojením vodičů bytových nebo společenských místností stropních přisazených 1 zdroj se sklem</t>
  </si>
  <si>
    <t>179</t>
  </si>
  <si>
    <t>741370002R</t>
  </si>
  <si>
    <t>Demontáž svítidlo žárovkové bytové stropní přisazené 1 zdroj se sklem</t>
  </si>
  <si>
    <t>-865969672</t>
  </si>
  <si>
    <t>Demontáž svítidel žárovkových se zapojením vodičů bytových nebo společenských místností stropních přisazených 1 zdroj se sklem</t>
  </si>
  <si>
    <t>180</t>
  </si>
  <si>
    <t>741410041</t>
  </si>
  <si>
    <t>Montáž vodič uzemňovací drát nebo lano D do 10 mm v městské zástavbě</t>
  </si>
  <si>
    <t>-136300137</t>
  </si>
  <si>
    <t>Montáž uzemňovacího vedení s upevněním, propojením a připojením pomocí svorek v zemi s izolací spojů drátu nebo lana D do 10 mm v městské zástavbě</t>
  </si>
  <si>
    <t xml:space="preserve">"pohled západní"   3,18+1,5+4,4+11,68</t>
  </si>
  <si>
    <t>181</t>
  </si>
  <si>
    <t>354420620</t>
  </si>
  <si>
    <t>pás zemnící 30 x 4 mm FeZn</t>
  </si>
  <si>
    <t>-1290274037</t>
  </si>
  <si>
    <t>83,75*1,05 'Přepočtené koeficientem množství</t>
  </si>
  <si>
    <t>182</t>
  </si>
  <si>
    <t>998741102</t>
  </si>
  <si>
    <t>Přesun hmot tonážní pro silnoproud v objektech v do 12 m</t>
  </si>
  <si>
    <t>-1307752240</t>
  </si>
  <si>
    <t>Přesun hmot pro silnoproud stanovený z hmotnosti přesunovaného materiálu vodorovná dopravní vzdálenost do 50 m v objektech výšky přes 6 do 12 m</t>
  </si>
  <si>
    <t>751</t>
  </si>
  <si>
    <t>Vzduchotechnika</t>
  </si>
  <si>
    <t>183</t>
  </si>
  <si>
    <t>751398053</t>
  </si>
  <si>
    <t>Mtž protidešťové žaluzie potrubí do 0,450 m2</t>
  </si>
  <si>
    <t>-541618958</t>
  </si>
  <si>
    <t>Montáž ostatních zařízení protidešťové žaluzie nebo žaluziové klapky na čtyřhranné potrubí, průřezu přes 0,300 do 0,450 m2</t>
  </si>
  <si>
    <t>" srovnatelné pro demontáž žaluzie" 1</t>
  </si>
  <si>
    <t>184</t>
  </si>
  <si>
    <t>751398056R</t>
  </si>
  <si>
    <t xml:space="preserve">Demtž protidešťové žaluzie potrubí </t>
  </si>
  <si>
    <t>269982912</t>
  </si>
  <si>
    <t>Demontáž ostatních zařízení protidešťové žaluzie nebo žaluziové klapky na čtyřhranné potrubí</t>
  </si>
  <si>
    <t>185</t>
  </si>
  <si>
    <t>751398051</t>
  </si>
  <si>
    <t>Mtž protidešťové žaluzie potrubí do 0,150 m2</t>
  </si>
  <si>
    <t>-1307387721</t>
  </si>
  <si>
    <t>Montáž ostatních zařízení protidešťové žaluzie nebo žaluziové klapky na čtyřhranné potrubí, průřezu do 0,150 m2</t>
  </si>
  <si>
    <t xml:space="preserve">"zpětná montáž VZT žaluzie 600/150 mm - D_P10"   4</t>
  </si>
  <si>
    <t xml:space="preserve">"zpětná montáž VZT žaluzie 600/120 mm - D_P10"   1</t>
  </si>
  <si>
    <t>186</t>
  </si>
  <si>
    <t>751398052</t>
  </si>
  <si>
    <t>Mtž protidešťové žaluzie potrubí do 0,300 m2</t>
  </si>
  <si>
    <t>-1223110928</t>
  </si>
  <si>
    <t>Montáž ostatních zařízení protidešťové žaluzie nebo žaluziové klapky na čtyřhranné potrubí, průřezu přes 0,150 do 0,300 m2</t>
  </si>
  <si>
    <t xml:space="preserve">"zpětná montáž VZT žaluzie 500/400 mm - D_P10"  1</t>
  </si>
  <si>
    <t>187</t>
  </si>
  <si>
    <t>196801396</t>
  </si>
  <si>
    <t xml:space="preserve">"zpětná montáž VZT žaluzie 1000/400 mm - D_P10"  1</t>
  </si>
  <si>
    <t>188</t>
  </si>
  <si>
    <t>751398056</t>
  </si>
  <si>
    <t>Mtž protidešťové žaluzie potrubí přes 0,750 m2</t>
  </si>
  <si>
    <t>595878402</t>
  </si>
  <si>
    <t>Montáž ostatních zařízení protidešťové žaluzie nebo žaluziové klapky na čtyřhranné potrubí, průřezu přes 0,750 m2</t>
  </si>
  <si>
    <t xml:space="preserve">"zpětná montáž VZT žaluzie 1000/1000 mm - D_P10"   1</t>
  </si>
  <si>
    <t>189</t>
  </si>
  <si>
    <t>751510013</t>
  </si>
  <si>
    <t>Vzduchotechnické potrubí pozink čtyřhranné průřezu do 0,13 m2</t>
  </si>
  <si>
    <t>683133978</t>
  </si>
  <si>
    <t>Vzduchotechnické potrubí z pozinkovaného plechu čtyřhranné s přírubou, průřezu přes 0,07 do 0,13 m2</t>
  </si>
  <si>
    <t xml:space="preserve">"prodloužení potrubí 600/150 mm - D_P10"   4*0,2</t>
  </si>
  <si>
    <t xml:space="preserve">"prodloužení potrubí 600/120 mm - D_P10"   1*0,2</t>
  </si>
  <si>
    <t>190</t>
  </si>
  <si>
    <t>751510014</t>
  </si>
  <si>
    <t>Vzduchotechnické potrubí pozink čtyřhranné průřezu do 0,28 m2</t>
  </si>
  <si>
    <t>-471377494</t>
  </si>
  <si>
    <t>Vzduchotechnické potrubí z pozinkovaného plechu čtyřhranné s přírubou, průřezu přes 0,13 do 0,28 m2</t>
  </si>
  <si>
    <t xml:space="preserve">"prodloužení potrubí 500/400 mm - D_P10"   1*0,2</t>
  </si>
  <si>
    <t>191</t>
  </si>
  <si>
    <t>751510015</t>
  </si>
  <si>
    <t>Vzduchotechnické potrubí pozink čtyřhranné průřezu do 0,50 m2</t>
  </si>
  <si>
    <t>325161059</t>
  </si>
  <si>
    <t>Vzduchotechnické potrubí z pozinkovaného plechu čtyřhranné s přírubou, průřezu přes 0,28 do 0,50 m2</t>
  </si>
  <si>
    <t xml:space="preserve">"prodloužení potrubí 1000/400 mm - D_P10"   1*0,2</t>
  </si>
  <si>
    <t>192</t>
  </si>
  <si>
    <t>751510017</t>
  </si>
  <si>
    <t>Vzduchotechnické potrubí pozink čtyřhranné průřezu do 1,13 m2</t>
  </si>
  <si>
    <t>-600386130</t>
  </si>
  <si>
    <t>Vzduchotechnické potrubí z pozinkovaného plechu čtyřhranné s přírubou, průřezu přes 0,79 do 1,13 m2</t>
  </si>
  <si>
    <t xml:space="preserve">"prodloužení potrubí 1000/1000 mm - D_P10"   0,2</t>
  </si>
  <si>
    <t>193</t>
  </si>
  <si>
    <t>751510862</t>
  </si>
  <si>
    <t>Demontáž vzduchotechnického potrubí plechového čtyřhranného do suti průřezu do 0,50 m2</t>
  </si>
  <si>
    <t>685336374</t>
  </si>
  <si>
    <t>Demontáž vzduchotechnického potrubí plechového do suti čtyřhranného s přírubou, průřezu přes 0,13 do 0,50 m2</t>
  </si>
  <si>
    <t>"VZT potrubí D_P11"</t>
  </si>
  <si>
    <t>9,275+0,5</t>
  </si>
  <si>
    <t>194</t>
  </si>
  <si>
    <t>751511023</t>
  </si>
  <si>
    <t>Mtž potrubí plech skupiny I s přírubou tloušťky plechu 0,8 mm do 0,50 m2</t>
  </si>
  <si>
    <t>1854612769</t>
  </si>
  <si>
    <t>Montáž potrubí plechového skupiny I čtyřhranného s přírubou tloušťky plechu 0,8 mm, průřezu přes 0,28 do 0,50 m2</t>
  </si>
  <si>
    <t>"zpětná montáž VZT potrubí D_P11"</t>
  </si>
  <si>
    <t>195</t>
  </si>
  <si>
    <t>751571036</t>
  </si>
  <si>
    <t>Uchycení potrubí čtyřhranného na kci z nosníků kotvenou do betonu průřezu do 0,50 m2</t>
  </si>
  <si>
    <t>455309711</t>
  </si>
  <si>
    <t>Závěs čtyřhranného potrubí na montovanou konstrukci z nosníku, kotvenou do betonu, průřezu potrubí přes 0,28 do 0,50 m2</t>
  </si>
  <si>
    <t>762</t>
  </si>
  <si>
    <t>Konstrukce tesařské</t>
  </si>
  <si>
    <t>196</t>
  </si>
  <si>
    <t>762341016</t>
  </si>
  <si>
    <t>Bednění střech rovných z desek OSB tl 22 mm na sraz šroubovaných na krokve</t>
  </si>
  <si>
    <t>1382863887</t>
  </si>
  <si>
    <t>Bednění a laťování bednění střech rovných sklonu do 60 st. s vyřezáním otvorů z dřevoštěpkových desek OSB šroubovaných na krokve na sraz, tloušťky desky 22 mm</t>
  </si>
  <si>
    <t xml:space="preserve">"srovnatelné pro upevnění do zdiva atiky" </t>
  </si>
  <si>
    <t>" atiky shora pod oplechování na izolaci" (19,86+31,86-2*0,53)*2*0,53</t>
  </si>
  <si>
    <t>" okraj střechy nástavby" (3,58+5,455-2*0,3)*2*0,3</t>
  </si>
  <si>
    <t>197</t>
  </si>
  <si>
    <t>762431016</t>
  </si>
  <si>
    <t>Obložení stěn z desek OSB tl 22 mm na sraz přibíjených</t>
  </si>
  <si>
    <t>1320918458</t>
  </si>
  <si>
    <t>Obložení stěn z dřevoštěpkových desek OSB přibíjených na sraz, tloušťky desky 22 mm</t>
  </si>
  <si>
    <t>"pod lemování stěny strojovny nad střechou objektru K4" (3,5+5,15)*2*0,3</t>
  </si>
  <si>
    <t>198</t>
  </si>
  <si>
    <t>762591140</t>
  </si>
  <si>
    <t>Montáž dočasného zakrytí prostupů a otvorů deskami volně kladenými</t>
  </si>
  <si>
    <t>-1394039004</t>
  </si>
  <si>
    <t>Montáž dočasného zakrytí prostupů, otvorů z měkkého nebo tvrdého dřeva, volně kladenými deskami</t>
  </si>
  <si>
    <t>"pohled východní - lešení na střeše"</t>
  </si>
  <si>
    <t>19,86*1,5</t>
  </si>
  <si>
    <t>199</t>
  </si>
  <si>
    <t>607262740</t>
  </si>
  <si>
    <t>deska dřevoštěpková OSB 3 PD4 2500x675x18 mm</t>
  </si>
  <si>
    <t>-1817157156</t>
  </si>
  <si>
    <t>deska dřevoštěpková OSB perodrážka nebroušená 2500x675x18 mm</t>
  </si>
  <si>
    <t>29,79*1,1 'Přepočtené koeficientem množství</t>
  </si>
  <si>
    <t>200</t>
  </si>
  <si>
    <t>998762102</t>
  </si>
  <si>
    <t>Přesun hmot tonážní pro kce tesařské v objektech v do 12 m</t>
  </si>
  <si>
    <t>1560869882</t>
  </si>
  <si>
    <t>Přesun hmot pro konstrukce tesařské stanovený z hmotnosti přesunovaného materiálu vodorovná dopravní vzdálenost do 50 m v objektech výšky přes 6 do 12 m</t>
  </si>
  <si>
    <t>764</t>
  </si>
  <si>
    <t>Konstrukce klempířské</t>
  </si>
  <si>
    <t>201</t>
  </si>
  <si>
    <t>764002801</t>
  </si>
  <si>
    <t>Demontáž závětrné lišty do suti</t>
  </si>
  <si>
    <t>-757862303</t>
  </si>
  <si>
    <t>Demontáž klempířských konstrukcí závětrné lišty do suti</t>
  </si>
  <si>
    <t>" okraj střechy nástavby" (3,58*2+5,455)</t>
  </si>
  <si>
    <t>202</t>
  </si>
  <si>
    <t>764002811</t>
  </si>
  <si>
    <t>Demontáž okapového plechu do suti v krytině skládané</t>
  </si>
  <si>
    <t>265922277</t>
  </si>
  <si>
    <t>Demontáž klempířských konstrukcí okapového plechu do suti, v krytině povlakové</t>
  </si>
  <si>
    <t>" střechy nástavby" 5,455</t>
  </si>
  <si>
    <t>203</t>
  </si>
  <si>
    <t>764002841</t>
  </si>
  <si>
    <t>Demontáž oplechování horních ploch zdí a nadezdívek do suti</t>
  </si>
  <si>
    <t>-1877328922</t>
  </si>
  <si>
    <t>Demontáž klempířských konstrukcí oplechování horních ploch zdí a nadezdívek do suti</t>
  </si>
  <si>
    <t>" atiky" (19,5+31,5-2*0,25)*2</t>
  </si>
  <si>
    <t>204</t>
  </si>
  <si>
    <t>764002851</t>
  </si>
  <si>
    <t>Demontáž oplechování parapetů do suti</t>
  </si>
  <si>
    <t>1370580574</t>
  </si>
  <si>
    <t>Demontáž klempířských konstrukcí oplechování parapetů do suti</t>
  </si>
  <si>
    <t>205</t>
  </si>
  <si>
    <t>764002861</t>
  </si>
  <si>
    <t>Demontáž oplechování říms a ozdobných prvků do suti</t>
  </si>
  <si>
    <t>-2092480529</t>
  </si>
  <si>
    <t>Demontáž klempířských konstrukcí oplechování říms do suti</t>
  </si>
  <si>
    <t>206</t>
  </si>
  <si>
    <t>764002871</t>
  </si>
  <si>
    <t>Demontáž lemování zdí do suti</t>
  </si>
  <si>
    <t>1537555091</t>
  </si>
  <si>
    <t>Demontáž klempířských konstrukcí lemování zdí do suti</t>
  </si>
  <si>
    <t>" stěny strojovny nad střechou objektru" (3,35+4,95)*2</t>
  </si>
  <si>
    <t>207</t>
  </si>
  <si>
    <t>764003801</t>
  </si>
  <si>
    <t>Demontáž lemování trub, konzol, držáků, ventilačních nástavců a jiných kusových prvků do suti</t>
  </si>
  <si>
    <t>-1961048047</t>
  </si>
  <si>
    <t>Demontáž klempířských konstrukcí lemování trub, konzol, držáků, ventilačních nástavců a ostatních kusových prvků do suti</t>
  </si>
  <si>
    <t>208</t>
  </si>
  <si>
    <t>764004801</t>
  </si>
  <si>
    <t>Demontáž podokapního žlabu do suti</t>
  </si>
  <si>
    <t>184108522</t>
  </si>
  <si>
    <t>Demontáž klempířských konstrukcí žlabu podokapního do suti</t>
  </si>
  <si>
    <t xml:space="preserve">"na strojovně výtahu "   5,455 </t>
  </si>
  <si>
    <t>209</t>
  </si>
  <si>
    <t>764004861</t>
  </si>
  <si>
    <t>Demontáž svodu do suti</t>
  </si>
  <si>
    <t>-928554109</t>
  </si>
  <si>
    <t>Demontáž klempířských konstrukcí svodu do suti</t>
  </si>
  <si>
    <t>"na strojovně výtahu " 2,0</t>
  </si>
  <si>
    <t>210</t>
  </si>
  <si>
    <t>764011613</t>
  </si>
  <si>
    <t>Podkladní plech z Pz barveného plechu rš 250 mm</t>
  </si>
  <si>
    <t>1252907388</t>
  </si>
  <si>
    <t>Podkladní plech z pozinkovaného plechu s upraveným povrchem rš 250 mm</t>
  </si>
  <si>
    <t>" na strojovně výtahu u oklapu K10" 5,455</t>
  </si>
  <si>
    <t>211</t>
  </si>
  <si>
    <t>764202134</t>
  </si>
  <si>
    <t>Montáž oplechování rovné okapové hrany</t>
  </si>
  <si>
    <t>933559938</t>
  </si>
  <si>
    <t>Montáž oplechování střešních prvků okapu okapovým plechem rovným</t>
  </si>
  <si>
    <t>" atiky K2" (19,86+31,86-2*0,3)*2</t>
  </si>
  <si>
    <t>" okraj střechy nástavby K2" (3,58+5,455-2*0,3)*2</t>
  </si>
  <si>
    <t>212</t>
  </si>
  <si>
    <t>553445090</t>
  </si>
  <si>
    <t>profil poplastovaný, okapnice atiková z poplastovaného plechu délky 2000 mm, rozvinuté šířky 300 mm, VAR. D</t>
  </si>
  <si>
    <t>908851841</t>
  </si>
  <si>
    <t>okapnice atiková z poplastovaného plechu délky 2000 mm, rozvinuté šířky 300 mm, a=15,b=30,c=255,α=35°,β=105°</t>
  </si>
  <si>
    <t>119,11*1,05 'Přepočtené koeficientem množství</t>
  </si>
  <si>
    <t>213</t>
  </si>
  <si>
    <t>764212665</t>
  </si>
  <si>
    <t>Oplechování rovné okapové hrany z Pz s povrchovou úpravou rš 400 mm</t>
  </si>
  <si>
    <t>-909859281</t>
  </si>
  <si>
    <t>Oplechování střešních prvků z pozinkovaného plechu s povrchovou úpravou okapu okapovým plechem střechy rovné rš 400 mm</t>
  </si>
  <si>
    <t>" na strojovně výtahu u okapu K7" 5,455</t>
  </si>
  <si>
    <t>214</t>
  </si>
  <si>
    <t>764214607</t>
  </si>
  <si>
    <t>Oplechování horních ploch a atik bez rohů z Pz s povrch úpravou mechanicky kotvené rš 670 mm</t>
  </si>
  <si>
    <t>-249324397</t>
  </si>
  <si>
    <t>Oplechování horních ploch zdí a nadezdívek (atik) z pozinkovaného plechu s povrchovou úpravou mechanicky kotvené rš 670 mm</t>
  </si>
  <si>
    <t>" zídka u vstupu " 1,5</t>
  </si>
  <si>
    <t>215</t>
  </si>
  <si>
    <t>764216602</t>
  </si>
  <si>
    <t xml:space="preserve">Oplechování rovných parapetů mechanicky kotvené z Pz barveného plechu  rš 200 mm</t>
  </si>
  <si>
    <t>2031686358</t>
  </si>
  <si>
    <t>Oplechování parapetů z pozinkovaného plechu s upraveným povrchem rovných mechanicky kotvené, bez rohů rš 200 mm</t>
  </si>
  <si>
    <t xml:space="preserve">" u dveří do strojovny K12"  1,0</t>
  </si>
  <si>
    <t>216</t>
  </si>
  <si>
    <t>764216605</t>
  </si>
  <si>
    <t>Oplechování rovných parapetů mechanicky kotvené z Pz s povrchovou úpravou rš 400 mm</t>
  </si>
  <si>
    <t>1829760573</t>
  </si>
  <si>
    <t>Oplechování parapetů z pozinkovaného plechu s povrchovou úpravou rovných mechanicky kotvené, bez rohů rš 400 mm</t>
  </si>
  <si>
    <t>217</t>
  </si>
  <si>
    <t>764216665</t>
  </si>
  <si>
    <t>Příplatek za zvýšenou pracnost oplechování rohů rovných parapetů z PZ plechu rš do 400 mm</t>
  </si>
  <si>
    <t>991245266</t>
  </si>
  <si>
    <t>Oplechování parapetů z pozinkovaného plechu s upraveným povrchem rovných celoplošně lepené, bez rohů Příplatek k cenám za zvýšenou pracnost při provedení rohu nebo koutu do rš 400 mm</t>
  </si>
  <si>
    <t xml:space="preserve">" u dveří do strojovny K12"  2</t>
  </si>
  <si>
    <t>218</t>
  </si>
  <si>
    <t>764218604</t>
  </si>
  <si>
    <t>Oplechování rovné římsy mechanicky kotvené z Pz barveného plechu rš 330 mm</t>
  </si>
  <si>
    <t>1232584188</t>
  </si>
  <si>
    <t>Oplechování říms a ozdobných prvků z pozinkovaného plechu s upraveným povrchem rovných, bez rohů mechanicky kotvené rš 330 mm</t>
  </si>
  <si>
    <t>" na strojovně výtahu u okapu K9 ale rš 200mm " 5,455</t>
  </si>
  <si>
    <t>219</t>
  </si>
  <si>
    <t>764311603</t>
  </si>
  <si>
    <t xml:space="preserve">Lemování rovných zdí střech s krytinou prejzovou nebo vlnitou  z Pz barveného plechu rš 250 mm</t>
  </si>
  <si>
    <t>-353189147</t>
  </si>
  <si>
    <t>Lemování zdí z pozinkovaného plechu s upraveným povrchem boční nebo horní rovné, střech s krytinou prejzovou nebo vlnitou rš 250 mm</t>
  </si>
  <si>
    <t>" stěny strojovny nad střechou objektru K4" (3,5+5,15)*2</t>
  </si>
  <si>
    <t>220</t>
  </si>
  <si>
    <t>764511603</t>
  </si>
  <si>
    <t>Žlab podokapní půlkruhový z Pz barveného plechu rš 190 mm</t>
  </si>
  <si>
    <t>589525199</t>
  </si>
  <si>
    <t>Žlab podokapní z pozinkovaného plechu s upraveným povrchem včetně háků a čel půlkruhový rš 190 mm</t>
  </si>
  <si>
    <t xml:space="preserve">" na strojovně výtahu  K8 ale rš 250mm " 5,455</t>
  </si>
  <si>
    <t>221</t>
  </si>
  <si>
    <t>764511641</t>
  </si>
  <si>
    <t>Kotlík oválný (trychtýřový) pro podokapní žlaby z Pz barveného plechu 125/87 mm</t>
  </si>
  <si>
    <t>-1149059892</t>
  </si>
  <si>
    <t>Žlab podokapní z pozinkovaného plechu s upraveným povrchem včetně háků a čel kotlík oválný (trychtýřový), rš žlabu/průměr svodu 125/87 mm</t>
  </si>
  <si>
    <t xml:space="preserve">" na strojovně výtahu  K8  "1</t>
  </si>
  <si>
    <t>222</t>
  </si>
  <si>
    <t>764518621</t>
  </si>
  <si>
    <t>Svody kruhové včetně objímek, kolen, odskoků z Pz barveného plechu průměru 87 mm</t>
  </si>
  <si>
    <t>-1950129523</t>
  </si>
  <si>
    <t>Svod z pozinkovaného plechu s upraveným povrchem včetně objímek, kolen a odskoků kruhový, průměru 87 mm</t>
  </si>
  <si>
    <t xml:space="preserve">" na strojovně výtahu  K11  "2</t>
  </si>
  <si>
    <t>223</t>
  </si>
  <si>
    <t>998764102</t>
  </si>
  <si>
    <t>Přesun hmot tonážní pro konstrukce klempířské v objektech v do 12 m</t>
  </si>
  <si>
    <t>1417196910</t>
  </si>
  <si>
    <t>Přesun hmot pro konstrukce klempířské stanovený z hmotnosti přesunovaného materiálu vodorovná dopravní vzdálenost do 50 m v objektech výšky přes 6 do 12 m</t>
  </si>
  <si>
    <t>766</t>
  </si>
  <si>
    <t>Konstrukce truhlářské</t>
  </si>
  <si>
    <t>224</t>
  </si>
  <si>
    <t>766411811</t>
  </si>
  <si>
    <t>Demontáž truhlářského obložení stěn z panelů plochy do 1,5 m2</t>
  </si>
  <si>
    <t>704928478</t>
  </si>
  <si>
    <t>Demontáž obložení stěn panely, plochy do 1,5 m2</t>
  </si>
  <si>
    <t>225</t>
  </si>
  <si>
    <t>766629415</t>
  </si>
  <si>
    <t>Příplatek k montáži oken rovné ostění fólie připojovací spára do 65 mm</t>
  </si>
  <si>
    <t>-220433335</t>
  </si>
  <si>
    <t>Montáž oken dřevěných Příplatek k cenám za tepelnou izolaci mezi ostěním a rámem okna při rovném ostění fólií, připojovací spára tl. do 65 mm</t>
  </si>
  <si>
    <t>226</t>
  </si>
  <si>
    <t>766660411</t>
  </si>
  <si>
    <t>Montáž vchodových dveří 1křídlových bez nadsvětlíku do zdiva</t>
  </si>
  <si>
    <t>-429752106</t>
  </si>
  <si>
    <t>Montáž dveřních křídel dřevěných nebo plastových vchodových dveří včetně rámu do zdiva jednokřídlových bez nadsvětlíku</t>
  </si>
  <si>
    <t>227</t>
  </si>
  <si>
    <t>611441610R</t>
  </si>
  <si>
    <t>dveře plastové vchodové 1křídlové otevíravé 70x210 cm</t>
  </si>
  <si>
    <t>-1023953283</t>
  </si>
  <si>
    <t>dveře plastové vchodové jednokřídlové otevíravé 70x210 cm</t>
  </si>
  <si>
    <t>228</t>
  </si>
  <si>
    <t>766660461</t>
  </si>
  <si>
    <t>Montáž vchodových dveří 2křídlových s nadsvětlíkem do zdiva</t>
  </si>
  <si>
    <t>-414253278</t>
  </si>
  <si>
    <t>Montáž dveřních křídel dřevěných nebo plastových vchodových dveří včetně rámu do zdiva dvoukřídlových s nadsvětlíkem</t>
  </si>
  <si>
    <t>229</t>
  </si>
  <si>
    <t>611441540R</t>
  </si>
  <si>
    <t>dveře plastové vchodové 2křídlové s nadsvětlíkem 160x295 cm</t>
  </si>
  <si>
    <t>-465639446</t>
  </si>
  <si>
    <t>230</t>
  </si>
  <si>
    <t>766960001R</t>
  </si>
  <si>
    <t>Dodávka a osazení plastových dveří výlezu na střechu vč.osazovacího rámu</t>
  </si>
  <si>
    <t>53659269</t>
  </si>
  <si>
    <t>231</t>
  </si>
  <si>
    <t>998766102</t>
  </si>
  <si>
    <t>Přesun hmot tonážní pro konstrukce truhlářské v objektech v do 12 m</t>
  </si>
  <si>
    <t>457399790</t>
  </si>
  <si>
    <t>Přesun hmot pro konstrukce truhlářské stanovený z hmotnosti přesunovaného materiálu vodorovná dopravní vzdálenost do 50 m v objektech výšky přes 6 do 12 m</t>
  </si>
  <si>
    <t>767</t>
  </si>
  <si>
    <t>Konstrukce zámečnické</t>
  </si>
  <si>
    <t>232</t>
  </si>
  <si>
    <t>767132812</t>
  </si>
  <si>
    <t>Demontáž příček svařovaných</t>
  </si>
  <si>
    <t>-764139001</t>
  </si>
  <si>
    <t>Demontáž stěn a příček z plechu svařovaných</t>
  </si>
  <si>
    <t>233</t>
  </si>
  <si>
    <t>767134802</t>
  </si>
  <si>
    <t>Demontáž oplechování stěn šroubovaných</t>
  </si>
  <si>
    <t>54659758</t>
  </si>
  <si>
    <t>Demontáž stěn a příček z plechu oplechování stěn plechy šroubovanými</t>
  </si>
  <si>
    <t>234</t>
  </si>
  <si>
    <t>767833100</t>
  </si>
  <si>
    <t>Montáž žebříků do zdi s bočnicemi s profilové oceli</t>
  </si>
  <si>
    <t>1581975240</t>
  </si>
  <si>
    <t>Montáž žebříků do zdiva s bočnicemi z profilové oceli, z trubek nebo tenkostěnných profilů</t>
  </si>
  <si>
    <t xml:space="preserve">"žebřík D_Z1"   7,6 </t>
  </si>
  <si>
    <t>235</t>
  </si>
  <si>
    <t>767834101</t>
  </si>
  <si>
    <t>Příplatek k ceně za montáž žebříků ochranný koš šroubovaný</t>
  </si>
  <si>
    <t>1161771949</t>
  </si>
  <si>
    <t>Montáž žebříků Příplatek k cenám za montáž ochranného koše, připevněného šroubováním</t>
  </si>
  <si>
    <t xml:space="preserve">"žebřík D_Z1"   7,25 </t>
  </si>
  <si>
    <t>236</t>
  </si>
  <si>
    <t>553970000R2</t>
  </si>
  <si>
    <t>atypické kovové výrobky práškově lakované (světle šedá RAL 9018)</t>
  </si>
  <si>
    <t>-244564864</t>
  </si>
  <si>
    <t xml:space="preserve">"žebřík D_Z1"   415,0</t>
  </si>
  <si>
    <t>237</t>
  </si>
  <si>
    <t>767996801</t>
  </si>
  <si>
    <t>Demontáž atypických zámečnických konstrukcí rozebráním hmotnosti jednotlivých dílů do 50 kg</t>
  </si>
  <si>
    <t>-984758470</t>
  </si>
  <si>
    <t>Demontáž ostatních zámečnických konstrukcí o hmotnosti jednotlivých dílů rozebráním do 50 kg</t>
  </si>
  <si>
    <t xml:space="preserve">"pohled jižní - D_P12 předokenní venkovní žaluzie"     4*7,5</t>
  </si>
  <si>
    <t>238</t>
  </si>
  <si>
    <t>767646401</t>
  </si>
  <si>
    <t>Montáž revizních dvířek 1křídlových s rámem výšky do 1000 mm</t>
  </si>
  <si>
    <t>-143544437</t>
  </si>
  <si>
    <t>Montáž dveří ocelových revizních dvířek s rámem jednokřídlových, výšky do 1000 mm</t>
  </si>
  <si>
    <t>239</t>
  </si>
  <si>
    <t>553435500</t>
  </si>
  <si>
    <t>dvířka revizní nerezová bez otvorů pro elektroměřidla 40,5 x 40,5 cm</t>
  </si>
  <si>
    <t>1139048329</t>
  </si>
  <si>
    <t>240</t>
  </si>
  <si>
    <t>767646421</t>
  </si>
  <si>
    <t>Montáž revizních dvířek 2křídlových s rámem výšky do 1000 mm</t>
  </si>
  <si>
    <t>-1039205433</t>
  </si>
  <si>
    <t>Montáž dveří ocelových revizních dvířek s rámem dvoukřídlových, výšky do 1000 mm</t>
  </si>
  <si>
    <t>241</t>
  </si>
  <si>
    <t>553435530</t>
  </si>
  <si>
    <t>dvířka revizní nerezová bez otvorů pro elektroměřidla 60,5 x 120,5 cm</t>
  </si>
  <si>
    <t>1348790885</t>
  </si>
  <si>
    <t>242</t>
  </si>
  <si>
    <t>767995111</t>
  </si>
  <si>
    <t>Montáž atypických zámečnických konstrukcí hmotnosti do 5 kg</t>
  </si>
  <si>
    <t>CS ÚRS 2017 01</t>
  </si>
  <si>
    <t>1006024823</t>
  </si>
  <si>
    <t>Montáž ostatních atypických zámečnických konstrukcí hmotnosti do 5 kg</t>
  </si>
  <si>
    <t>opláštění VZT potrubí v učebnách - 1 ks</t>
  </si>
  <si>
    <t xml:space="preserve">tahokov + ocelové profily L30x30x3  - cca 9 kg/ 1 ks opláštění</t>
  </si>
  <si>
    <t>9,0*1</t>
  </si>
  <si>
    <t>243</t>
  </si>
  <si>
    <t>553970002</t>
  </si>
  <si>
    <t>atypické kovové prvky, povrchová úprava práškové lakování</t>
  </si>
  <si>
    <t>-545925345</t>
  </si>
  <si>
    <t xml:space="preserve">tahokov (2,4m2) + ocelové profily L30x30x3  </t>
  </si>
  <si>
    <t>cca 8 kg/ 1 ks opláštění</t>
  </si>
  <si>
    <t>244</t>
  </si>
  <si>
    <t>998767102</t>
  </si>
  <si>
    <t>Přesun hmot tonážní pro zámečnické konstrukce v objektech v do 12 m</t>
  </si>
  <si>
    <t>-131696204</t>
  </si>
  <si>
    <t>Přesun hmot pro zámečnické konstrukce stanovený z hmotnosti přesunovaného materiálu vodorovná dopravní vzdálenost do 50 m v objektech výšky přes 6 do 12 m</t>
  </si>
  <si>
    <t>783</t>
  </si>
  <si>
    <t>Dokončovací práce - nátěry</t>
  </si>
  <si>
    <t>245</t>
  </si>
  <si>
    <t>783301313</t>
  </si>
  <si>
    <t>Odmaštění zámečnických konstrukcí ředidlovým odmašťovačem</t>
  </si>
  <si>
    <t>774278101</t>
  </si>
  <si>
    <t>Příprava podkladu zámečnických konstrukcí před provedením nátěru odmaštění odmašťovačem ředidlovým</t>
  </si>
  <si>
    <t xml:space="preserve">"zpětná montáž VZT žaluzie 600/150 mm - D_P10" </t>
  </si>
  <si>
    <t>4*0,6*0,15*2</t>
  </si>
  <si>
    <t xml:space="preserve">"zpětná montáž VZT žaluzie 600/120 mm - D_P10" </t>
  </si>
  <si>
    <t>0,6*0,12*2</t>
  </si>
  <si>
    <t xml:space="preserve">"zpětná montáž VZT žaluzie 500/400 mm - D_P10" </t>
  </si>
  <si>
    <t>0,5*0,4*2</t>
  </si>
  <si>
    <t>"zpětná montáž VZT žaluzie 1000/400 mm - D_P10"</t>
  </si>
  <si>
    <t>1,0*0,4*2</t>
  </si>
  <si>
    <t>"zpětná montáž VZT žaluzie 1000/1000 mm - D_P10"</t>
  </si>
  <si>
    <t>1,0*1,0*2</t>
  </si>
  <si>
    <t>246</t>
  </si>
  <si>
    <t>783337101</t>
  </si>
  <si>
    <t>Krycí jednonásobný epoxidový nátěr zámečnických konstrukcí</t>
  </si>
  <si>
    <t>-1690805895</t>
  </si>
  <si>
    <t>Krycí nátěr (email) zámečnických konstrukcí jednonásobný syntetický epoxidový</t>
  </si>
  <si>
    <t>247</t>
  </si>
  <si>
    <t>783401303</t>
  </si>
  <si>
    <t>Bezoplachové odrezivění klempířských konstrukcí před provedením nátěru</t>
  </si>
  <si>
    <t>-1616697630</t>
  </si>
  <si>
    <t>Příprava podkladu klempířských konstrukcí před provedením nátěru odrezivěním odrezovačem bezoplachovým</t>
  </si>
  <si>
    <t>2*(0,8+0,5)*9,275+2*(0,8+0,5)*0,5</t>
  </si>
  <si>
    <t>248</t>
  </si>
  <si>
    <t>783401313</t>
  </si>
  <si>
    <t>Odmaštění klempířských konstrukcí ředidlovým odmašťovačem před provedením nátěru</t>
  </si>
  <si>
    <t>1168790232</t>
  </si>
  <si>
    <t>Příprava podkladu klempířských konstrukcí před provedením nátěru odmaštěním odmašťovačem ředidlovým</t>
  </si>
  <si>
    <t>249</t>
  </si>
  <si>
    <t>783437101</t>
  </si>
  <si>
    <t>Krycí jednonásobný epoxidový nátěr klempířských konstrukcí</t>
  </si>
  <si>
    <t>-791916195</t>
  </si>
  <si>
    <t>Krycí nátěr (email) klempířských konstrukcí jednonásobný syntetický epoxidový</t>
  </si>
  <si>
    <t>250</t>
  </si>
  <si>
    <t>783826615</t>
  </si>
  <si>
    <t>Hydrofobizační transparentní silikonový nátěr omítek stupně členitosti 1 a 2</t>
  </si>
  <si>
    <t>-1853323264</t>
  </si>
  <si>
    <t>Hydrofobizační nátěr omítek silikonový, transparentní, povrchů hladkých omítek hladkých, zrnitých tenkovrstvých nebo štukových stupně členitosti 1 a 2</t>
  </si>
  <si>
    <t>784</t>
  </si>
  <si>
    <t>Dokončovací práce - malby a tapety</t>
  </si>
  <si>
    <t>251</t>
  </si>
  <si>
    <t>784111001</t>
  </si>
  <si>
    <t>Oprášení (ometení ) podkladu v místnostech výšky do 3,80 m</t>
  </si>
  <si>
    <t>-303097682</t>
  </si>
  <si>
    <t>Oprášení (ometení) podkladu v místnostech výšky do 3,80 m</t>
  </si>
  <si>
    <t>"v místnostech, kde byla provedena vyzdívka"</t>
  </si>
  <si>
    <t>"stropy"</t>
  </si>
  <si>
    <t>"stěny"</t>
  </si>
  <si>
    <t>3,25*(2*(9,8+7,75+0,25+0,7)+2*(44,2+3,2)+2*(3,45+4,1)+2*(5,1+3,5)+(4,7+2*7,9)+2*(0,85+1,55))</t>
  </si>
  <si>
    <t>-(4*2,4*2,4+3*2,4*2,4)</t>
  </si>
  <si>
    <t>3,25*(2*(9,8+7,75+0,25+0,7)+2*(44,2+3,2)+2*(5,1+7,75)+(4,7+2*7,9)+2*(0,85+1,55)+2*(5,35+3,85)+2*(3,6+3,75))</t>
  </si>
  <si>
    <t>-(5*2,4*2,4+4*2,4*2,4)</t>
  </si>
  <si>
    <t>252</t>
  </si>
  <si>
    <t>784171111</t>
  </si>
  <si>
    <t>Zakrytí vnitřních ploch stěn v místnostech výšky do 3,80 m</t>
  </si>
  <si>
    <t>-1531231469</t>
  </si>
  <si>
    <t>Zakrytí nemalovaných ploch (materiál ve specifikaci) včetně pozdějšího odkrytí svislých ploch např. stěn, oken, dveří v místnostech výšky do 3,80</t>
  </si>
  <si>
    <t>4*2,4*2,4+3*2,4*2,4</t>
  </si>
  <si>
    <t>15*0,9*1,97+1,8*2,5</t>
  </si>
  <si>
    <t>5*2,4*2,4+4*2,4*2,4</t>
  </si>
  <si>
    <t>16*0,9*1,97</t>
  </si>
  <si>
    <t>253</t>
  </si>
  <si>
    <t>581248500</t>
  </si>
  <si>
    <t>fólie s papírovou páskou pro malířské potřeby, PG 4040-21, 210mm x 20 m</t>
  </si>
  <si>
    <t>1054796925</t>
  </si>
  <si>
    <t xml:space="preserve">fólie s papírovou páskou pro malířské potřeby,  210mm x 20 m</t>
  </si>
  <si>
    <t>151,623*1,05 'Přepočtené koeficientem množství</t>
  </si>
  <si>
    <t>254</t>
  </si>
  <si>
    <t>784211101</t>
  </si>
  <si>
    <t>Dvojnásobné bílé malby ze směsí za mokra výborně otěruvzdorných v místnostech výšky do 3,80 m</t>
  </si>
  <si>
    <t>-263514648</t>
  </si>
  <si>
    <t>Malby z malířských směsí otěruvzdorných za mokra dvojnásobné, bílé za mokra otěruvzdorné výborně v místnostech výšky do 3,80 m</t>
  </si>
  <si>
    <t>1,5*(2*(9,8+7,75+0,25+0,7)+2*(44,2+3,2)+2*(3,45+4,1)+2*(5,1+3,5)+(4,7+2*7,9)+2*(0,85+1,55))</t>
  </si>
  <si>
    <t>-0,75*(4*2,4+3*2,4)</t>
  </si>
  <si>
    <t>1,5*(2*(9,8+7,75+0,25+0,7)+2*(44,2+3,2)+2*(5,1+7,75)+(4,7+2*7,9)+2*(0,85+1,55)+2*(5,35+3,85)+2*(3,6+3,75))</t>
  </si>
  <si>
    <t>-0,75*(5*2,4+4*2,4)</t>
  </si>
  <si>
    <t>255</t>
  </si>
  <si>
    <t>784211163</t>
  </si>
  <si>
    <t>Příplatek k cenám 2x maleb ze směsí za mokra otěruvzdorných za barevnou malbu středně sytého odstínu</t>
  </si>
  <si>
    <t>37903423</t>
  </si>
  <si>
    <t>Malby z malířských směsí otěruvzdorných za mokra Příplatek k cenám dvojnásobných maleb za provádění barevné malby tónované na tónovacích automatech, v odstínu středně sytém</t>
  </si>
  <si>
    <t>256</t>
  </si>
  <si>
    <t>784221101</t>
  </si>
  <si>
    <t xml:space="preserve">Dvojnásobné bílé malby  ze směsí za sucha dobře otěruvzdorných v místnostech do 3,80 m</t>
  </si>
  <si>
    <t>1112517284</t>
  </si>
  <si>
    <t>Malby z malířských směsí otěruvzdorných za sucha dvojnásobné, bílé za sucha otěruvzdorné dobře v místnostech výšky do 3,80 m</t>
  </si>
  <si>
    <t xml:space="preserve">"odečet omyvatelné malby na soklu v. 1,5 m"  -579,15</t>
  </si>
  <si>
    <t>257</t>
  </si>
  <si>
    <t>784221153</t>
  </si>
  <si>
    <t>Příplatek k cenám 2x maleb za sucha otěruvzdorných za barevnou malbu v odstínu středně sytém</t>
  </si>
  <si>
    <t>-1362678113</t>
  </si>
  <si>
    <t>Malby z malířských směsí otěruvzdorných za sucha Příplatek k cenám dvojnásobných maleb na tónovacích automatech, v odstínu středně sytém</t>
  </si>
  <si>
    <t>786</t>
  </si>
  <si>
    <t>Dokončovací práce - čalounické úpravy</t>
  </si>
  <si>
    <t>258</t>
  </si>
  <si>
    <t>786624111</t>
  </si>
  <si>
    <t>Montáž lamelové žaluzie do oken zdvojených dřevěných otevíravých, sklápěcích a vyklápěcích</t>
  </si>
  <si>
    <t>-1778516910</t>
  </si>
  <si>
    <t>Montáž zastiňujících žaluzií lamelových do oken zdvojených otevíravých, sklápěcích nebo vyklápěcích dřevěných</t>
  </si>
  <si>
    <t>9*2,4*2,4</t>
  </si>
  <si>
    <t>259</t>
  </si>
  <si>
    <t>611405950R</t>
  </si>
  <si>
    <t>žaluzie vnitřní horizontální hliníková bílá (RAL 9010) s manuálním ovládáním řetízkovým</t>
  </si>
  <si>
    <t>-1627210078</t>
  </si>
  <si>
    <t>260</t>
  </si>
  <si>
    <t>786627121</t>
  </si>
  <si>
    <t>Montáž lamelové žaluzie venkovní pro okna kovová</t>
  </si>
  <si>
    <t>273658011</t>
  </si>
  <si>
    <t>Montáž zastiňujících žaluzií lamelových venkovních pro okna kovová</t>
  </si>
  <si>
    <t xml:space="preserve">"pohled jižní - D_P12"     4*2,4*2,4</t>
  </si>
  <si>
    <t>261</t>
  </si>
  <si>
    <t>998786102</t>
  </si>
  <si>
    <t>Přesun hmot tonážní pro čalounické úpravy v objektech v do 12 m</t>
  </si>
  <si>
    <t>-325070031</t>
  </si>
  <si>
    <t>Přesun hmot pro čalounické úpravy stanovený z hmotnosti přesunovaného materiálu vodorovná dopravní vzdálenost do 50 m v objektech výšky (hloubky) přes 6 do 12 m</t>
  </si>
  <si>
    <t>VYT- přenos</t>
  </si>
  <si>
    <t>Vytápění - přenos</t>
  </si>
  <si>
    <t>262</t>
  </si>
  <si>
    <t>VYT 01</t>
  </si>
  <si>
    <t>Vytápění - přenos ze samostatného rozpočtu - viz příloha</t>
  </si>
  <si>
    <t>kpl</t>
  </si>
  <si>
    <t>1693653824</t>
  </si>
  <si>
    <t>VZT- přenos</t>
  </si>
  <si>
    <t>Vzduchotechnika - přenos</t>
  </si>
  <si>
    <t>263</t>
  </si>
  <si>
    <t>VZT 01</t>
  </si>
  <si>
    <t>Vzduchotechnika - přenos ze samostatného rozpočtu - viz příloha</t>
  </si>
  <si>
    <t>1296550645</t>
  </si>
  <si>
    <t>EL- přenos</t>
  </si>
  <si>
    <t>Elektročást - přenos</t>
  </si>
  <si>
    <t>264</t>
  </si>
  <si>
    <t>EL 01</t>
  </si>
  <si>
    <t>Elektročást - přenos ze samostatného rozpočtu - viz příloha</t>
  </si>
  <si>
    <t>-813590386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</si>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</sst>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none">
        <fgColor indexed="64"/>
        <bgColor indexed="65"/>
      </patternFill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4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4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0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left"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0" fontId="2" fillId="6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8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4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4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7" fillId="0" borderId="29" xfId="0" applyFont="1" applyBorder="1" applyAlignment="1">
      <alignment vertical="center" wrapText="1"/>
      <protection locked="0"/>
    </xf>
    <xf numFmtId="0" fontId="37" fillId="0" borderId="30" xfId="0" applyFont="1" applyBorder="1" applyAlignment="1">
      <alignment vertical="center" wrapText="1"/>
      <protection locked="0"/>
    </xf>
    <xf numFmtId="0" fontId="37" fillId="0" borderId="31" xfId="0" applyFont="1" applyBorder="1" applyAlignment="1">
      <alignment vertical="center" wrapText="1"/>
      <protection locked="0"/>
    </xf>
    <xf numFmtId="0" fontId="37" fillId="0" borderId="32" xfId="0" applyFont="1" applyBorder="1" applyAlignment="1">
      <alignment horizontal="center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7" fillId="0" borderId="33" xfId="0" applyFont="1" applyBorder="1" applyAlignment="1">
      <alignment horizontal="center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horizontal="left" wrapText="1"/>
      <protection locked="0"/>
    </xf>
    <xf numFmtId="0" fontId="37" fillId="0" borderId="33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49" fontId="40" fillId="0" borderId="1" xfId="0" applyNumberFormat="1" applyFont="1" applyBorder="1" applyAlignment="1">
      <alignment horizontal="left" vertical="center" wrapText="1"/>
      <protection locked="0"/>
    </xf>
    <xf numFmtId="49" fontId="40" fillId="0" borderId="1" xfId="0" applyNumberFormat="1" applyFont="1" applyBorder="1" applyAlignment="1">
      <alignment vertical="center" wrapText="1"/>
      <protection locked="0"/>
    </xf>
    <xf numFmtId="0" fontId="37" fillId="0" borderId="35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vertical="center" wrapText="1"/>
      <protection locked="0"/>
    </xf>
    <xf numFmtId="0" fontId="37" fillId="0" borderId="36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top"/>
      <protection locked="0"/>
    </xf>
    <xf numFmtId="0" fontId="37" fillId="0" borderId="0" xfId="0" applyFont="1" applyAlignment="1">
      <alignment vertical="top"/>
      <protection locked="0"/>
    </xf>
    <xf numFmtId="0" fontId="37" fillId="0" borderId="29" xfId="0" applyFont="1" applyBorder="1" applyAlignment="1">
      <alignment horizontal="left" vertical="center"/>
      <protection locked="0"/>
    </xf>
    <xf numFmtId="0" fontId="37" fillId="0" borderId="30" xfId="0" applyFont="1" applyBorder="1" applyAlignment="1">
      <alignment horizontal="left" vertical="center"/>
      <protection locked="0"/>
    </xf>
    <xf numFmtId="0" fontId="37" fillId="0" borderId="31" xfId="0" applyFont="1" applyBorder="1" applyAlignment="1">
      <alignment horizontal="left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center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0" fillId="2" borderId="1" xfId="0" applyFont="1" applyFill="1" applyBorder="1" applyAlignment="1">
      <alignment horizontal="left" vertical="center"/>
      <protection locked="0"/>
    </xf>
    <xf numFmtId="0" fontId="40" fillId="2" borderId="1" xfId="0" applyFont="1" applyFill="1" applyBorder="1" applyAlignment="1">
      <alignment horizontal="center" vertical="center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7" fillId="0" borderId="29" xfId="0" applyFont="1" applyBorder="1" applyAlignment="1">
      <alignment horizontal="left" vertical="center" wrapText="1"/>
      <protection locked="0"/>
    </xf>
    <xf numFmtId="0" fontId="37" fillId="0" borderId="30" xfId="0" applyFont="1" applyBorder="1" applyAlignment="1">
      <alignment horizontal="left" vertical="center" wrapText="1"/>
      <protection locked="0"/>
    </xf>
    <xf numFmtId="0" fontId="37" fillId="0" borderId="3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0" fillId="0" borderId="35" xfId="0" applyFont="1" applyBorder="1" applyAlignment="1">
      <alignment horizontal="left" vertical="center" wrapText="1"/>
      <protection locked="0"/>
    </xf>
    <xf numFmtId="0" fontId="40" fillId="0" borderId="34" xfId="0" applyFont="1" applyBorder="1" applyAlignment="1">
      <alignment horizontal="left" vertical="center" wrapText="1"/>
      <protection locked="0"/>
    </xf>
    <xf numFmtId="0" fontId="40" fillId="0" borderId="36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1" xfId="0" applyFont="1" applyBorder="1" applyAlignment="1">
      <alignment horizontal="center" vertical="top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2" fillId="0" borderId="0" xfId="0" applyFont="1" applyAlignment="1">
      <alignment vertical="center"/>
      <protection locked="0"/>
    </xf>
    <xf numFmtId="0" fontId="39" fillId="0" borderId="1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0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9" fillId="0" borderId="34" xfId="0" applyFont="1" applyBorder="1" applyAlignment="1">
      <alignment horizontal="left"/>
      <protection locked="0"/>
    </xf>
    <xf numFmtId="0" fontId="42" fillId="0" borderId="34" xfId="0" applyFont="1" applyBorder="1" applyAlignment="1">
      <protection locked="0"/>
    </xf>
    <xf numFmtId="0" fontId="37" fillId="0" borderId="32" xfId="0" applyFont="1" applyBorder="1" applyAlignment="1">
      <alignment vertical="top"/>
      <protection locked="0"/>
    </xf>
    <xf numFmtId="0" fontId="37" fillId="0" borderId="33" xfId="0" applyFont="1" applyBorder="1" applyAlignment="1">
      <alignment vertical="top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35" xfId="0" applyFont="1" applyBorder="1" applyAlignment="1">
      <alignment vertical="top"/>
      <protection locked="0"/>
    </xf>
    <xf numFmtId="0" fontId="37" fillId="0" borderId="34" xfId="0" applyFont="1" applyBorder="1" applyAlignment="1">
      <alignment vertical="top"/>
      <protection locked="0"/>
    </xf>
    <xf numFmtId="0" fontId="37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ht="36.96" customHeight="1">
      <c r="AR2"/>
      <c r="BS2" s="22" t="s">
        <v>8</v>
      </c>
      <c r="BT2" s="22" t="s">
        <v>9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ht="36.96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ht="14.4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3" t="s">
        <v>16</v>
      </c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9"/>
      <c r="BE5" s="34" t="s">
        <v>17</v>
      </c>
      <c r="BS5" s="22" t="s">
        <v>8</v>
      </c>
    </row>
    <row r="6" ht="36.96" customHeight="1">
      <c r="B6" s="26"/>
      <c r="C6" s="27"/>
      <c r="D6" s="35" t="s">
        <v>18</v>
      </c>
      <c r="E6" s="27"/>
      <c r="F6" s="27"/>
      <c r="G6" s="27"/>
      <c r="H6" s="27"/>
      <c r="I6" s="27"/>
      <c r="J6" s="27"/>
      <c r="K6" s="36" t="s">
        <v>19</v>
      </c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9"/>
      <c r="BE6" s="37"/>
      <c r="BS6" s="22" t="s">
        <v>8</v>
      </c>
    </row>
    <row r="7" ht="14.4" customHeight="1">
      <c r="B7" s="26"/>
      <c r="C7" s="27"/>
      <c r="D7" s="38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8" t="s">
        <v>22</v>
      </c>
      <c r="AL7" s="27"/>
      <c r="AM7" s="27"/>
      <c r="AN7" s="33" t="s">
        <v>21</v>
      </c>
      <c r="AO7" s="27"/>
      <c r="AP7" s="27"/>
      <c r="AQ7" s="29"/>
      <c r="BE7" s="37"/>
      <c r="BS7" s="22" t="s">
        <v>8</v>
      </c>
    </row>
    <row r="8" ht="14.4" customHeight="1">
      <c r="B8" s="26"/>
      <c r="C8" s="27"/>
      <c r="D8" s="38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8" t="s">
        <v>25</v>
      </c>
      <c r="AL8" s="27"/>
      <c r="AM8" s="27"/>
      <c r="AN8" s="39" t="s">
        <v>26</v>
      </c>
      <c r="AO8" s="27"/>
      <c r="AP8" s="27"/>
      <c r="AQ8" s="29"/>
      <c r="BE8" s="37"/>
      <c r="BS8" s="22" t="s">
        <v>8</v>
      </c>
    </row>
    <row r="9" ht="14.4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7"/>
      <c r="BS9" s="22" t="s">
        <v>8</v>
      </c>
    </row>
    <row r="10" ht="14.4" customHeight="1">
      <c r="B10" s="26"/>
      <c r="C10" s="27"/>
      <c r="D10" s="38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8" t="s">
        <v>28</v>
      </c>
      <c r="AL10" s="27"/>
      <c r="AM10" s="27"/>
      <c r="AN10" s="33" t="s">
        <v>21</v>
      </c>
      <c r="AO10" s="27"/>
      <c r="AP10" s="27"/>
      <c r="AQ10" s="29"/>
      <c r="BE10" s="37"/>
      <c r="BS10" s="22" t="s">
        <v>8</v>
      </c>
    </row>
    <row r="11" ht="18.48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8" t="s">
        <v>30</v>
      </c>
      <c r="AL11" s="27"/>
      <c r="AM11" s="27"/>
      <c r="AN11" s="33" t="s">
        <v>21</v>
      </c>
      <c r="AO11" s="27"/>
      <c r="AP11" s="27"/>
      <c r="AQ11" s="29"/>
      <c r="BE11" s="37"/>
      <c r="BS11" s="22" t="s">
        <v>8</v>
      </c>
    </row>
    <row r="12" ht="6.96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7"/>
      <c r="BS12" s="22" t="s">
        <v>8</v>
      </c>
    </row>
    <row r="13" ht="14.4" customHeight="1">
      <c r="B13" s="26"/>
      <c r="C13" s="27"/>
      <c r="D13" s="38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8" t="s">
        <v>28</v>
      </c>
      <c r="AL13" s="27"/>
      <c r="AM13" s="27"/>
      <c r="AN13" s="40" t="s">
        <v>32</v>
      </c>
      <c r="AO13" s="27"/>
      <c r="AP13" s="27"/>
      <c r="AQ13" s="29"/>
      <c r="BE13" s="37"/>
      <c r="BS13" s="22" t="s">
        <v>8</v>
      </c>
    </row>
    <row r="14">
      <c r="B14" s="26"/>
      <c r="C14" s="27"/>
      <c r="D14" s="27"/>
      <c r="E14" s="40" t="s">
        <v>32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38" t="s">
        <v>30</v>
      </c>
      <c r="AL14" s="27"/>
      <c r="AM14" s="27"/>
      <c r="AN14" s="40" t="s">
        <v>32</v>
      </c>
      <c r="AO14" s="27"/>
      <c r="AP14" s="27"/>
      <c r="AQ14" s="29"/>
      <c r="BE14" s="37"/>
      <c r="BS14" s="22" t="s">
        <v>8</v>
      </c>
    </row>
    <row r="15" ht="6.96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7"/>
      <c r="BS15" s="22" t="s">
        <v>6</v>
      </c>
    </row>
    <row r="16" ht="14.4" customHeight="1">
      <c r="B16" s="26"/>
      <c r="C16" s="27"/>
      <c r="D16" s="38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8" t="s">
        <v>28</v>
      </c>
      <c r="AL16" s="27"/>
      <c r="AM16" s="27"/>
      <c r="AN16" s="33" t="s">
        <v>21</v>
      </c>
      <c r="AO16" s="27"/>
      <c r="AP16" s="27"/>
      <c r="AQ16" s="29"/>
      <c r="BE16" s="37"/>
      <c r="BS16" s="22" t="s">
        <v>6</v>
      </c>
    </row>
    <row r="17" ht="18.48" customHeight="1">
      <c r="B17" s="26"/>
      <c r="C17" s="27"/>
      <c r="D17" s="27"/>
      <c r="E17" s="33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8" t="s">
        <v>30</v>
      </c>
      <c r="AL17" s="27"/>
      <c r="AM17" s="27"/>
      <c r="AN17" s="33" t="s">
        <v>21</v>
      </c>
      <c r="AO17" s="27"/>
      <c r="AP17" s="27"/>
      <c r="AQ17" s="29"/>
      <c r="BE17" s="37"/>
      <c r="BS17" s="22" t="s">
        <v>35</v>
      </c>
    </row>
    <row r="18" ht="6.96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7"/>
      <c r="BS18" s="22" t="s">
        <v>8</v>
      </c>
    </row>
    <row r="19" ht="14.4" customHeight="1">
      <c r="B19" s="26"/>
      <c r="C19" s="27"/>
      <c r="D19" s="38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7"/>
      <c r="BS19" s="22" t="s">
        <v>8</v>
      </c>
    </row>
    <row r="20" ht="99.75" customHeight="1">
      <c r="B20" s="26"/>
      <c r="C20" s="27"/>
      <c r="D20" s="27"/>
      <c r="E20" s="42" t="s">
        <v>37</v>
      </c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27"/>
      <c r="AP20" s="27"/>
      <c r="AQ20" s="29"/>
      <c r="BE20" s="37"/>
      <c r="BS20" s="22" t="s">
        <v>6</v>
      </c>
    </row>
    <row r="21" ht="6.96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7"/>
    </row>
    <row r="22" ht="6.96" customHeight="1">
      <c r="B22" s="26"/>
      <c r="C22" s="27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27"/>
      <c r="AQ22" s="29"/>
      <c r="BE22" s="37"/>
    </row>
    <row r="23" s="1" customFormat="1" ht="25.92" customHeight="1">
      <c r="B23" s="44"/>
      <c r="C23" s="45"/>
      <c r="D23" s="46" t="s">
        <v>38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8">
        <f>ROUND(AG51,2)</f>
        <v>0</v>
      </c>
      <c r="AL23" s="47"/>
      <c r="AM23" s="47"/>
      <c r="AN23" s="47"/>
      <c r="AO23" s="47"/>
      <c r="AP23" s="45"/>
      <c r="AQ23" s="49"/>
      <c r="BE23" s="37"/>
    </row>
    <row r="24" s="1" customFormat="1" ht="6.96" customHeight="1"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9"/>
      <c r="BE24" s="37"/>
    </row>
    <row r="25" s="1" customForma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50" t="s">
        <v>39</v>
      </c>
      <c r="M25" s="50"/>
      <c r="N25" s="50"/>
      <c r="O25" s="50"/>
      <c r="P25" s="45"/>
      <c r="Q25" s="45"/>
      <c r="R25" s="45"/>
      <c r="S25" s="45"/>
      <c r="T25" s="45"/>
      <c r="U25" s="45"/>
      <c r="V25" s="45"/>
      <c r="W25" s="50" t="s">
        <v>40</v>
      </c>
      <c r="X25" s="50"/>
      <c r="Y25" s="50"/>
      <c r="Z25" s="50"/>
      <c r="AA25" s="50"/>
      <c r="AB25" s="50"/>
      <c r="AC25" s="50"/>
      <c r="AD25" s="50"/>
      <c r="AE25" s="50"/>
      <c r="AF25" s="45"/>
      <c r="AG25" s="45"/>
      <c r="AH25" s="45"/>
      <c r="AI25" s="45"/>
      <c r="AJ25" s="45"/>
      <c r="AK25" s="50" t="s">
        <v>41</v>
      </c>
      <c r="AL25" s="50"/>
      <c r="AM25" s="50"/>
      <c r="AN25" s="50"/>
      <c r="AO25" s="50"/>
      <c r="AP25" s="45"/>
      <c r="AQ25" s="49"/>
      <c r="BE25" s="37"/>
    </row>
    <row r="26" s="2" customFormat="1" ht="14.4" customHeight="1">
      <c r="B26" s="51"/>
      <c r="C26" s="52"/>
      <c r="D26" s="53" t="s">
        <v>42</v>
      </c>
      <c r="E26" s="52"/>
      <c r="F26" s="53" t="s">
        <v>43</v>
      </c>
      <c r="G26" s="52"/>
      <c r="H26" s="52"/>
      <c r="I26" s="52"/>
      <c r="J26" s="52"/>
      <c r="K26" s="52"/>
      <c r="L26" s="54">
        <v>0.20999999999999999</v>
      </c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5">
        <f>ROUND(AZ51,2)</f>
        <v>0</v>
      </c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5">
        <f>ROUND(AV51,2)</f>
        <v>0</v>
      </c>
      <c r="AL26" s="52"/>
      <c r="AM26" s="52"/>
      <c r="AN26" s="52"/>
      <c r="AO26" s="52"/>
      <c r="AP26" s="52"/>
      <c r="AQ26" s="56"/>
      <c r="BE26" s="37"/>
    </row>
    <row r="27" s="2" customFormat="1" ht="14.4" customHeight="1">
      <c r="B27" s="51"/>
      <c r="C27" s="52"/>
      <c r="D27" s="52"/>
      <c r="E27" s="52"/>
      <c r="F27" s="53" t="s">
        <v>44</v>
      </c>
      <c r="G27" s="52"/>
      <c r="H27" s="52"/>
      <c r="I27" s="52"/>
      <c r="J27" s="52"/>
      <c r="K27" s="52"/>
      <c r="L27" s="54">
        <v>0.14999999999999999</v>
      </c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5">
        <f>ROUND(BA51,2)</f>
        <v>0</v>
      </c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5">
        <f>ROUND(AW51,2)</f>
        <v>0</v>
      </c>
      <c r="AL27" s="52"/>
      <c r="AM27" s="52"/>
      <c r="AN27" s="52"/>
      <c r="AO27" s="52"/>
      <c r="AP27" s="52"/>
      <c r="AQ27" s="56"/>
      <c r="BE27" s="37"/>
    </row>
    <row r="28" hidden="1" s="2" customFormat="1" ht="14.4" customHeight="1">
      <c r="B28" s="51"/>
      <c r="C28" s="52"/>
      <c r="D28" s="52"/>
      <c r="E28" s="52"/>
      <c r="F28" s="53" t="s">
        <v>45</v>
      </c>
      <c r="G28" s="52"/>
      <c r="H28" s="52"/>
      <c r="I28" s="52"/>
      <c r="J28" s="52"/>
      <c r="K28" s="52"/>
      <c r="L28" s="54">
        <v>0.20999999999999999</v>
      </c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5">
        <f>ROUND(BB51,2)</f>
        <v>0</v>
      </c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5">
        <v>0</v>
      </c>
      <c r="AL28" s="52"/>
      <c r="AM28" s="52"/>
      <c r="AN28" s="52"/>
      <c r="AO28" s="52"/>
      <c r="AP28" s="52"/>
      <c r="AQ28" s="56"/>
      <c r="BE28" s="37"/>
    </row>
    <row r="29" hidden="1" s="2" customFormat="1" ht="14.4" customHeight="1">
      <c r="B29" s="51"/>
      <c r="C29" s="52"/>
      <c r="D29" s="52"/>
      <c r="E29" s="52"/>
      <c r="F29" s="53" t="s">
        <v>46</v>
      </c>
      <c r="G29" s="52"/>
      <c r="H29" s="52"/>
      <c r="I29" s="52"/>
      <c r="J29" s="52"/>
      <c r="K29" s="52"/>
      <c r="L29" s="54">
        <v>0.14999999999999999</v>
      </c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5">
        <f>ROUND(BC51,2)</f>
        <v>0</v>
      </c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5">
        <v>0</v>
      </c>
      <c r="AL29" s="52"/>
      <c r="AM29" s="52"/>
      <c r="AN29" s="52"/>
      <c r="AO29" s="52"/>
      <c r="AP29" s="52"/>
      <c r="AQ29" s="56"/>
      <c r="BE29" s="37"/>
    </row>
    <row r="30" hidden="1" s="2" customFormat="1" ht="14.4" customHeight="1">
      <c r="B30" s="51"/>
      <c r="C30" s="52"/>
      <c r="D30" s="52"/>
      <c r="E30" s="52"/>
      <c r="F30" s="53" t="s">
        <v>47</v>
      </c>
      <c r="G30" s="52"/>
      <c r="H30" s="52"/>
      <c r="I30" s="52"/>
      <c r="J30" s="52"/>
      <c r="K30" s="52"/>
      <c r="L30" s="54">
        <v>0</v>
      </c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5">
        <f>ROUND(BD51,2)</f>
        <v>0</v>
      </c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5">
        <v>0</v>
      </c>
      <c r="AL30" s="52"/>
      <c r="AM30" s="52"/>
      <c r="AN30" s="52"/>
      <c r="AO30" s="52"/>
      <c r="AP30" s="52"/>
      <c r="AQ30" s="56"/>
      <c r="BE30" s="37"/>
    </row>
    <row r="31" s="1" customFormat="1" ht="6.96" customHeight="1">
      <c r="B31" s="44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9"/>
      <c r="BE31" s="37"/>
    </row>
    <row r="32" s="1" customFormat="1" ht="25.92" customHeight="1">
      <c r="B32" s="44"/>
      <c r="C32" s="57"/>
      <c r="D32" s="58" t="s">
        <v>48</v>
      </c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60" t="s">
        <v>49</v>
      </c>
      <c r="U32" s="59"/>
      <c r="V32" s="59"/>
      <c r="W32" s="59"/>
      <c r="X32" s="61" t="s">
        <v>50</v>
      </c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62">
        <f>SUM(AK23:AK30)</f>
        <v>0</v>
      </c>
      <c r="AL32" s="59"/>
      <c r="AM32" s="59"/>
      <c r="AN32" s="59"/>
      <c r="AO32" s="63"/>
      <c r="AP32" s="57"/>
      <c r="AQ32" s="64"/>
      <c r="BE32" s="37"/>
    </row>
    <row r="33" s="1" customFormat="1" ht="6.96" customHeight="1">
      <c r="B33" s="44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9"/>
    </row>
    <row r="34" s="1" customFormat="1" ht="6.96" customHeight="1">
      <c r="B34" s="65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7"/>
    </row>
    <row r="38" s="1" customFormat="1" ht="6.96" customHeight="1">
      <c r="B38" s="68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70"/>
    </row>
    <row r="39" s="1" customFormat="1" ht="36.96" customHeight="1">
      <c r="B39" s="44"/>
      <c r="C39" s="71" t="s">
        <v>51</v>
      </c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0"/>
    </row>
    <row r="40" s="1" customFormat="1" ht="6.96" customHeight="1">
      <c r="B40" s="44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0"/>
    </row>
    <row r="41" s="3" customFormat="1" ht="14.4" customHeight="1">
      <c r="B41" s="73"/>
      <c r="C41" s="74" t="s">
        <v>15</v>
      </c>
      <c r="D41" s="75"/>
      <c r="E41" s="75"/>
      <c r="F41" s="75"/>
      <c r="G41" s="75"/>
      <c r="H41" s="75"/>
      <c r="I41" s="75"/>
      <c r="J41" s="75"/>
      <c r="K41" s="75"/>
      <c r="L41" s="75" t="str">
        <f>K5</f>
        <v>2017-56</v>
      </c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6"/>
    </row>
    <row r="42" s="4" customFormat="1" ht="36.96" customHeight="1">
      <c r="B42" s="77"/>
      <c r="C42" s="78" t="s">
        <v>18</v>
      </c>
      <c r="D42" s="79"/>
      <c r="E42" s="79"/>
      <c r="F42" s="79"/>
      <c r="G42" s="79"/>
      <c r="H42" s="79"/>
      <c r="I42" s="79"/>
      <c r="J42" s="79"/>
      <c r="K42" s="79"/>
      <c r="L42" s="80" t="str">
        <f>K6</f>
        <v xml:space="preserve">KV, ZŠ Krušnohorská  - zajištění enegetických úspor</v>
      </c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81"/>
    </row>
    <row r="43" s="1" customFormat="1" ht="6.96" customHeight="1">
      <c r="B43" s="44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0"/>
    </row>
    <row r="44" s="1" customFormat="1">
      <c r="B44" s="44"/>
      <c r="C44" s="74" t="s">
        <v>23</v>
      </c>
      <c r="D44" s="72"/>
      <c r="E44" s="72"/>
      <c r="F44" s="72"/>
      <c r="G44" s="72"/>
      <c r="H44" s="72"/>
      <c r="I44" s="72"/>
      <c r="J44" s="72"/>
      <c r="K44" s="72"/>
      <c r="L44" s="82" t="str">
        <f>IF(K8="","",K8)</f>
        <v>Karlovy Vary</v>
      </c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4" t="s">
        <v>25</v>
      </c>
      <c r="AJ44" s="72"/>
      <c r="AK44" s="72"/>
      <c r="AL44" s="72"/>
      <c r="AM44" s="83" t="str">
        <f>IF(AN8= "","",AN8)</f>
        <v>11. 9. 2017</v>
      </c>
      <c r="AN44" s="83"/>
      <c r="AO44" s="72"/>
      <c r="AP44" s="72"/>
      <c r="AQ44" s="72"/>
      <c r="AR44" s="70"/>
    </row>
    <row r="45" s="1" customFormat="1" ht="6.96" customHeight="1">
      <c r="B45" s="44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0"/>
    </row>
    <row r="46" s="1" customFormat="1">
      <c r="B46" s="44"/>
      <c r="C46" s="74" t="s">
        <v>27</v>
      </c>
      <c r="D46" s="72"/>
      <c r="E46" s="72"/>
      <c r="F46" s="72"/>
      <c r="G46" s="72"/>
      <c r="H46" s="72"/>
      <c r="I46" s="72"/>
      <c r="J46" s="72"/>
      <c r="K46" s="72"/>
      <c r="L46" s="75" t="str">
        <f>IF(E11= "","",E11)</f>
        <v>Statutární město Karlovy Vary</v>
      </c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4" t="s">
        <v>33</v>
      </c>
      <c r="AJ46" s="72"/>
      <c r="AK46" s="72"/>
      <c r="AL46" s="72"/>
      <c r="AM46" s="75" t="str">
        <f>IF(E17="","",E17)</f>
        <v>BPO spol. s r.o., Lidická 1239, Ostrov</v>
      </c>
      <c r="AN46" s="75"/>
      <c r="AO46" s="75"/>
      <c r="AP46" s="75"/>
      <c r="AQ46" s="72"/>
      <c r="AR46" s="70"/>
      <c r="AS46" s="84" t="s">
        <v>52</v>
      </c>
      <c r="AT46" s="85"/>
      <c r="AU46" s="86"/>
      <c r="AV46" s="86"/>
      <c r="AW46" s="86"/>
      <c r="AX46" s="86"/>
      <c r="AY46" s="86"/>
      <c r="AZ46" s="86"/>
      <c r="BA46" s="86"/>
      <c r="BB46" s="86"/>
      <c r="BC46" s="86"/>
      <c r="BD46" s="87"/>
    </row>
    <row r="47" s="1" customFormat="1">
      <c r="B47" s="44"/>
      <c r="C47" s="74" t="s">
        <v>31</v>
      </c>
      <c r="D47" s="72"/>
      <c r="E47" s="72"/>
      <c r="F47" s="72"/>
      <c r="G47" s="72"/>
      <c r="H47" s="72"/>
      <c r="I47" s="72"/>
      <c r="J47" s="72"/>
      <c r="K47" s="72"/>
      <c r="L47" s="75" t="str">
        <f>IF(E14= "Vyplň údaj","",E14)</f>
        <v/>
      </c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0"/>
      <c r="AS47" s="88"/>
      <c r="AT47" s="89"/>
      <c r="AU47" s="90"/>
      <c r="AV47" s="90"/>
      <c r="AW47" s="90"/>
      <c r="AX47" s="90"/>
      <c r="AY47" s="90"/>
      <c r="AZ47" s="90"/>
      <c r="BA47" s="90"/>
      <c r="BB47" s="90"/>
      <c r="BC47" s="90"/>
      <c r="BD47" s="91"/>
    </row>
    <row r="48" s="1" customFormat="1" ht="10.8" customHeight="1">
      <c r="B48" s="44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0"/>
      <c r="AS48" s="92"/>
      <c r="AT48" s="53"/>
      <c r="AU48" s="45"/>
      <c r="AV48" s="45"/>
      <c r="AW48" s="45"/>
      <c r="AX48" s="45"/>
      <c r="AY48" s="45"/>
      <c r="AZ48" s="45"/>
      <c r="BA48" s="45"/>
      <c r="BB48" s="45"/>
      <c r="BC48" s="45"/>
      <c r="BD48" s="93"/>
    </row>
    <row r="49" s="1" customFormat="1" ht="29.28" customHeight="1">
      <c r="B49" s="44"/>
      <c r="C49" s="94" t="s">
        <v>53</v>
      </c>
      <c r="D49" s="95"/>
      <c r="E49" s="95"/>
      <c r="F49" s="95"/>
      <c r="G49" s="95"/>
      <c r="H49" s="96"/>
      <c r="I49" s="97" t="s">
        <v>54</v>
      </c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8" t="s">
        <v>55</v>
      </c>
      <c r="AH49" s="95"/>
      <c r="AI49" s="95"/>
      <c r="AJ49" s="95"/>
      <c r="AK49" s="95"/>
      <c r="AL49" s="95"/>
      <c r="AM49" s="95"/>
      <c r="AN49" s="97" t="s">
        <v>56</v>
      </c>
      <c r="AO49" s="95"/>
      <c r="AP49" s="95"/>
      <c r="AQ49" s="99" t="s">
        <v>57</v>
      </c>
      <c r="AR49" s="70"/>
      <c r="AS49" s="100" t="s">
        <v>58</v>
      </c>
      <c r="AT49" s="101" t="s">
        <v>59</v>
      </c>
      <c r="AU49" s="101" t="s">
        <v>60</v>
      </c>
      <c r="AV49" s="101" t="s">
        <v>61</v>
      </c>
      <c r="AW49" s="101" t="s">
        <v>62</v>
      </c>
      <c r="AX49" s="101" t="s">
        <v>63</v>
      </c>
      <c r="AY49" s="101" t="s">
        <v>64</v>
      </c>
      <c r="AZ49" s="101" t="s">
        <v>65</v>
      </c>
      <c r="BA49" s="101" t="s">
        <v>66</v>
      </c>
      <c r="BB49" s="101" t="s">
        <v>67</v>
      </c>
      <c r="BC49" s="101" t="s">
        <v>68</v>
      </c>
      <c r="BD49" s="102" t="s">
        <v>69</v>
      </c>
    </row>
    <row r="50" s="1" customFormat="1" ht="10.8" customHeight="1">
      <c r="B50" s="44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0"/>
      <c r="AS50" s="103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5"/>
    </row>
    <row r="51" s="4" customFormat="1" ht="32.4" customHeight="1">
      <c r="B51" s="77"/>
      <c r="C51" s="106" t="s">
        <v>70</v>
      </c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8">
        <f>ROUND(AG52,2)</f>
        <v>0</v>
      </c>
      <c r="AH51" s="108"/>
      <c r="AI51" s="108"/>
      <c r="AJ51" s="108"/>
      <c r="AK51" s="108"/>
      <c r="AL51" s="108"/>
      <c r="AM51" s="108"/>
      <c r="AN51" s="109">
        <f>SUM(AG51,AT51)</f>
        <v>0</v>
      </c>
      <c r="AO51" s="109"/>
      <c r="AP51" s="109"/>
      <c r="AQ51" s="110" t="s">
        <v>21</v>
      </c>
      <c r="AR51" s="81"/>
      <c r="AS51" s="111">
        <f>ROUND(AS52,2)</f>
        <v>0</v>
      </c>
      <c r="AT51" s="112">
        <f>ROUND(SUM(AV51:AW51),2)</f>
        <v>0</v>
      </c>
      <c r="AU51" s="113">
        <f>ROUND(AU52,5)</f>
        <v>0</v>
      </c>
      <c r="AV51" s="112">
        <f>ROUND(AZ51*L26,2)</f>
        <v>0</v>
      </c>
      <c r="AW51" s="112">
        <f>ROUND(BA51*L27,2)</f>
        <v>0</v>
      </c>
      <c r="AX51" s="112">
        <f>ROUND(BB51*L26,2)</f>
        <v>0</v>
      </c>
      <c r="AY51" s="112">
        <f>ROUND(BC51*L27,2)</f>
        <v>0</v>
      </c>
      <c r="AZ51" s="112">
        <f>ROUND(AZ52,2)</f>
        <v>0</v>
      </c>
      <c r="BA51" s="112">
        <f>ROUND(BA52,2)</f>
        <v>0</v>
      </c>
      <c r="BB51" s="112">
        <f>ROUND(BB52,2)</f>
        <v>0</v>
      </c>
      <c r="BC51" s="112">
        <f>ROUND(BC52,2)</f>
        <v>0</v>
      </c>
      <c r="BD51" s="114">
        <f>ROUND(BD52,2)</f>
        <v>0</v>
      </c>
      <c r="BS51" s="115" t="s">
        <v>71</v>
      </c>
      <c r="BT51" s="115" t="s">
        <v>72</v>
      </c>
      <c r="BU51" s="116" t="s">
        <v>73</v>
      </c>
      <c r="BV51" s="115" t="s">
        <v>74</v>
      </c>
      <c r="BW51" s="115" t="s">
        <v>7</v>
      </c>
      <c r="BX51" s="115" t="s">
        <v>75</v>
      </c>
      <c r="CL51" s="115" t="s">
        <v>21</v>
      </c>
    </row>
    <row r="52" s="5" customFormat="1" ht="31.5" customHeight="1">
      <c r="A52" s="117" t="s">
        <v>76</v>
      </c>
      <c r="B52" s="118"/>
      <c r="C52" s="119"/>
      <c r="D52" s="120" t="s">
        <v>71</v>
      </c>
      <c r="E52" s="120"/>
      <c r="F52" s="120"/>
      <c r="G52" s="120"/>
      <c r="H52" s="120"/>
      <c r="I52" s="121"/>
      <c r="J52" s="120" t="s">
        <v>77</v>
      </c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2">
        <f>'D - Stravování - stavební...'!J27</f>
        <v>0</v>
      </c>
      <c r="AH52" s="121"/>
      <c r="AI52" s="121"/>
      <c r="AJ52" s="121"/>
      <c r="AK52" s="121"/>
      <c r="AL52" s="121"/>
      <c r="AM52" s="121"/>
      <c r="AN52" s="122">
        <f>SUM(AG52,AT52)</f>
        <v>0</v>
      </c>
      <c r="AO52" s="121"/>
      <c r="AP52" s="121"/>
      <c r="AQ52" s="123" t="s">
        <v>78</v>
      </c>
      <c r="AR52" s="124"/>
      <c r="AS52" s="125">
        <v>0</v>
      </c>
      <c r="AT52" s="126">
        <f>ROUND(SUM(AV52:AW52),2)</f>
        <v>0</v>
      </c>
      <c r="AU52" s="127">
        <f>'D - Stravování - stavební...'!P110</f>
        <v>0</v>
      </c>
      <c r="AV52" s="126">
        <f>'D - Stravování - stavební...'!J30</f>
        <v>0</v>
      </c>
      <c r="AW52" s="126">
        <f>'D - Stravování - stavební...'!J31</f>
        <v>0</v>
      </c>
      <c r="AX52" s="126">
        <f>'D - Stravování - stavební...'!J32</f>
        <v>0</v>
      </c>
      <c r="AY52" s="126">
        <f>'D - Stravování - stavební...'!J33</f>
        <v>0</v>
      </c>
      <c r="AZ52" s="126">
        <f>'D - Stravování - stavební...'!F30</f>
        <v>0</v>
      </c>
      <c r="BA52" s="126">
        <f>'D - Stravování - stavební...'!F31</f>
        <v>0</v>
      </c>
      <c r="BB52" s="126">
        <f>'D - Stravování - stavební...'!F32</f>
        <v>0</v>
      </c>
      <c r="BC52" s="126">
        <f>'D - Stravování - stavební...'!F33</f>
        <v>0</v>
      </c>
      <c r="BD52" s="128">
        <f>'D - Stravování - stavební...'!F34</f>
        <v>0</v>
      </c>
      <c r="BT52" s="129" t="s">
        <v>79</v>
      </c>
      <c r="BV52" s="129" t="s">
        <v>74</v>
      </c>
      <c r="BW52" s="129" t="s">
        <v>80</v>
      </c>
      <c r="BX52" s="129" t="s">
        <v>7</v>
      </c>
      <c r="CL52" s="129" t="s">
        <v>21</v>
      </c>
      <c r="CM52" s="129" t="s">
        <v>81</v>
      </c>
    </row>
    <row r="53" s="1" customFormat="1" ht="30" customHeight="1">
      <c r="B53" s="44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0"/>
    </row>
    <row r="54" s="1" customFormat="1" ht="6.96" customHeight="1">
      <c r="B54" s="65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70"/>
    </row>
  </sheetData>
  <sheetProtection sheet="1" formatColumns="0" formatRows="0" objects="1" scenarios="1" spinCount="100000" saltValue="/L8phJqXjor27L6RRIG0GfPOoAMPv3VXrk1EC/3aY2dtN9V97g/UYMa1IFdslNYz8z5QmjFIAU0jhWQQOclMQw==" hashValue="VWSVn2R2ZIE2UVbBEelxtloxqRYr5v228uxszQlt0GhspCr0sPunm5kVrV4FjurrlJ+aK7EmoWGSUCfD9YPLog==" algorithmName="SHA-512" password="CC35"/>
  <mergeCells count="4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D - Stravování - stavební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1"/>
      <c r="C1" s="131"/>
      <c r="D1" s="132" t="s">
        <v>1</v>
      </c>
      <c r="E1" s="131"/>
      <c r="F1" s="133" t="s">
        <v>82</v>
      </c>
      <c r="G1" s="133" t="s">
        <v>83</v>
      </c>
      <c r="H1" s="133"/>
      <c r="I1" s="134"/>
      <c r="J1" s="133" t="s">
        <v>84</v>
      </c>
      <c r="K1" s="132" t="s">
        <v>85</v>
      </c>
      <c r="L1" s="133" t="s">
        <v>86</v>
      </c>
      <c r="M1" s="133"/>
      <c r="N1" s="133"/>
      <c r="O1" s="133"/>
      <c r="P1" s="133"/>
      <c r="Q1" s="133"/>
      <c r="R1" s="133"/>
      <c r="S1" s="133"/>
      <c r="T1" s="133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80</v>
      </c>
    </row>
    <row r="3" ht="6.96" customHeight="1">
      <c r="B3" s="23"/>
      <c r="C3" s="24"/>
      <c r="D3" s="24"/>
      <c r="E3" s="24"/>
      <c r="F3" s="24"/>
      <c r="G3" s="24"/>
      <c r="H3" s="24"/>
      <c r="I3" s="135"/>
      <c r="J3" s="24"/>
      <c r="K3" s="25"/>
      <c r="AT3" s="22" t="s">
        <v>81</v>
      </c>
    </row>
    <row r="4" ht="36.96" customHeight="1">
      <c r="B4" s="26"/>
      <c r="C4" s="27"/>
      <c r="D4" s="28" t="s">
        <v>87</v>
      </c>
      <c r="E4" s="27"/>
      <c r="F4" s="27"/>
      <c r="G4" s="27"/>
      <c r="H4" s="27"/>
      <c r="I4" s="136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36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36"/>
      <c r="J6" s="27"/>
      <c r="K6" s="29"/>
    </row>
    <row r="7" ht="16.5" customHeight="1">
      <c r="B7" s="26"/>
      <c r="C7" s="27"/>
      <c r="D7" s="27"/>
      <c r="E7" s="137" t="str">
        <f>'Rekapitulace stavby'!K6</f>
        <v xml:space="preserve">KV, ZŠ Krušnohorská  - zajištění enegetických úspor</v>
      </c>
      <c r="F7" s="38"/>
      <c r="G7" s="38"/>
      <c r="H7" s="38"/>
      <c r="I7" s="136"/>
      <c r="J7" s="27"/>
      <c r="K7" s="29"/>
    </row>
    <row r="8" s="1" customFormat="1">
      <c r="B8" s="44"/>
      <c r="C8" s="45"/>
      <c r="D8" s="38" t="s">
        <v>88</v>
      </c>
      <c r="E8" s="45"/>
      <c r="F8" s="45"/>
      <c r="G8" s="45"/>
      <c r="H8" s="45"/>
      <c r="I8" s="138"/>
      <c r="J8" s="45"/>
      <c r="K8" s="49"/>
    </row>
    <row r="9" s="1" customFormat="1" ht="36.96" customHeight="1">
      <c r="B9" s="44"/>
      <c r="C9" s="45"/>
      <c r="D9" s="45"/>
      <c r="E9" s="139" t="s">
        <v>89</v>
      </c>
      <c r="F9" s="45"/>
      <c r="G9" s="45"/>
      <c r="H9" s="45"/>
      <c r="I9" s="138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38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0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0" t="s">
        <v>25</v>
      </c>
      <c r="J12" s="141" t="str">
        <f>'Rekapitulace stavby'!AN8</f>
        <v>11. 9. 2017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38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0" t="s">
        <v>28</v>
      </c>
      <c r="J14" s="33" t="s">
        <v>21</v>
      </c>
      <c r="K14" s="49"/>
    </row>
    <row r="15" s="1" customFormat="1" ht="18" customHeight="1">
      <c r="B15" s="44"/>
      <c r="C15" s="45"/>
      <c r="D15" s="45"/>
      <c r="E15" s="33" t="s">
        <v>29</v>
      </c>
      <c r="F15" s="45"/>
      <c r="G15" s="45"/>
      <c r="H15" s="45"/>
      <c r="I15" s="140" t="s">
        <v>30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38"/>
      <c r="J16" s="45"/>
      <c r="K16" s="49"/>
    </row>
    <row r="17" s="1" customFormat="1" ht="14.4" customHeight="1">
      <c r="B17" s="44"/>
      <c r="C17" s="45"/>
      <c r="D17" s="38" t="s">
        <v>31</v>
      </c>
      <c r="E17" s="45"/>
      <c r="F17" s="45"/>
      <c r="G17" s="45"/>
      <c r="H17" s="45"/>
      <c r="I17" s="140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0" t="s">
        <v>30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38"/>
      <c r="J19" s="45"/>
      <c r="K19" s="49"/>
    </row>
    <row r="20" s="1" customFormat="1" ht="14.4" customHeight="1">
      <c r="B20" s="44"/>
      <c r="C20" s="45"/>
      <c r="D20" s="38" t="s">
        <v>33</v>
      </c>
      <c r="E20" s="45"/>
      <c r="F20" s="45"/>
      <c r="G20" s="45"/>
      <c r="H20" s="45"/>
      <c r="I20" s="140" t="s">
        <v>28</v>
      </c>
      <c r="J20" s="33" t="s">
        <v>21</v>
      </c>
      <c r="K20" s="49"/>
    </row>
    <row r="21" s="1" customFormat="1" ht="18" customHeight="1">
      <c r="B21" s="44"/>
      <c r="C21" s="45"/>
      <c r="D21" s="45"/>
      <c r="E21" s="33" t="s">
        <v>34</v>
      </c>
      <c r="F21" s="45"/>
      <c r="G21" s="45"/>
      <c r="H21" s="45"/>
      <c r="I21" s="140" t="s">
        <v>30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38"/>
      <c r="J22" s="45"/>
      <c r="K22" s="49"/>
    </row>
    <row r="23" s="1" customFormat="1" ht="14.4" customHeight="1">
      <c r="B23" s="44"/>
      <c r="C23" s="45"/>
      <c r="D23" s="38" t="s">
        <v>36</v>
      </c>
      <c r="E23" s="45"/>
      <c r="F23" s="45"/>
      <c r="G23" s="45"/>
      <c r="H23" s="45"/>
      <c r="I23" s="138"/>
      <c r="J23" s="45"/>
      <c r="K23" s="49"/>
    </row>
    <row r="24" s="6" customFormat="1" ht="85.5" customHeight="1">
      <c r="B24" s="142"/>
      <c r="C24" s="143"/>
      <c r="D24" s="143"/>
      <c r="E24" s="42" t="s">
        <v>90</v>
      </c>
      <c r="F24" s="42"/>
      <c r="G24" s="42"/>
      <c r="H24" s="42"/>
      <c r="I24" s="144"/>
      <c r="J24" s="143"/>
      <c r="K24" s="145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38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46"/>
      <c r="J26" s="104"/>
      <c r="K26" s="147"/>
    </row>
    <row r="27" s="1" customFormat="1" ht="25.44" customHeight="1">
      <c r="B27" s="44"/>
      <c r="C27" s="45"/>
      <c r="D27" s="148" t="s">
        <v>38</v>
      </c>
      <c r="E27" s="45"/>
      <c r="F27" s="45"/>
      <c r="G27" s="45"/>
      <c r="H27" s="45"/>
      <c r="I27" s="138"/>
      <c r="J27" s="149">
        <f>ROUND(J110,2)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46"/>
      <c r="J28" s="104"/>
      <c r="K28" s="147"/>
    </row>
    <row r="29" s="1" customFormat="1" ht="14.4" customHeight="1">
      <c r="B29" s="44"/>
      <c r="C29" s="45"/>
      <c r="D29" s="45"/>
      <c r="E29" s="45"/>
      <c r="F29" s="50" t="s">
        <v>40</v>
      </c>
      <c r="G29" s="45"/>
      <c r="H29" s="45"/>
      <c r="I29" s="150" t="s">
        <v>39</v>
      </c>
      <c r="J29" s="50" t="s">
        <v>41</v>
      </c>
      <c r="K29" s="49"/>
    </row>
    <row r="30" s="1" customFormat="1" ht="14.4" customHeight="1">
      <c r="B30" s="44"/>
      <c r="C30" s="45"/>
      <c r="D30" s="53" t="s">
        <v>42</v>
      </c>
      <c r="E30" s="53" t="s">
        <v>43</v>
      </c>
      <c r="F30" s="151">
        <f>ROUND(SUM(BE110:BE1729), 2)</f>
        <v>0</v>
      </c>
      <c r="G30" s="45"/>
      <c r="H30" s="45"/>
      <c r="I30" s="152">
        <v>0.20999999999999999</v>
      </c>
      <c r="J30" s="151">
        <f>ROUND(ROUND((SUM(BE110:BE1729)), 2)*I30, 2)</f>
        <v>0</v>
      </c>
      <c r="K30" s="49"/>
    </row>
    <row r="31" s="1" customFormat="1" ht="14.4" customHeight="1">
      <c r="B31" s="44"/>
      <c r="C31" s="45"/>
      <c r="D31" s="45"/>
      <c r="E31" s="53" t="s">
        <v>44</v>
      </c>
      <c r="F31" s="151">
        <f>ROUND(SUM(BF110:BF1729), 2)</f>
        <v>0</v>
      </c>
      <c r="G31" s="45"/>
      <c r="H31" s="45"/>
      <c r="I31" s="152">
        <v>0.14999999999999999</v>
      </c>
      <c r="J31" s="151">
        <f>ROUND(ROUND((SUM(BF110:BF1729)),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45</v>
      </c>
      <c r="F32" s="151">
        <f>ROUND(SUM(BG110:BG1729), 2)</f>
        <v>0</v>
      </c>
      <c r="G32" s="45"/>
      <c r="H32" s="45"/>
      <c r="I32" s="152">
        <v>0.20999999999999999</v>
      </c>
      <c r="J32" s="151">
        <v>0</v>
      </c>
      <c r="K32" s="49"/>
    </row>
    <row r="33" hidden="1" s="1" customFormat="1" ht="14.4" customHeight="1">
      <c r="B33" s="44"/>
      <c r="C33" s="45"/>
      <c r="D33" s="45"/>
      <c r="E33" s="53" t="s">
        <v>46</v>
      </c>
      <c r="F33" s="151">
        <f>ROUND(SUM(BH110:BH1729), 2)</f>
        <v>0</v>
      </c>
      <c r="G33" s="45"/>
      <c r="H33" s="45"/>
      <c r="I33" s="152">
        <v>0.14999999999999999</v>
      </c>
      <c r="J33" s="151">
        <v>0</v>
      </c>
      <c r="K33" s="49"/>
    </row>
    <row r="34" hidden="1" s="1" customFormat="1" ht="14.4" customHeight="1">
      <c r="B34" s="44"/>
      <c r="C34" s="45"/>
      <c r="D34" s="45"/>
      <c r="E34" s="53" t="s">
        <v>47</v>
      </c>
      <c r="F34" s="151">
        <f>ROUND(SUM(BI110:BI1729), 2)</f>
        <v>0</v>
      </c>
      <c r="G34" s="45"/>
      <c r="H34" s="45"/>
      <c r="I34" s="152">
        <v>0</v>
      </c>
      <c r="J34" s="151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38"/>
      <c r="J35" s="45"/>
      <c r="K35" s="49"/>
    </row>
    <row r="36" s="1" customFormat="1" ht="25.44" customHeight="1">
      <c r="B36" s="44"/>
      <c r="C36" s="153"/>
      <c r="D36" s="154" t="s">
        <v>48</v>
      </c>
      <c r="E36" s="96"/>
      <c r="F36" s="96"/>
      <c r="G36" s="155" t="s">
        <v>49</v>
      </c>
      <c r="H36" s="156" t="s">
        <v>50</v>
      </c>
      <c r="I36" s="157"/>
      <c r="J36" s="158">
        <f>SUM(J27:J34)</f>
        <v>0</v>
      </c>
      <c r="K36" s="159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0"/>
      <c r="J37" s="66"/>
      <c r="K37" s="67"/>
    </row>
    <row r="41" s="1" customFormat="1" ht="6.96" customHeight="1">
      <c r="B41" s="161"/>
      <c r="C41" s="162"/>
      <c r="D41" s="162"/>
      <c r="E41" s="162"/>
      <c r="F41" s="162"/>
      <c r="G41" s="162"/>
      <c r="H41" s="162"/>
      <c r="I41" s="163"/>
      <c r="J41" s="162"/>
      <c r="K41" s="164"/>
    </row>
    <row r="42" s="1" customFormat="1" ht="36.96" customHeight="1">
      <c r="B42" s="44"/>
      <c r="C42" s="28" t="s">
        <v>91</v>
      </c>
      <c r="D42" s="45"/>
      <c r="E42" s="45"/>
      <c r="F42" s="45"/>
      <c r="G42" s="45"/>
      <c r="H42" s="45"/>
      <c r="I42" s="138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38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38"/>
      <c r="J44" s="45"/>
      <c r="K44" s="49"/>
    </row>
    <row r="45" s="1" customFormat="1" ht="16.5" customHeight="1">
      <c r="B45" s="44"/>
      <c r="C45" s="45"/>
      <c r="D45" s="45"/>
      <c r="E45" s="137" t="str">
        <f>E7</f>
        <v xml:space="preserve">KV, ZŠ Krušnohorská  - zajištění enegetických úspor</v>
      </c>
      <c r="F45" s="38"/>
      <c r="G45" s="38"/>
      <c r="H45" s="38"/>
      <c r="I45" s="138"/>
      <c r="J45" s="45"/>
      <c r="K45" s="49"/>
    </row>
    <row r="46" s="1" customFormat="1" ht="14.4" customHeight="1">
      <c r="B46" s="44"/>
      <c r="C46" s="38" t="s">
        <v>88</v>
      </c>
      <c r="D46" s="45"/>
      <c r="E46" s="45"/>
      <c r="F46" s="45"/>
      <c r="G46" s="45"/>
      <c r="H46" s="45"/>
      <c r="I46" s="138"/>
      <c r="J46" s="45"/>
      <c r="K46" s="49"/>
    </row>
    <row r="47" s="1" customFormat="1" ht="17.25" customHeight="1">
      <c r="B47" s="44"/>
      <c r="C47" s="45"/>
      <c r="D47" s="45"/>
      <c r="E47" s="139" t="str">
        <f>E9</f>
        <v>D - Stravování - stavební část včetně rekapitulace SO</v>
      </c>
      <c r="F47" s="45"/>
      <c r="G47" s="45"/>
      <c r="H47" s="45"/>
      <c r="I47" s="138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38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Karlovy Vary</v>
      </c>
      <c r="G49" s="45"/>
      <c r="H49" s="45"/>
      <c r="I49" s="140" t="s">
        <v>25</v>
      </c>
      <c r="J49" s="141" t="str">
        <f>IF(J12="","",J12)</f>
        <v>11. 9. 2017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38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Statutární město Karlovy Vary</v>
      </c>
      <c r="G51" s="45"/>
      <c r="H51" s="45"/>
      <c r="I51" s="140" t="s">
        <v>33</v>
      </c>
      <c r="J51" s="42" t="str">
        <f>E21</f>
        <v>BPO spol. s r.o., Lidická 1239, Ostrov</v>
      </c>
      <c r="K51" s="49"/>
    </row>
    <row r="52" s="1" customFormat="1" ht="14.4" customHeight="1">
      <c r="B52" s="44"/>
      <c r="C52" s="38" t="s">
        <v>31</v>
      </c>
      <c r="D52" s="45"/>
      <c r="E52" s="45"/>
      <c r="F52" s="33" t="str">
        <f>IF(E18="","",E18)</f>
        <v/>
      </c>
      <c r="G52" s="45"/>
      <c r="H52" s="45"/>
      <c r="I52" s="138"/>
      <c r="J52" s="165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38"/>
      <c r="J53" s="45"/>
      <c r="K53" s="49"/>
    </row>
    <row r="54" s="1" customFormat="1" ht="29.28" customHeight="1">
      <c r="B54" s="44"/>
      <c r="C54" s="166" t="s">
        <v>92</v>
      </c>
      <c r="D54" s="153"/>
      <c r="E54" s="153"/>
      <c r="F54" s="153"/>
      <c r="G54" s="153"/>
      <c r="H54" s="153"/>
      <c r="I54" s="167"/>
      <c r="J54" s="168" t="s">
        <v>93</v>
      </c>
      <c r="K54" s="169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38"/>
      <c r="J55" s="45"/>
      <c r="K55" s="49"/>
    </row>
    <row r="56" s="1" customFormat="1" ht="29.28" customHeight="1">
      <c r="B56" s="44"/>
      <c r="C56" s="170" t="s">
        <v>94</v>
      </c>
      <c r="D56" s="45"/>
      <c r="E56" s="45"/>
      <c r="F56" s="45"/>
      <c r="G56" s="45"/>
      <c r="H56" s="45"/>
      <c r="I56" s="138"/>
      <c r="J56" s="149">
        <f>J110</f>
        <v>0</v>
      </c>
      <c r="K56" s="49"/>
      <c r="AU56" s="22" t="s">
        <v>95</v>
      </c>
    </row>
    <row r="57" s="7" customFormat="1" ht="24.96" customHeight="1">
      <c r="B57" s="171"/>
      <c r="C57" s="172"/>
      <c r="D57" s="173" t="s">
        <v>96</v>
      </c>
      <c r="E57" s="174"/>
      <c r="F57" s="174"/>
      <c r="G57" s="174"/>
      <c r="H57" s="174"/>
      <c r="I57" s="175"/>
      <c r="J57" s="176">
        <f>J111</f>
        <v>0</v>
      </c>
      <c r="K57" s="177"/>
    </row>
    <row r="58" s="8" customFormat="1" ht="19.92" customHeight="1">
      <c r="B58" s="178"/>
      <c r="C58" s="179"/>
      <c r="D58" s="180" t="s">
        <v>97</v>
      </c>
      <c r="E58" s="181"/>
      <c r="F58" s="181"/>
      <c r="G58" s="181"/>
      <c r="H58" s="181"/>
      <c r="I58" s="182"/>
      <c r="J58" s="183">
        <f>J112</f>
        <v>0</v>
      </c>
      <c r="K58" s="184"/>
    </row>
    <row r="59" s="8" customFormat="1" ht="19.92" customHeight="1">
      <c r="B59" s="178"/>
      <c r="C59" s="179"/>
      <c r="D59" s="180" t="s">
        <v>98</v>
      </c>
      <c r="E59" s="181"/>
      <c r="F59" s="181"/>
      <c r="G59" s="181"/>
      <c r="H59" s="181"/>
      <c r="I59" s="182"/>
      <c r="J59" s="183">
        <f>J213</f>
        <v>0</v>
      </c>
      <c r="K59" s="184"/>
    </row>
    <row r="60" s="8" customFormat="1" ht="19.92" customHeight="1">
      <c r="B60" s="178"/>
      <c r="C60" s="179"/>
      <c r="D60" s="180" t="s">
        <v>99</v>
      </c>
      <c r="E60" s="181"/>
      <c r="F60" s="181"/>
      <c r="G60" s="181"/>
      <c r="H60" s="181"/>
      <c r="I60" s="182"/>
      <c r="J60" s="183">
        <f>J241</f>
        <v>0</v>
      </c>
      <c r="K60" s="184"/>
    </row>
    <row r="61" s="8" customFormat="1" ht="19.92" customHeight="1">
      <c r="B61" s="178"/>
      <c r="C61" s="179"/>
      <c r="D61" s="180" t="s">
        <v>100</v>
      </c>
      <c r="E61" s="181"/>
      <c r="F61" s="181"/>
      <c r="G61" s="181"/>
      <c r="H61" s="181"/>
      <c r="I61" s="182"/>
      <c r="J61" s="183">
        <f>J358</f>
        <v>0</v>
      </c>
      <c r="K61" s="184"/>
    </row>
    <row r="62" s="8" customFormat="1" ht="19.92" customHeight="1">
      <c r="B62" s="178"/>
      <c r="C62" s="179"/>
      <c r="D62" s="180" t="s">
        <v>101</v>
      </c>
      <c r="E62" s="181"/>
      <c r="F62" s="181"/>
      <c r="G62" s="181"/>
      <c r="H62" s="181"/>
      <c r="I62" s="182"/>
      <c r="J62" s="183">
        <f>J381</f>
        <v>0</v>
      </c>
      <c r="K62" s="184"/>
    </row>
    <row r="63" s="8" customFormat="1" ht="14.88" customHeight="1">
      <c r="B63" s="178"/>
      <c r="C63" s="179"/>
      <c r="D63" s="180" t="s">
        <v>102</v>
      </c>
      <c r="E63" s="181"/>
      <c r="F63" s="181"/>
      <c r="G63" s="181"/>
      <c r="H63" s="181"/>
      <c r="I63" s="182"/>
      <c r="J63" s="183">
        <f>J382</f>
        <v>0</v>
      </c>
      <c r="K63" s="184"/>
    </row>
    <row r="64" s="8" customFormat="1" ht="14.88" customHeight="1">
      <c r="B64" s="178"/>
      <c r="C64" s="179"/>
      <c r="D64" s="180" t="s">
        <v>103</v>
      </c>
      <c r="E64" s="181"/>
      <c r="F64" s="181"/>
      <c r="G64" s="181"/>
      <c r="H64" s="181"/>
      <c r="I64" s="182"/>
      <c r="J64" s="183">
        <f>J428</f>
        <v>0</v>
      </c>
      <c r="K64" s="184"/>
    </row>
    <row r="65" s="8" customFormat="1" ht="14.88" customHeight="1">
      <c r="B65" s="178"/>
      <c r="C65" s="179"/>
      <c r="D65" s="180" t="s">
        <v>104</v>
      </c>
      <c r="E65" s="181"/>
      <c r="F65" s="181"/>
      <c r="G65" s="181"/>
      <c r="H65" s="181"/>
      <c r="I65" s="182"/>
      <c r="J65" s="183">
        <f>J899</f>
        <v>0</v>
      </c>
      <c r="K65" s="184"/>
    </row>
    <row r="66" s="8" customFormat="1" ht="19.92" customHeight="1">
      <c r="B66" s="178"/>
      <c r="C66" s="179"/>
      <c r="D66" s="180" t="s">
        <v>105</v>
      </c>
      <c r="E66" s="181"/>
      <c r="F66" s="181"/>
      <c r="G66" s="181"/>
      <c r="H66" s="181"/>
      <c r="I66" s="182"/>
      <c r="J66" s="183">
        <f>J925</f>
        <v>0</v>
      </c>
      <c r="K66" s="184"/>
    </row>
    <row r="67" s="8" customFormat="1" ht="14.88" customHeight="1">
      <c r="B67" s="178"/>
      <c r="C67" s="179"/>
      <c r="D67" s="180" t="s">
        <v>106</v>
      </c>
      <c r="E67" s="181"/>
      <c r="F67" s="181"/>
      <c r="G67" s="181"/>
      <c r="H67" s="181"/>
      <c r="I67" s="182"/>
      <c r="J67" s="183">
        <f>J926</f>
        <v>0</v>
      </c>
      <c r="K67" s="184"/>
    </row>
    <row r="68" s="8" customFormat="1" ht="14.88" customHeight="1">
      <c r="B68" s="178"/>
      <c r="C68" s="179"/>
      <c r="D68" s="180" t="s">
        <v>107</v>
      </c>
      <c r="E68" s="181"/>
      <c r="F68" s="181"/>
      <c r="G68" s="181"/>
      <c r="H68" s="181"/>
      <c r="I68" s="182"/>
      <c r="J68" s="183">
        <f>J941</f>
        <v>0</v>
      </c>
      <c r="K68" s="184"/>
    </row>
    <row r="69" s="8" customFormat="1" ht="14.88" customHeight="1">
      <c r="B69" s="178"/>
      <c r="C69" s="179"/>
      <c r="D69" s="180" t="s">
        <v>108</v>
      </c>
      <c r="E69" s="181"/>
      <c r="F69" s="181"/>
      <c r="G69" s="181"/>
      <c r="H69" s="181"/>
      <c r="I69" s="182"/>
      <c r="J69" s="183">
        <f>J964</f>
        <v>0</v>
      </c>
      <c r="K69" s="184"/>
    </row>
    <row r="70" s="8" customFormat="1" ht="14.88" customHeight="1">
      <c r="B70" s="178"/>
      <c r="C70" s="179"/>
      <c r="D70" s="180" t="s">
        <v>109</v>
      </c>
      <c r="E70" s="181"/>
      <c r="F70" s="181"/>
      <c r="G70" s="181"/>
      <c r="H70" s="181"/>
      <c r="I70" s="182"/>
      <c r="J70" s="183">
        <f>J983</f>
        <v>0</v>
      </c>
      <c r="K70" s="184"/>
    </row>
    <row r="71" s="8" customFormat="1" ht="14.88" customHeight="1">
      <c r="B71" s="178"/>
      <c r="C71" s="179"/>
      <c r="D71" s="180" t="s">
        <v>110</v>
      </c>
      <c r="E71" s="181"/>
      <c r="F71" s="181"/>
      <c r="G71" s="181"/>
      <c r="H71" s="181"/>
      <c r="I71" s="182"/>
      <c r="J71" s="183">
        <f>J1066</f>
        <v>0</v>
      </c>
      <c r="K71" s="184"/>
    </row>
    <row r="72" s="8" customFormat="1" ht="19.92" customHeight="1">
      <c r="B72" s="178"/>
      <c r="C72" s="179"/>
      <c r="D72" s="180" t="s">
        <v>111</v>
      </c>
      <c r="E72" s="181"/>
      <c r="F72" s="181"/>
      <c r="G72" s="181"/>
      <c r="H72" s="181"/>
      <c r="I72" s="182"/>
      <c r="J72" s="183">
        <f>J1081</f>
        <v>0</v>
      </c>
      <c r="K72" s="184"/>
    </row>
    <row r="73" s="8" customFormat="1" ht="19.92" customHeight="1">
      <c r="B73" s="178"/>
      <c r="C73" s="179"/>
      <c r="D73" s="180" t="s">
        <v>112</v>
      </c>
      <c r="E73" s="181"/>
      <c r="F73" s="181"/>
      <c r="G73" s="181"/>
      <c r="H73" s="181"/>
      <c r="I73" s="182"/>
      <c r="J73" s="183">
        <f>J1095</f>
        <v>0</v>
      </c>
      <c r="K73" s="184"/>
    </row>
    <row r="74" s="7" customFormat="1" ht="24.96" customHeight="1">
      <c r="B74" s="171"/>
      <c r="C74" s="172"/>
      <c r="D74" s="173" t="s">
        <v>113</v>
      </c>
      <c r="E74" s="174"/>
      <c r="F74" s="174"/>
      <c r="G74" s="174"/>
      <c r="H74" s="174"/>
      <c r="I74" s="175"/>
      <c r="J74" s="176">
        <f>J1098</f>
        <v>0</v>
      </c>
      <c r="K74" s="177"/>
    </row>
    <row r="75" s="8" customFormat="1" ht="19.92" customHeight="1">
      <c r="B75" s="178"/>
      <c r="C75" s="179"/>
      <c r="D75" s="180" t="s">
        <v>114</v>
      </c>
      <c r="E75" s="181"/>
      <c r="F75" s="181"/>
      <c r="G75" s="181"/>
      <c r="H75" s="181"/>
      <c r="I75" s="182"/>
      <c r="J75" s="183">
        <f>J1099</f>
        <v>0</v>
      </c>
      <c r="K75" s="184"/>
    </row>
    <row r="76" s="8" customFormat="1" ht="19.92" customHeight="1">
      <c r="B76" s="178"/>
      <c r="C76" s="179"/>
      <c r="D76" s="180" t="s">
        <v>115</v>
      </c>
      <c r="E76" s="181"/>
      <c r="F76" s="181"/>
      <c r="G76" s="181"/>
      <c r="H76" s="181"/>
      <c r="I76" s="182"/>
      <c r="J76" s="183">
        <f>J1144</f>
        <v>0</v>
      </c>
      <c r="K76" s="184"/>
    </row>
    <row r="77" s="8" customFormat="1" ht="19.92" customHeight="1">
      <c r="B77" s="178"/>
      <c r="C77" s="179"/>
      <c r="D77" s="180" t="s">
        <v>116</v>
      </c>
      <c r="E77" s="181"/>
      <c r="F77" s="181"/>
      <c r="G77" s="181"/>
      <c r="H77" s="181"/>
      <c r="I77" s="182"/>
      <c r="J77" s="183">
        <f>J1235</f>
        <v>0</v>
      </c>
      <c r="K77" s="184"/>
    </row>
    <row r="78" s="8" customFormat="1" ht="19.92" customHeight="1">
      <c r="B78" s="178"/>
      <c r="C78" s="179"/>
      <c r="D78" s="180" t="s">
        <v>117</v>
      </c>
      <c r="E78" s="181"/>
      <c r="F78" s="181"/>
      <c r="G78" s="181"/>
      <c r="H78" s="181"/>
      <c r="I78" s="182"/>
      <c r="J78" s="183">
        <f>J1317</f>
        <v>0</v>
      </c>
      <c r="K78" s="184"/>
    </row>
    <row r="79" s="8" customFormat="1" ht="19.92" customHeight="1">
      <c r="B79" s="178"/>
      <c r="C79" s="179"/>
      <c r="D79" s="180" t="s">
        <v>118</v>
      </c>
      <c r="E79" s="181"/>
      <c r="F79" s="181"/>
      <c r="G79" s="181"/>
      <c r="H79" s="181"/>
      <c r="I79" s="182"/>
      <c r="J79" s="183">
        <f>J1328</f>
        <v>0</v>
      </c>
      <c r="K79" s="184"/>
    </row>
    <row r="80" s="8" customFormat="1" ht="19.92" customHeight="1">
      <c r="B80" s="178"/>
      <c r="C80" s="179"/>
      <c r="D80" s="180" t="s">
        <v>119</v>
      </c>
      <c r="E80" s="181"/>
      <c r="F80" s="181"/>
      <c r="G80" s="181"/>
      <c r="H80" s="181"/>
      <c r="I80" s="182"/>
      <c r="J80" s="183">
        <f>J1343</f>
        <v>0</v>
      </c>
      <c r="K80" s="184"/>
    </row>
    <row r="81" s="8" customFormat="1" ht="19.92" customHeight="1">
      <c r="B81" s="178"/>
      <c r="C81" s="179"/>
      <c r="D81" s="180" t="s">
        <v>120</v>
      </c>
      <c r="E81" s="181"/>
      <c r="F81" s="181"/>
      <c r="G81" s="181"/>
      <c r="H81" s="181"/>
      <c r="I81" s="182"/>
      <c r="J81" s="183">
        <f>J1387</f>
        <v>0</v>
      </c>
      <c r="K81" s="184"/>
    </row>
    <row r="82" s="8" customFormat="1" ht="19.92" customHeight="1">
      <c r="B82" s="178"/>
      <c r="C82" s="179"/>
      <c r="D82" s="180" t="s">
        <v>121</v>
      </c>
      <c r="E82" s="181"/>
      <c r="F82" s="181"/>
      <c r="G82" s="181"/>
      <c r="H82" s="181"/>
      <c r="I82" s="182"/>
      <c r="J82" s="183">
        <f>J1406</f>
        <v>0</v>
      </c>
      <c r="K82" s="184"/>
    </row>
    <row r="83" s="8" customFormat="1" ht="19.92" customHeight="1">
      <c r="B83" s="178"/>
      <c r="C83" s="179"/>
      <c r="D83" s="180" t="s">
        <v>122</v>
      </c>
      <c r="E83" s="181"/>
      <c r="F83" s="181"/>
      <c r="G83" s="181"/>
      <c r="H83" s="181"/>
      <c r="I83" s="182"/>
      <c r="J83" s="183">
        <f>J1499</f>
        <v>0</v>
      </c>
      <c r="K83" s="184"/>
    </row>
    <row r="84" s="8" customFormat="1" ht="19.92" customHeight="1">
      <c r="B84" s="178"/>
      <c r="C84" s="179"/>
      <c r="D84" s="180" t="s">
        <v>123</v>
      </c>
      <c r="E84" s="181"/>
      <c r="F84" s="181"/>
      <c r="G84" s="181"/>
      <c r="H84" s="181"/>
      <c r="I84" s="182"/>
      <c r="J84" s="183">
        <f>J1533</f>
        <v>0</v>
      </c>
      <c r="K84" s="184"/>
    </row>
    <row r="85" s="8" customFormat="1" ht="19.92" customHeight="1">
      <c r="B85" s="178"/>
      <c r="C85" s="179"/>
      <c r="D85" s="180" t="s">
        <v>124</v>
      </c>
      <c r="E85" s="181"/>
      <c r="F85" s="181"/>
      <c r="G85" s="181"/>
      <c r="H85" s="181"/>
      <c r="I85" s="182"/>
      <c r="J85" s="183">
        <f>J1589</f>
        <v>0</v>
      </c>
      <c r="K85" s="184"/>
    </row>
    <row r="86" s="8" customFormat="1" ht="19.92" customHeight="1">
      <c r="B86" s="178"/>
      <c r="C86" s="179"/>
      <c r="D86" s="180" t="s">
        <v>125</v>
      </c>
      <c r="E86" s="181"/>
      <c r="F86" s="181"/>
      <c r="G86" s="181"/>
      <c r="H86" s="181"/>
      <c r="I86" s="182"/>
      <c r="J86" s="183">
        <f>J1639</f>
        <v>0</v>
      </c>
      <c r="K86" s="184"/>
    </row>
    <row r="87" s="8" customFormat="1" ht="19.92" customHeight="1">
      <c r="B87" s="178"/>
      <c r="C87" s="179"/>
      <c r="D87" s="180" t="s">
        <v>126</v>
      </c>
      <c r="E87" s="181"/>
      <c r="F87" s="181"/>
      <c r="G87" s="181"/>
      <c r="H87" s="181"/>
      <c r="I87" s="182"/>
      <c r="J87" s="183">
        <f>J1703</f>
        <v>0</v>
      </c>
      <c r="K87" s="184"/>
    </row>
    <row r="88" s="7" customFormat="1" ht="24.96" customHeight="1">
      <c r="B88" s="171"/>
      <c r="C88" s="172"/>
      <c r="D88" s="173" t="s">
        <v>127</v>
      </c>
      <c r="E88" s="174"/>
      <c r="F88" s="174"/>
      <c r="G88" s="174"/>
      <c r="H88" s="174"/>
      <c r="I88" s="175"/>
      <c r="J88" s="176">
        <f>J1721</f>
        <v>0</v>
      </c>
      <c r="K88" s="177"/>
    </row>
    <row r="89" s="7" customFormat="1" ht="24.96" customHeight="1">
      <c r="B89" s="171"/>
      <c r="C89" s="172"/>
      <c r="D89" s="173" t="s">
        <v>128</v>
      </c>
      <c r="E89" s="174"/>
      <c r="F89" s="174"/>
      <c r="G89" s="174"/>
      <c r="H89" s="174"/>
      <c r="I89" s="175"/>
      <c r="J89" s="176">
        <f>J1724</f>
        <v>0</v>
      </c>
      <c r="K89" s="177"/>
    </row>
    <row r="90" s="7" customFormat="1" ht="24.96" customHeight="1">
      <c r="B90" s="171"/>
      <c r="C90" s="172"/>
      <c r="D90" s="173" t="s">
        <v>129</v>
      </c>
      <c r="E90" s="174"/>
      <c r="F90" s="174"/>
      <c r="G90" s="174"/>
      <c r="H90" s="174"/>
      <c r="I90" s="175"/>
      <c r="J90" s="176">
        <f>J1727</f>
        <v>0</v>
      </c>
      <c r="K90" s="177"/>
    </row>
    <row r="91" s="1" customFormat="1" ht="21.84" customHeight="1">
      <c r="B91" s="44"/>
      <c r="C91" s="45"/>
      <c r="D91" s="45"/>
      <c r="E91" s="45"/>
      <c r="F91" s="45"/>
      <c r="G91" s="45"/>
      <c r="H91" s="45"/>
      <c r="I91" s="138"/>
      <c r="J91" s="45"/>
      <c r="K91" s="49"/>
    </row>
    <row r="92" s="1" customFormat="1" ht="6.96" customHeight="1">
      <c r="B92" s="65"/>
      <c r="C92" s="66"/>
      <c r="D92" s="66"/>
      <c r="E92" s="66"/>
      <c r="F92" s="66"/>
      <c r="G92" s="66"/>
      <c r="H92" s="66"/>
      <c r="I92" s="160"/>
      <c r="J92" s="66"/>
      <c r="K92" s="67"/>
    </row>
    <row r="96" s="1" customFormat="1" ht="6.96" customHeight="1">
      <c r="B96" s="68"/>
      <c r="C96" s="69"/>
      <c r="D96" s="69"/>
      <c r="E96" s="69"/>
      <c r="F96" s="69"/>
      <c r="G96" s="69"/>
      <c r="H96" s="69"/>
      <c r="I96" s="163"/>
      <c r="J96" s="69"/>
      <c r="K96" s="69"/>
      <c r="L96" s="70"/>
    </row>
    <row r="97" s="1" customFormat="1" ht="36.96" customHeight="1">
      <c r="B97" s="44"/>
      <c r="C97" s="71" t="s">
        <v>130</v>
      </c>
      <c r="D97" s="72"/>
      <c r="E97" s="72"/>
      <c r="F97" s="72"/>
      <c r="G97" s="72"/>
      <c r="H97" s="72"/>
      <c r="I97" s="185"/>
      <c r="J97" s="72"/>
      <c r="K97" s="72"/>
      <c r="L97" s="70"/>
    </row>
    <row r="98" s="1" customFormat="1" ht="6.96" customHeight="1">
      <c r="B98" s="44"/>
      <c r="C98" s="72"/>
      <c r="D98" s="72"/>
      <c r="E98" s="72"/>
      <c r="F98" s="72"/>
      <c r="G98" s="72"/>
      <c r="H98" s="72"/>
      <c r="I98" s="185"/>
      <c r="J98" s="72"/>
      <c r="K98" s="72"/>
      <c r="L98" s="70"/>
    </row>
    <row r="99" s="1" customFormat="1" ht="14.4" customHeight="1">
      <c r="B99" s="44"/>
      <c r="C99" s="74" t="s">
        <v>18</v>
      </c>
      <c r="D99" s="72"/>
      <c r="E99" s="72"/>
      <c r="F99" s="72"/>
      <c r="G99" s="72"/>
      <c r="H99" s="72"/>
      <c r="I99" s="185"/>
      <c r="J99" s="72"/>
      <c r="K99" s="72"/>
      <c r="L99" s="70"/>
    </row>
    <row r="100" s="1" customFormat="1" ht="16.5" customHeight="1">
      <c r="B100" s="44"/>
      <c r="C100" s="72"/>
      <c r="D100" s="72"/>
      <c r="E100" s="186" t="str">
        <f>E7</f>
        <v xml:space="preserve">KV, ZŠ Krušnohorská  - zajištění enegetických úspor</v>
      </c>
      <c r="F100" s="74"/>
      <c r="G100" s="74"/>
      <c r="H100" s="74"/>
      <c r="I100" s="185"/>
      <c r="J100" s="72"/>
      <c r="K100" s="72"/>
      <c r="L100" s="70"/>
    </row>
    <row r="101" s="1" customFormat="1" ht="14.4" customHeight="1">
      <c r="B101" s="44"/>
      <c r="C101" s="74" t="s">
        <v>88</v>
      </c>
      <c r="D101" s="72"/>
      <c r="E101" s="72"/>
      <c r="F101" s="72"/>
      <c r="G101" s="72"/>
      <c r="H101" s="72"/>
      <c r="I101" s="185"/>
      <c r="J101" s="72"/>
      <c r="K101" s="72"/>
      <c r="L101" s="70"/>
    </row>
    <row r="102" s="1" customFormat="1" ht="17.25" customHeight="1">
      <c r="B102" s="44"/>
      <c r="C102" s="72"/>
      <c r="D102" s="72"/>
      <c r="E102" s="80" t="str">
        <f>E9</f>
        <v>D - Stravování - stavební část včetně rekapitulace SO</v>
      </c>
      <c r="F102" s="72"/>
      <c r="G102" s="72"/>
      <c r="H102" s="72"/>
      <c r="I102" s="185"/>
      <c r="J102" s="72"/>
      <c r="K102" s="72"/>
      <c r="L102" s="70"/>
    </row>
    <row r="103" s="1" customFormat="1" ht="6.96" customHeight="1">
      <c r="B103" s="44"/>
      <c r="C103" s="72"/>
      <c r="D103" s="72"/>
      <c r="E103" s="72"/>
      <c r="F103" s="72"/>
      <c r="G103" s="72"/>
      <c r="H103" s="72"/>
      <c r="I103" s="185"/>
      <c r="J103" s="72"/>
      <c r="K103" s="72"/>
      <c r="L103" s="70"/>
    </row>
    <row r="104" s="1" customFormat="1" ht="18" customHeight="1">
      <c r="B104" s="44"/>
      <c r="C104" s="74" t="s">
        <v>23</v>
      </c>
      <c r="D104" s="72"/>
      <c r="E104" s="72"/>
      <c r="F104" s="187" t="str">
        <f>F12</f>
        <v>Karlovy Vary</v>
      </c>
      <c r="G104" s="72"/>
      <c r="H104" s="72"/>
      <c r="I104" s="188" t="s">
        <v>25</v>
      </c>
      <c r="J104" s="83" t="str">
        <f>IF(J12="","",J12)</f>
        <v>11. 9. 2017</v>
      </c>
      <c r="K104" s="72"/>
      <c r="L104" s="70"/>
    </row>
    <row r="105" s="1" customFormat="1" ht="6.96" customHeight="1">
      <c r="B105" s="44"/>
      <c r="C105" s="72"/>
      <c r="D105" s="72"/>
      <c r="E105" s="72"/>
      <c r="F105" s="72"/>
      <c r="G105" s="72"/>
      <c r="H105" s="72"/>
      <c r="I105" s="185"/>
      <c r="J105" s="72"/>
      <c r="K105" s="72"/>
      <c r="L105" s="70"/>
    </row>
    <row r="106" s="1" customFormat="1">
      <c r="B106" s="44"/>
      <c r="C106" s="74" t="s">
        <v>27</v>
      </c>
      <c r="D106" s="72"/>
      <c r="E106" s="72"/>
      <c r="F106" s="187" t="str">
        <f>E15</f>
        <v>Statutární město Karlovy Vary</v>
      </c>
      <c r="G106" s="72"/>
      <c r="H106" s="72"/>
      <c r="I106" s="188" t="s">
        <v>33</v>
      </c>
      <c r="J106" s="187" t="str">
        <f>E21</f>
        <v>BPO spol. s r.o., Lidická 1239, Ostrov</v>
      </c>
      <c r="K106" s="72"/>
      <c r="L106" s="70"/>
    </row>
    <row r="107" s="1" customFormat="1" ht="14.4" customHeight="1">
      <c r="B107" s="44"/>
      <c r="C107" s="74" t="s">
        <v>31</v>
      </c>
      <c r="D107" s="72"/>
      <c r="E107" s="72"/>
      <c r="F107" s="187" t="str">
        <f>IF(E18="","",E18)</f>
        <v/>
      </c>
      <c r="G107" s="72"/>
      <c r="H107" s="72"/>
      <c r="I107" s="185"/>
      <c r="J107" s="72"/>
      <c r="K107" s="72"/>
      <c r="L107" s="70"/>
    </row>
    <row r="108" s="1" customFormat="1" ht="10.32" customHeight="1">
      <c r="B108" s="44"/>
      <c r="C108" s="72"/>
      <c r="D108" s="72"/>
      <c r="E108" s="72"/>
      <c r="F108" s="72"/>
      <c r="G108" s="72"/>
      <c r="H108" s="72"/>
      <c r="I108" s="185"/>
      <c r="J108" s="72"/>
      <c r="K108" s="72"/>
      <c r="L108" s="70"/>
    </row>
    <row r="109" s="9" customFormat="1" ht="29.28" customHeight="1">
      <c r="B109" s="189"/>
      <c r="C109" s="190" t="s">
        <v>131</v>
      </c>
      <c r="D109" s="191" t="s">
        <v>57</v>
      </c>
      <c r="E109" s="191" t="s">
        <v>53</v>
      </c>
      <c r="F109" s="191" t="s">
        <v>132</v>
      </c>
      <c r="G109" s="191" t="s">
        <v>133</v>
      </c>
      <c r="H109" s="191" t="s">
        <v>134</v>
      </c>
      <c r="I109" s="192" t="s">
        <v>135</v>
      </c>
      <c r="J109" s="191" t="s">
        <v>93</v>
      </c>
      <c r="K109" s="193" t="s">
        <v>136</v>
      </c>
      <c r="L109" s="194"/>
      <c r="M109" s="100" t="s">
        <v>137</v>
      </c>
      <c r="N109" s="101" t="s">
        <v>42</v>
      </c>
      <c r="O109" s="101" t="s">
        <v>138</v>
      </c>
      <c r="P109" s="101" t="s">
        <v>139</v>
      </c>
      <c r="Q109" s="101" t="s">
        <v>140</v>
      </c>
      <c r="R109" s="101" t="s">
        <v>141</v>
      </c>
      <c r="S109" s="101" t="s">
        <v>142</v>
      </c>
      <c r="T109" s="102" t="s">
        <v>143</v>
      </c>
    </row>
    <row r="110" s="1" customFormat="1" ht="29.28" customHeight="1">
      <c r="B110" s="44"/>
      <c r="C110" s="106" t="s">
        <v>94</v>
      </c>
      <c r="D110" s="72"/>
      <c r="E110" s="72"/>
      <c r="F110" s="72"/>
      <c r="G110" s="72"/>
      <c r="H110" s="72"/>
      <c r="I110" s="185"/>
      <c r="J110" s="195">
        <f>BK110</f>
        <v>0</v>
      </c>
      <c r="K110" s="72"/>
      <c r="L110" s="70"/>
      <c r="M110" s="103"/>
      <c r="N110" s="104"/>
      <c r="O110" s="104"/>
      <c r="P110" s="196">
        <f>P111+P1098+P1721+P1724+P1727</f>
        <v>0</v>
      </c>
      <c r="Q110" s="104"/>
      <c r="R110" s="196">
        <f>R111+R1098+R1721+R1724+R1727</f>
        <v>181.75515618999998</v>
      </c>
      <c r="S110" s="104"/>
      <c r="T110" s="197">
        <f>T111+T1098+T1721+T1724+T1727</f>
        <v>886.75792735000005</v>
      </c>
      <c r="AT110" s="22" t="s">
        <v>71</v>
      </c>
      <c r="AU110" s="22" t="s">
        <v>95</v>
      </c>
      <c r="BK110" s="198">
        <f>BK111+BK1098+BK1721+BK1724+BK1727</f>
        <v>0</v>
      </c>
    </row>
    <row r="111" s="10" customFormat="1" ht="37.44" customHeight="1">
      <c r="B111" s="199"/>
      <c r="C111" s="200"/>
      <c r="D111" s="201" t="s">
        <v>71</v>
      </c>
      <c r="E111" s="202" t="s">
        <v>144</v>
      </c>
      <c r="F111" s="202" t="s">
        <v>145</v>
      </c>
      <c r="G111" s="200"/>
      <c r="H111" s="200"/>
      <c r="I111" s="203"/>
      <c r="J111" s="204">
        <f>BK111</f>
        <v>0</v>
      </c>
      <c r="K111" s="200"/>
      <c r="L111" s="205"/>
      <c r="M111" s="206"/>
      <c r="N111" s="207"/>
      <c r="O111" s="207"/>
      <c r="P111" s="208">
        <f>P112+P213+P241+P358+P381+P925+P1081+P1095</f>
        <v>0</v>
      </c>
      <c r="Q111" s="207"/>
      <c r="R111" s="208">
        <f>R112+R213+R241+R358+R381+R925+R1081+R1095</f>
        <v>163.66789243</v>
      </c>
      <c r="S111" s="207"/>
      <c r="T111" s="209">
        <f>T112+T213+T241+T358+T381+T925+T1081+T1095</f>
        <v>868.96240299999999</v>
      </c>
      <c r="AR111" s="210" t="s">
        <v>79</v>
      </c>
      <c r="AT111" s="211" t="s">
        <v>71</v>
      </c>
      <c r="AU111" s="211" t="s">
        <v>72</v>
      </c>
      <c r="AY111" s="210" t="s">
        <v>146</v>
      </c>
      <c r="BK111" s="212">
        <f>BK112+BK213+BK241+BK358+BK381+BK925+BK1081+BK1095</f>
        <v>0</v>
      </c>
    </row>
    <row r="112" s="10" customFormat="1" ht="19.92" customHeight="1">
      <c r="B112" s="199"/>
      <c r="C112" s="200"/>
      <c r="D112" s="201" t="s">
        <v>71</v>
      </c>
      <c r="E112" s="213" t="s">
        <v>79</v>
      </c>
      <c r="F112" s="213" t="s">
        <v>147</v>
      </c>
      <c r="G112" s="200"/>
      <c r="H112" s="200"/>
      <c r="I112" s="203"/>
      <c r="J112" s="214">
        <f>BK112</f>
        <v>0</v>
      </c>
      <c r="K112" s="200"/>
      <c r="L112" s="205"/>
      <c r="M112" s="206"/>
      <c r="N112" s="207"/>
      <c r="O112" s="207"/>
      <c r="P112" s="208">
        <f>SUM(P113:P212)</f>
        <v>0</v>
      </c>
      <c r="Q112" s="207"/>
      <c r="R112" s="208">
        <f>SUM(R113:R212)</f>
        <v>34.510588000000006</v>
      </c>
      <c r="S112" s="207"/>
      <c r="T112" s="209">
        <f>SUM(T113:T212)</f>
        <v>15.01681</v>
      </c>
      <c r="AR112" s="210" t="s">
        <v>79</v>
      </c>
      <c r="AT112" s="211" t="s">
        <v>71</v>
      </c>
      <c r="AU112" s="211" t="s">
        <v>79</v>
      </c>
      <c r="AY112" s="210" t="s">
        <v>146</v>
      </c>
      <c r="BK112" s="212">
        <f>SUM(BK113:BK212)</f>
        <v>0</v>
      </c>
    </row>
    <row r="113" s="1" customFormat="1" ht="16.5" customHeight="1">
      <c r="B113" s="44"/>
      <c r="C113" s="215" t="s">
        <v>79</v>
      </c>
      <c r="D113" s="215" t="s">
        <v>148</v>
      </c>
      <c r="E113" s="216" t="s">
        <v>149</v>
      </c>
      <c r="F113" s="217" t="s">
        <v>150</v>
      </c>
      <c r="G113" s="218" t="s">
        <v>151</v>
      </c>
      <c r="H113" s="219">
        <v>50.262</v>
      </c>
      <c r="I113" s="220"/>
      <c r="J113" s="221">
        <f>ROUND(I113*H113,2)</f>
        <v>0</v>
      </c>
      <c r="K113" s="217" t="s">
        <v>152</v>
      </c>
      <c r="L113" s="70"/>
      <c r="M113" s="222" t="s">
        <v>21</v>
      </c>
      <c r="N113" s="223" t="s">
        <v>43</v>
      </c>
      <c r="O113" s="45"/>
      <c r="P113" s="224">
        <f>O113*H113</f>
        <v>0</v>
      </c>
      <c r="Q113" s="224">
        <v>0</v>
      </c>
      <c r="R113" s="224">
        <f>Q113*H113</f>
        <v>0</v>
      </c>
      <c r="S113" s="224">
        <v>0.255</v>
      </c>
      <c r="T113" s="225">
        <f>S113*H113</f>
        <v>12.81681</v>
      </c>
      <c r="AR113" s="22" t="s">
        <v>153</v>
      </c>
      <c r="AT113" s="22" t="s">
        <v>148</v>
      </c>
      <c r="AU113" s="22" t="s">
        <v>81</v>
      </c>
      <c r="AY113" s="22" t="s">
        <v>146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22" t="s">
        <v>79</v>
      </c>
      <c r="BK113" s="226">
        <f>ROUND(I113*H113,2)</f>
        <v>0</v>
      </c>
      <c r="BL113" s="22" t="s">
        <v>153</v>
      </c>
      <c r="BM113" s="22" t="s">
        <v>154</v>
      </c>
    </row>
    <row r="114" s="1" customFormat="1">
      <c r="B114" s="44"/>
      <c r="C114" s="72"/>
      <c r="D114" s="227" t="s">
        <v>155</v>
      </c>
      <c r="E114" s="72"/>
      <c r="F114" s="228" t="s">
        <v>156</v>
      </c>
      <c r="G114" s="72"/>
      <c r="H114" s="72"/>
      <c r="I114" s="185"/>
      <c r="J114" s="72"/>
      <c r="K114" s="72"/>
      <c r="L114" s="70"/>
      <c r="M114" s="229"/>
      <c r="N114" s="45"/>
      <c r="O114" s="45"/>
      <c r="P114" s="45"/>
      <c r="Q114" s="45"/>
      <c r="R114" s="45"/>
      <c r="S114" s="45"/>
      <c r="T114" s="93"/>
      <c r="AT114" s="22" t="s">
        <v>155</v>
      </c>
      <c r="AU114" s="22" t="s">
        <v>81</v>
      </c>
    </row>
    <row r="115" s="11" customFormat="1">
      <c r="B115" s="230"/>
      <c r="C115" s="231"/>
      <c r="D115" s="227" t="s">
        <v>157</v>
      </c>
      <c r="E115" s="232" t="s">
        <v>21</v>
      </c>
      <c r="F115" s="233" t="s">
        <v>158</v>
      </c>
      <c r="G115" s="231"/>
      <c r="H115" s="232" t="s">
        <v>21</v>
      </c>
      <c r="I115" s="234"/>
      <c r="J115" s="231"/>
      <c r="K115" s="231"/>
      <c r="L115" s="235"/>
      <c r="M115" s="236"/>
      <c r="N115" s="237"/>
      <c r="O115" s="237"/>
      <c r="P115" s="237"/>
      <c r="Q115" s="237"/>
      <c r="R115" s="237"/>
      <c r="S115" s="237"/>
      <c r="T115" s="238"/>
      <c r="AT115" s="239" t="s">
        <v>157</v>
      </c>
      <c r="AU115" s="239" t="s">
        <v>81</v>
      </c>
      <c r="AV115" s="11" t="s">
        <v>79</v>
      </c>
      <c r="AW115" s="11" t="s">
        <v>35</v>
      </c>
      <c r="AX115" s="11" t="s">
        <v>72</v>
      </c>
      <c r="AY115" s="239" t="s">
        <v>146</v>
      </c>
    </row>
    <row r="116" s="11" customFormat="1">
      <c r="B116" s="230"/>
      <c r="C116" s="231"/>
      <c r="D116" s="227" t="s">
        <v>157</v>
      </c>
      <c r="E116" s="232" t="s">
        <v>21</v>
      </c>
      <c r="F116" s="233" t="s">
        <v>159</v>
      </c>
      <c r="G116" s="231"/>
      <c r="H116" s="232" t="s">
        <v>21</v>
      </c>
      <c r="I116" s="234"/>
      <c r="J116" s="231"/>
      <c r="K116" s="231"/>
      <c r="L116" s="235"/>
      <c r="M116" s="236"/>
      <c r="N116" s="237"/>
      <c r="O116" s="237"/>
      <c r="P116" s="237"/>
      <c r="Q116" s="237"/>
      <c r="R116" s="237"/>
      <c r="S116" s="237"/>
      <c r="T116" s="238"/>
      <c r="AT116" s="239" t="s">
        <v>157</v>
      </c>
      <c r="AU116" s="239" t="s">
        <v>81</v>
      </c>
      <c r="AV116" s="11" t="s">
        <v>79</v>
      </c>
      <c r="AW116" s="11" t="s">
        <v>35</v>
      </c>
      <c r="AX116" s="11" t="s">
        <v>72</v>
      </c>
      <c r="AY116" s="239" t="s">
        <v>146</v>
      </c>
    </row>
    <row r="117" s="12" customFormat="1">
      <c r="B117" s="240"/>
      <c r="C117" s="241"/>
      <c r="D117" s="227" t="s">
        <v>157</v>
      </c>
      <c r="E117" s="242" t="s">
        <v>21</v>
      </c>
      <c r="F117" s="243" t="s">
        <v>160</v>
      </c>
      <c r="G117" s="241"/>
      <c r="H117" s="244">
        <v>18.896999999999998</v>
      </c>
      <c r="I117" s="245"/>
      <c r="J117" s="241"/>
      <c r="K117" s="241"/>
      <c r="L117" s="246"/>
      <c r="M117" s="247"/>
      <c r="N117" s="248"/>
      <c r="O117" s="248"/>
      <c r="P117" s="248"/>
      <c r="Q117" s="248"/>
      <c r="R117" s="248"/>
      <c r="S117" s="248"/>
      <c r="T117" s="249"/>
      <c r="AT117" s="250" t="s">
        <v>157</v>
      </c>
      <c r="AU117" s="250" t="s">
        <v>81</v>
      </c>
      <c r="AV117" s="12" t="s">
        <v>81</v>
      </c>
      <c r="AW117" s="12" t="s">
        <v>35</v>
      </c>
      <c r="AX117" s="12" t="s">
        <v>72</v>
      </c>
      <c r="AY117" s="250" t="s">
        <v>146</v>
      </c>
    </row>
    <row r="118" s="11" customFormat="1">
      <c r="B118" s="230"/>
      <c r="C118" s="231"/>
      <c r="D118" s="227" t="s">
        <v>157</v>
      </c>
      <c r="E118" s="232" t="s">
        <v>21</v>
      </c>
      <c r="F118" s="233" t="s">
        <v>161</v>
      </c>
      <c r="G118" s="231"/>
      <c r="H118" s="232" t="s">
        <v>21</v>
      </c>
      <c r="I118" s="234"/>
      <c r="J118" s="231"/>
      <c r="K118" s="231"/>
      <c r="L118" s="235"/>
      <c r="M118" s="236"/>
      <c r="N118" s="237"/>
      <c r="O118" s="237"/>
      <c r="P118" s="237"/>
      <c r="Q118" s="237"/>
      <c r="R118" s="237"/>
      <c r="S118" s="237"/>
      <c r="T118" s="238"/>
      <c r="AT118" s="239" t="s">
        <v>157</v>
      </c>
      <c r="AU118" s="239" t="s">
        <v>81</v>
      </c>
      <c r="AV118" s="11" t="s">
        <v>79</v>
      </c>
      <c r="AW118" s="11" t="s">
        <v>35</v>
      </c>
      <c r="AX118" s="11" t="s">
        <v>72</v>
      </c>
      <c r="AY118" s="239" t="s">
        <v>146</v>
      </c>
    </row>
    <row r="119" s="12" customFormat="1">
      <c r="B119" s="240"/>
      <c r="C119" s="241"/>
      <c r="D119" s="227" t="s">
        <v>157</v>
      </c>
      <c r="E119" s="242" t="s">
        <v>21</v>
      </c>
      <c r="F119" s="243" t="s">
        <v>162</v>
      </c>
      <c r="G119" s="241"/>
      <c r="H119" s="244">
        <v>19.809000000000001</v>
      </c>
      <c r="I119" s="245"/>
      <c r="J119" s="241"/>
      <c r="K119" s="241"/>
      <c r="L119" s="246"/>
      <c r="M119" s="247"/>
      <c r="N119" s="248"/>
      <c r="O119" s="248"/>
      <c r="P119" s="248"/>
      <c r="Q119" s="248"/>
      <c r="R119" s="248"/>
      <c r="S119" s="248"/>
      <c r="T119" s="249"/>
      <c r="AT119" s="250" t="s">
        <v>157</v>
      </c>
      <c r="AU119" s="250" t="s">
        <v>81</v>
      </c>
      <c r="AV119" s="12" t="s">
        <v>81</v>
      </c>
      <c r="AW119" s="12" t="s">
        <v>35</v>
      </c>
      <c r="AX119" s="12" t="s">
        <v>72</v>
      </c>
      <c r="AY119" s="250" t="s">
        <v>146</v>
      </c>
    </row>
    <row r="120" s="11" customFormat="1">
      <c r="B120" s="230"/>
      <c r="C120" s="231"/>
      <c r="D120" s="227" t="s">
        <v>157</v>
      </c>
      <c r="E120" s="232" t="s">
        <v>21</v>
      </c>
      <c r="F120" s="233" t="s">
        <v>163</v>
      </c>
      <c r="G120" s="231"/>
      <c r="H120" s="232" t="s">
        <v>21</v>
      </c>
      <c r="I120" s="234"/>
      <c r="J120" s="231"/>
      <c r="K120" s="231"/>
      <c r="L120" s="235"/>
      <c r="M120" s="236"/>
      <c r="N120" s="237"/>
      <c r="O120" s="237"/>
      <c r="P120" s="237"/>
      <c r="Q120" s="237"/>
      <c r="R120" s="237"/>
      <c r="S120" s="237"/>
      <c r="T120" s="238"/>
      <c r="AT120" s="239" t="s">
        <v>157</v>
      </c>
      <c r="AU120" s="239" t="s">
        <v>81</v>
      </c>
      <c r="AV120" s="11" t="s">
        <v>79</v>
      </c>
      <c r="AW120" s="11" t="s">
        <v>35</v>
      </c>
      <c r="AX120" s="11" t="s">
        <v>72</v>
      </c>
      <c r="AY120" s="239" t="s">
        <v>146</v>
      </c>
    </row>
    <row r="121" s="12" customFormat="1">
      <c r="B121" s="240"/>
      <c r="C121" s="241"/>
      <c r="D121" s="227" t="s">
        <v>157</v>
      </c>
      <c r="E121" s="242" t="s">
        <v>21</v>
      </c>
      <c r="F121" s="243" t="s">
        <v>164</v>
      </c>
      <c r="G121" s="241"/>
      <c r="H121" s="244">
        <v>11.555999999999999</v>
      </c>
      <c r="I121" s="245"/>
      <c r="J121" s="241"/>
      <c r="K121" s="241"/>
      <c r="L121" s="246"/>
      <c r="M121" s="247"/>
      <c r="N121" s="248"/>
      <c r="O121" s="248"/>
      <c r="P121" s="248"/>
      <c r="Q121" s="248"/>
      <c r="R121" s="248"/>
      <c r="S121" s="248"/>
      <c r="T121" s="249"/>
      <c r="AT121" s="250" t="s">
        <v>157</v>
      </c>
      <c r="AU121" s="250" t="s">
        <v>81</v>
      </c>
      <c r="AV121" s="12" t="s">
        <v>81</v>
      </c>
      <c r="AW121" s="12" t="s">
        <v>35</v>
      </c>
      <c r="AX121" s="12" t="s">
        <v>72</v>
      </c>
      <c r="AY121" s="250" t="s">
        <v>146</v>
      </c>
    </row>
    <row r="122" s="1" customFormat="1" ht="25.5" customHeight="1">
      <c r="B122" s="44"/>
      <c r="C122" s="215" t="s">
        <v>81</v>
      </c>
      <c r="D122" s="215" t="s">
        <v>148</v>
      </c>
      <c r="E122" s="216" t="s">
        <v>165</v>
      </c>
      <c r="F122" s="217" t="s">
        <v>166</v>
      </c>
      <c r="G122" s="218" t="s">
        <v>151</v>
      </c>
      <c r="H122" s="219">
        <v>10</v>
      </c>
      <c r="I122" s="220"/>
      <c r="J122" s="221">
        <f>ROUND(I122*H122,2)</f>
        <v>0</v>
      </c>
      <c r="K122" s="217" t="s">
        <v>152</v>
      </c>
      <c r="L122" s="70"/>
      <c r="M122" s="222" t="s">
        <v>21</v>
      </c>
      <c r="N122" s="223" t="s">
        <v>43</v>
      </c>
      <c r="O122" s="45"/>
      <c r="P122" s="224">
        <f>O122*H122</f>
        <v>0</v>
      </c>
      <c r="Q122" s="224">
        <v>0</v>
      </c>
      <c r="R122" s="224">
        <f>Q122*H122</f>
        <v>0</v>
      </c>
      <c r="S122" s="224">
        <v>0.22</v>
      </c>
      <c r="T122" s="225">
        <f>S122*H122</f>
        <v>2.2000000000000002</v>
      </c>
      <c r="AR122" s="22" t="s">
        <v>153</v>
      </c>
      <c r="AT122" s="22" t="s">
        <v>148</v>
      </c>
      <c r="AU122" s="22" t="s">
        <v>81</v>
      </c>
      <c r="AY122" s="22" t="s">
        <v>146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22" t="s">
        <v>79</v>
      </c>
      <c r="BK122" s="226">
        <f>ROUND(I122*H122,2)</f>
        <v>0</v>
      </c>
      <c r="BL122" s="22" t="s">
        <v>153</v>
      </c>
      <c r="BM122" s="22" t="s">
        <v>167</v>
      </c>
    </row>
    <row r="123" s="1" customFormat="1">
      <c r="B123" s="44"/>
      <c r="C123" s="72"/>
      <c r="D123" s="227" t="s">
        <v>155</v>
      </c>
      <c r="E123" s="72"/>
      <c r="F123" s="228" t="s">
        <v>168</v>
      </c>
      <c r="G123" s="72"/>
      <c r="H123" s="72"/>
      <c r="I123" s="185"/>
      <c r="J123" s="72"/>
      <c r="K123" s="72"/>
      <c r="L123" s="70"/>
      <c r="M123" s="229"/>
      <c r="N123" s="45"/>
      <c r="O123" s="45"/>
      <c r="P123" s="45"/>
      <c r="Q123" s="45"/>
      <c r="R123" s="45"/>
      <c r="S123" s="45"/>
      <c r="T123" s="93"/>
      <c r="AT123" s="22" t="s">
        <v>155</v>
      </c>
      <c r="AU123" s="22" t="s">
        <v>81</v>
      </c>
    </row>
    <row r="124" s="12" customFormat="1">
      <c r="B124" s="240"/>
      <c r="C124" s="241"/>
      <c r="D124" s="227" t="s">
        <v>157</v>
      </c>
      <c r="E124" s="242" t="s">
        <v>21</v>
      </c>
      <c r="F124" s="243" t="s">
        <v>169</v>
      </c>
      <c r="G124" s="241"/>
      <c r="H124" s="244">
        <v>10</v>
      </c>
      <c r="I124" s="245"/>
      <c r="J124" s="241"/>
      <c r="K124" s="241"/>
      <c r="L124" s="246"/>
      <c r="M124" s="247"/>
      <c r="N124" s="248"/>
      <c r="O124" s="248"/>
      <c r="P124" s="248"/>
      <c r="Q124" s="248"/>
      <c r="R124" s="248"/>
      <c r="S124" s="248"/>
      <c r="T124" s="249"/>
      <c r="AT124" s="250" t="s">
        <v>157</v>
      </c>
      <c r="AU124" s="250" t="s">
        <v>81</v>
      </c>
      <c r="AV124" s="12" t="s">
        <v>81</v>
      </c>
      <c r="AW124" s="12" t="s">
        <v>35</v>
      </c>
      <c r="AX124" s="12" t="s">
        <v>72</v>
      </c>
      <c r="AY124" s="250" t="s">
        <v>146</v>
      </c>
    </row>
    <row r="125" s="1" customFormat="1" ht="25.5" customHeight="1">
      <c r="B125" s="44"/>
      <c r="C125" s="215" t="s">
        <v>170</v>
      </c>
      <c r="D125" s="215" t="s">
        <v>148</v>
      </c>
      <c r="E125" s="216" t="s">
        <v>171</v>
      </c>
      <c r="F125" s="217" t="s">
        <v>172</v>
      </c>
      <c r="G125" s="218" t="s">
        <v>173</v>
      </c>
      <c r="H125" s="219">
        <v>18.5</v>
      </c>
      <c r="I125" s="220"/>
      <c r="J125" s="221">
        <f>ROUND(I125*H125,2)</f>
        <v>0</v>
      </c>
      <c r="K125" s="217" t="s">
        <v>152</v>
      </c>
      <c r="L125" s="70"/>
      <c r="M125" s="222" t="s">
        <v>21</v>
      </c>
      <c r="N125" s="223" t="s">
        <v>43</v>
      </c>
      <c r="O125" s="45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AR125" s="22" t="s">
        <v>153</v>
      </c>
      <c r="AT125" s="22" t="s">
        <v>148</v>
      </c>
      <c r="AU125" s="22" t="s">
        <v>81</v>
      </c>
      <c r="AY125" s="22" t="s">
        <v>146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22" t="s">
        <v>79</v>
      </c>
      <c r="BK125" s="226">
        <f>ROUND(I125*H125,2)</f>
        <v>0</v>
      </c>
      <c r="BL125" s="22" t="s">
        <v>153</v>
      </c>
      <c r="BM125" s="22" t="s">
        <v>174</v>
      </c>
    </row>
    <row r="126" s="1" customFormat="1">
      <c r="B126" s="44"/>
      <c r="C126" s="72"/>
      <c r="D126" s="227" t="s">
        <v>155</v>
      </c>
      <c r="E126" s="72"/>
      <c r="F126" s="228" t="s">
        <v>175</v>
      </c>
      <c r="G126" s="72"/>
      <c r="H126" s="72"/>
      <c r="I126" s="185"/>
      <c r="J126" s="72"/>
      <c r="K126" s="72"/>
      <c r="L126" s="70"/>
      <c r="M126" s="229"/>
      <c r="N126" s="45"/>
      <c r="O126" s="45"/>
      <c r="P126" s="45"/>
      <c r="Q126" s="45"/>
      <c r="R126" s="45"/>
      <c r="S126" s="45"/>
      <c r="T126" s="93"/>
      <c r="AT126" s="22" t="s">
        <v>155</v>
      </c>
      <c r="AU126" s="22" t="s">
        <v>81</v>
      </c>
    </row>
    <row r="127" s="11" customFormat="1">
      <c r="B127" s="230"/>
      <c r="C127" s="231"/>
      <c r="D127" s="227" t="s">
        <v>157</v>
      </c>
      <c r="E127" s="232" t="s">
        <v>21</v>
      </c>
      <c r="F127" s="233" t="s">
        <v>176</v>
      </c>
      <c r="G127" s="231"/>
      <c r="H127" s="232" t="s">
        <v>21</v>
      </c>
      <c r="I127" s="234"/>
      <c r="J127" s="231"/>
      <c r="K127" s="231"/>
      <c r="L127" s="235"/>
      <c r="M127" s="236"/>
      <c r="N127" s="237"/>
      <c r="O127" s="237"/>
      <c r="P127" s="237"/>
      <c r="Q127" s="237"/>
      <c r="R127" s="237"/>
      <c r="S127" s="237"/>
      <c r="T127" s="238"/>
      <c r="AT127" s="239" t="s">
        <v>157</v>
      </c>
      <c r="AU127" s="239" t="s">
        <v>81</v>
      </c>
      <c r="AV127" s="11" t="s">
        <v>79</v>
      </c>
      <c r="AW127" s="11" t="s">
        <v>35</v>
      </c>
      <c r="AX127" s="11" t="s">
        <v>72</v>
      </c>
      <c r="AY127" s="239" t="s">
        <v>146</v>
      </c>
    </row>
    <row r="128" s="11" customFormat="1">
      <c r="B128" s="230"/>
      <c r="C128" s="231"/>
      <c r="D128" s="227" t="s">
        <v>157</v>
      </c>
      <c r="E128" s="232" t="s">
        <v>21</v>
      </c>
      <c r="F128" s="233" t="s">
        <v>159</v>
      </c>
      <c r="G128" s="231"/>
      <c r="H128" s="232" t="s">
        <v>21</v>
      </c>
      <c r="I128" s="234"/>
      <c r="J128" s="231"/>
      <c r="K128" s="231"/>
      <c r="L128" s="235"/>
      <c r="M128" s="236"/>
      <c r="N128" s="237"/>
      <c r="O128" s="237"/>
      <c r="P128" s="237"/>
      <c r="Q128" s="237"/>
      <c r="R128" s="237"/>
      <c r="S128" s="237"/>
      <c r="T128" s="238"/>
      <c r="AT128" s="239" t="s">
        <v>157</v>
      </c>
      <c r="AU128" s="239" t="s">
        <v>81</v>
      </c>
      <c r="AV128" s="11" t="s">
        <v>79</v>
      </c>
      <c r="AW128" s="11" t="s">
        <v>35</v>
      </c>
      <c r="AX128" s="11" t="s">
        <v>72</v>
      </c>
      <c r="AY128" s="239" t="s">
        <v>146</v>
      </c>
    </row>
    <row r="129" s="12" customFormat="1">
      <c r="B129" s="240"/>
      <c r="C129" s="241"/>
      <c r="D129" s="227" t="s">
        <v>157</v>
      </c>
      <c r="E129" s="242" t="s">
        <v>21</v>
      </c>
      <c r="F129" s="243" t="s">
        <v>177</v>
      </c>
      <c r="G129" s="241"/>
      <c r="H129" s="244">
        <v>7.0499999999999998</v>
      </c>
      <c r="I129" s="245"/>
      <c r="J129" s="241"/>
      <c r="K129" s="241"/>
      <c r="L129" s="246"/>
      <c r="M129" s="247"/>
      <c r="N129" s="248"/>
      <c r="O129" s="248"/>
      <c r="P129" s="248"/>
      <c r="Q129" s="248"/>
      <c r="R129" s="248"/>
      <c r="S129" s="248"/>
      <c r="T129" s="249"/>
      <c r="AT129" s="250" t="s">
        <v>157</v>
      </c>
      <c r="AU129" s="250" t="s">
        <v>81</v>
      </c>
      <c r="AV129" s="12" t="s">
        <v>81</v>
      </c>
      <c r="AW129" s="12" t="s">
        <v>35</v>
      </c>
      <c r="AX129" s="12" t="s">
        <v>72</v>
      </c>
      <c r="AY129" s="250" t="s">
        <v>146</v>
      </c>
    </row>
    <row r="130" s="11" customFormat="1">
      <c r="B130" s="230"/>
      <c r="C130" s="231"/>
      <c r="D130" s="227" t="s">
        <v>157</v>
      </c>
      <c r="E130" s="232" t="s">
        <v>21</v>
      </c>
      <c r="F130" s="233" t="s">
        <v>161</v>
      </c>
      <c r="G130" s="231"/>
      <c r="H130" s="232" t="s">
        <v>21</v>
      </c>
      <c r="I130" s="234"/>
      <c r="J130" s="231"/>
      <c r="K130" s="231"/>
      <c r="L130" s="235"/>
      <c r="M130" s="236"/>
      <c r="N130" s="237"/>
      <c r="O130" s="237"/>
      <c r="P130" s="237"/>
      <c r="Q130" s="237"/>
      <c r="R130" s="237"/>
      <c r="S130" s="237"/>
      <c r="T130" s="238"/>
      <c r="AT130" s="239" t="s">
        <v>157</v>
      </c>
      <c r="AU130" s="239" t="s">
        <v>81</v>
      </c>
      <c r="AV130" s="11" t="s">
        <v>79</v>
      </c>
      <c r="AW130" s="11" t="s">
        <v>35</v>
      </c>
      <c r="AX130" s="11" t="s">
        <v>72</v>
      </c>
      <c r="AY130" s="239" t="s">
        <v>146</v>
      </c>
    </row>
    <row r="131" s="12" customFormat="1">
      <c r="B131" s="240"/>
      <c r="C131" s="241"/>
      <c r="D131" s="227" t="s">
        <v>157</v>
      </c>
      <c r="E131" s="242" t="s">
        <v>21</v>
      </c>
      <c r="F131" s="243" t="s">
        <v>178</v>
      </c>
      <c r="G131" s="241"/>
      <c r="H131" s="244">
        <v>4.7249999999999996</v>
      </c>
      <c r="I131" s="245"/>
      <c r="J131" s="241"/>
      <c r="K131" s="241"/>
      <c r="L131" s="246"/>
      <c r="M131" s="247"/>
      <c r="N131" s="248"/>
      <c r="O131" s="248"/>
      <c r="P131" s="248"/>
      <c r="Q131" s="248"/>
      <c r="R131" s="248"/>
      <c r="S131" s="248"/>
      <c r="T131" s="249"/>
      <c r="AT131" s="250" t="s">
        <v>157</v>
      </c>
      <c r="AU131" s="250" t="s">
        <v>81</v>
      </c>
      <c r="AV131" s="12" t="s">
        <v>81</v>
      </c>
      <c r="AW131" s="12" t="s">
        <v>35</v>
      </c>
      <c r="AX131" s="12" t="s">
        <v>72</v>
      </c>
      <c r="AY131" s="250" t="s">
        <v>146</v>
      </c>
    </row>
    <row r="132" s="11" customFormat="1">
      <c r="B132" s="230"/>
      <c r="C132" s="231"/>
      <c r="D132" s="227" t="s">
        <v>157</v>
      </c>
      <c r="E132" s="232" t="s">
        <v>21</v>
      </c>
      <c r="F132" s="233" t="s">
        <v>163</v>
      </c>
      <c r="G132" s="231"/>
      <c r="H132" s="232" t="s">
        <v>21</v>
      </c>
      <c r="I132" s="234"/>
      <c r="J132" s="231"/>
      <c r="K132" s="231"/>
      <c r="L132" s="235"/>
      <c r="M132" s="236"/>
      <c r="N132" s="237"/>
      <c r="O132" s="237"/>
      <c r="P132" s="237"/>
      <c r="Q132" s="237"/>
      <c r="R132" s="237"/>
      <c r="S132" s="237"/>
      <c r="T132" s="238"/>
      <c r="AT132" s="239" t="s">
        <v>157</v>
      </c>
      <c r="AU132" s="239" t="s">
        <v>81</v>
      </c>
      <c r="AV132" s="11" t="s">
        <v>79</v>
      </c>
      <c r="AW132" s="11" t="s">
        <v>35</v>
      </c>
      <c r="AX132" s="11" t="s">
        <v>72</v>
      </c>
      <c r="AY132" s="239" t="s">
        <v>146</v>
      </c>
    </row>
    <row r="133" s="12" customFormat="1">
      <c r="B133" s="240"/>
      <c r="C133" s="241"/>
      <c r="D133" s="227" t="s">
        <v>157</v>
      </c>
      <c r="E133" s="242" t="s">
        <v>21</v>
      </c>
      <c r="F133" s="243" t="s">
        <v>178</v>
      </c>
      <c r="G133" s="241"/>
      <c r="H133" s="244">
        <v>4.7249999999999996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AT133" s="250" t="s">
        <v>157</v>
      </c>
      <c r="AU133" s="250" t="s">
        <v>81</v>
      </c>
      <c r="AV133" s="12" t="s">
        <v>81</v>
      </c>
      <c r="AW133" s="12" t="s">
        <v>35</v>
      </c>
      <c r="AX133" s="12" t="s">
        <v>72</v>
      </c>
      <c r="AY133" s="250" t="s">
        <v>146</v>
      </c>
    </row>
    <row r="134" s="12" customFormat="1">
      <c r="B134" s="240"/>
      <c r="C134" s="241"/>
      <c r="D134" s="227" t="s">
        <v>157</v>
      </c>
      <c r="E134" s="242" t="s">
        <v>21</v>
      </c>
      <c r="F134" s="243" t="s">
        <v>179</v>
      </c>
      <c r="G134" s="241"/>
      <c r="H134" s="244">
        <v>2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AT134" s="250" t="s">
        <v>157</v>
      </c>
      <c r="AU134" s="250" t="s">
        <v>81</v>
      </c>
      <c r="AV134" s="12" t="s">
        <v>81</v>
      </c>
      <c r="AW134" s="12" t="s">
        <v>35</v>
      </c>
      <c r="AX134" s="12" t="s">
        <v>72</v>
      </c>
      <c r="AY134" s="250" t="s">
        <v>146</v>
      </c>
    </row>
    <row r="135" s="1" customFormat="1" ht="16.5" customHeight="1">
      <c r="B135" s="44"/>
      <c r="C135" s="215" t="s">
        <v>153</v>
      </c>
      <c r="D135" s="215" t="s">
        <v>148</v>
      </c>
      <c r="E135" s="216" t="s">
        <v>180</v>
      </c>
      <c r="F135" s="217" t="s">
        <v>181</v>
      </c>
      <c r="G135" s="218" t="s">
        <v>173</v>
      </c>
      <c r="H135" s="219">
        <v>71.355999999999995</v>
      </c>
      <c r="I135" s="220"/>
      <c r="J135" s="221">
        <f>ROUND(I135*H135,2)</f>
        <v>0</v>
      </c>
      <c r="K135" s="217" t="s">
        <v>152</v>
      </c>
      <c r="L135" s="70"/>
      <c r="M135" s="222" t="s">
        <v>21</v>
      </c>
      <c r="N135" s="223" t="s">
        <v>43</v>
      </c>
      <c r="O135" s="45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AR135" s="22" t="s">
        <v>153</v>
      </c>
      <c r="AT135" s="22" t="s">
        <v>148</v>
      </c>
      <c r="AU135" s="22" t="s">
        <v>81</v>
      </c>
      <c r="AY135" s="22" t="s">
        <v>146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22" t="s">
        <v>79</v>
      </c>
      <c r="BK135" s="226">
        <f>ROUND(I135*H135,2)</f>
        <v>0</v>
      </c>
      <c r="BL135" s="22" t="s">
        <v>153</v>
      </c>
      <c r="BM135" s="22" t="s">
        <v>182</v>
      </c>
    </row>
    <row r="136" s="1" customFormat="1">
      <c r="B136" s="44"/>
      <c r="C136" s="72"/>
      <c r="D136" s="227" t="s">
        <v>155</v>
      </c>
      <c r="E136" s="72"/>
      <c r="F136" s="228" t="s">
        <v>183</v>
      </c>
      <c r="G136" s="72"/>
      <c r="H136" s="72"/>
      <c r="I136" s="185"/>
      <c r="J136" s="72"/>
      <c r="K136" s="72"/>
      <c r="L136" s="70"/>
      <c r="M136" s="229"/>
      <c r="N136" s="45"/>
      <c r="O136" s="45"/>
      <c r="P136" s="45"/>
      <c r="Q136" s="45"/>
      <c r="R136" s="45"/>
      <c r="S136" s="45"/>
      <c r="T136" s="93"/>
      <c r="AT136" s="22" t="s">
        <v>155</v>
      </c>
      <c r="AU136" s="22" t="s">
        <v>81</v>
      </c>
    </row>
    <row r="137" s="11" customFormat="1">
      <c r="B137" s="230"/>
      <c r="C137" s="231"/>
      <c r="D137" s="227" t="s">
        <v>157</v>
      </c>
      <c r="E137" s="232" t="s">
        <v>21</v>
      </c>
      <c r="F137" s="233" t="s">
        <v>158</v>
      </c>
      <c r="G137" s="231"/>
      <c r="H137" s="232" t="s">
        <v>21</v>
      </c>
      <c r="I137" s="234"/>
      <c r="J137" s="231"/>
      <c r="K137" s="231"/>
      <c r="L137" s="235"/>
      <c r="M137" s="236"/>
      <c r="N137" s="237"/>
      <c r="O137" s="237"/>
      <c r="P137" s="237"/>
      <c r="Q137" s="237"/>
      <c r="R137" s="237"/>
      <c r="S137" s="237"/>
      <c r="T137" s="238"/>
      <c r="AT137" s="239" t="s">
        <v>157</v>
      </c>
      <c r="AU137" s="239" t="s">
        <v>81</v>
      </c>
      <c r="AV137" s="11" t="s">
        <v>79</v>
      </c>
      <c r="AW137" s="11" t="s">
        <v>35</v>
      </c>
      <c r="AX137" s="11" t="s">
        <v>72</v>
      </c>
      <c r="AY137" s="239" t="s">
        <v>146</v>
      </c>
    </row>
    <row r="138" s="11" customFormat="1">
      <c r="B138" s="230"/>
      <c r="C138" s="231"/>
      <c r="D138" s="227" t="s">
        <v>157</v>
      </c>
      <c r="E138" s="232" t="s">
        <v>21</v>
      </c>
      <c r="F138" s="233" t="s">
        <v>159</v>
      </c>
      <c r="G138" s="231"/>
      <c r="H138" s="232" t="s">
        <v>21</v>
      </c>
      <c r="I138" s="234"/>
      <c r="J138" s="231"/>
      <c r="K138" s="231"/>
      <c r="L138" s="235"/>
      <c r="M138" s="236"/>
      <c r="N138" s="237"/>
      <c r="O138" s="237"/>
      <c r="P138" s="237"/>
      <c r="Q138" s="237"/>
      <c r="R138" s="237"/>
      <c r="S138" s="237"/>
      <c r="T138" s="238"/>
      <c r="AT138" s="239" t="s">
        <v>157</v>
      </c>
      <c r="AU138" s="239" t="s">
        <v>81</v>
      </c>
      <c r="AV138" s="11" t="s">
        <v>79</v>
      </c>
      <c r="AW138" s="11" t="s">
        <v>35</v>
      </c>
      <c r="AX138" s="11" t="s">
        <v>72</v>
      </c>
      <c r="AY138" s="239" t="s">
        <v>146</v>
      </c>
    </row>
    <row r="139" s="12" customFormat="1">
      <c r="B139" s="240"/>
      <c r="C139" s="241"/>
      <c r="D139" s="227" t="s">
        <v>157</v>
      </c>
      <c r="E139" s="242" t="s">
        <v>21</v>
      </c>
      <c r="F139" s="243" t="s">
        <v>184</v>
      </c>
      <c r="G139" s="241"/>
      <c r="H139" s="244">
        <v>23.620999999999999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AT139" s="250" t="s">
        <v>157</v>
      </c>
      <c r="AU139" s="250" t="s">
        <v>81</v>
      </c>
      <c r="AV139" s="12" t="s">
        <v>81</v>
      </c>
      <c r="AW139" s="12" t="s">
        <v>35</v>
      </c>
      <c r="AX139" s="12" t="s">
        <v>72</v>
      </c>
      <c r="AY139" s="250" t="s">
        <v>146</v>
      </c>
    </row>
    <row r="140" s="11" customFormat="1">
      <c r="B140" s="230"/>
      <c r="C140" s="231"/>
      <c r="D140" s="227" t="s">
        <v>157</v>
      </c>
      <c r="E140" s="232" t="s">
        <v>21</v>
      </c>
      <c r="F140" s="233" t="s">
        <v>161</v>
      </c>
      <c r="G140" s="231"/>
      <c r="H140" s="232" t="s">
        <v>21</v>
      </c>
      <c r="I140" s="234"/>
      <c r="J140" s="231"/>
      <c r="K140" s="231"/>
      <c r="L140" s="235"/>
      <c r="M140" s="236"/>
      <c r="N140" s="237"/>
      <c r="O140" s="237"/>
      <c r="P140" s="237"/>
      <c r="Q140" s="237"/>
      <c r="R140" s="237"/>
      <c r="S140" s="237"/>
      <c r="T140" s="238"/>
      <c r="AT140" s="239" t="s">
        <v>157</v>
      </c>
      <c r="AU140" s="239" t="s">
        <v>81</v>
      </c>
      <c r="AV140" s="11" t="s">
        <v>79</v>
      </c>
      <c r="AW140" s="11" t="s">
        <v>35</v>
      </c>
      <c r="AX140" s="11" t="s">
        <v>72</v>
      </c>
      <c r="AY140" s="239" t="s">
        <v>146</v>
      </c>
    </row>
    <row r="141" s="12" customFormat="1">
      <c r="B141" s="240"/>
      <c r="C141" s="241"/>
      <c r="D141" s="227" t="s">
        <v>157</v>
      </c>
      <c r="E141" s="242" t="s">
        <v>21</v>
      </c>
      <c r="F141" s="243" t="s">
        <v>185</v>
      </c>
      <c r="G141" s="241"/>
      <c r="H141" s="244">
        <v>25.983000000000001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AT141" s="250" t="s">
        <v>157</v>
      </c>
      <c r="AU141" s="250" t="s">
        <v>81</v>
      </c>
      <c r="AV141" s="12" t="s">
        <v>81</v>
      </c>
      <c r="AW141" s="12" t="s">
        <v>35</v>
      </c>
      <c r="AX141" s="12" t="s">
        <v>72</v>
      </c>
      <c r="AY141" s="250" t="s">
        <v>146</v>
      </c>
    </row>
    <row r="142" s="11" customFormat="1">
      <c r="B142" s="230"/>
      <c r="C142" s="231"/>
      <c r="D142" s="227" t="s">
        <v>157</v>
      </c>
      <c r="E142" s="232" t="s">
        <v>21</v>
      </c>
      <c r="F142" s="233" t="s">
        <v>186</v>
      </c>
      <c r="G142" s="231"/>
      <c r="H142" s="232" t="s">
        <v>21</v>
      </c>
      <c r="I142" s="234"/>
      <c r="J142" s="231"/>
      <c r="K142" s="231"/>
      <c r="L142" s="235"/>
      <c r="M142" s="236"/>
      <c r="N142" s="237"/>
      <c r="O142" s="237"/>
      <c r="P142" s="237"/>
      <c r="Q142" s="237"/>
      <c r="R142" s="237"/>
      <c r="S142" s="237"/>
      <c r="T142" s="238"/>
      <c r="AT142" s="239" t="s">
        <v>157</v>
      </c>
      <c r="AU142" s="239" t="s">
        <v>81</v>
      </c>
      <c r="AV142" s="11" t="s">
        <v>79</v>
      </c>
      <c r="AW142" s="11" t="s">
        <v>35</v>
      </c>
      <c r="AX142" s="11" t="s">
        <v>72</v>
      </c>
      <c r="AY142" s="239" t="s">
        <v>146</v>
      </c>
    </row>
    <row r="143" s="12" customFormat="1">
      <c r="B143" s="240"/>
      <c r="C143" s="241"/>
      <c r="D143" s="227" t="s">
        <v>157</v>
      </c>
      <c r="E143" s="242" t="s">
        <v>21</v>
      </c>
      <c r="F143" s="243" t="s">
        <v>187</v>
      </c>
      <c r="G143" s="241"/>
      <c r="H143" s="244">
        <v>21.751999999999999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AT143" s="250" t="s">
        <v>157</v>
      </c>
      <c r="AU143" s="250" t="s">
        <v>81</v>
      </c>
      <c r="AV143" s="12" t="s">
        <v>81</v>
      </c>
      <c r="AW143" s="12" t="s">
        <v>35</v>
      </c>
      <c r="AX143" s="12" t="s">
        <v>72</v>
      </c>
      <c r="AY143" s="250" t="s">
        <v>146</v>
      </c>
    </row>
    <row r="144" s="1" customFormat="1" ht="16.5" customHeight="1">
      <c r="B144" s="44"/>
      <c r="C144" s="215" t="s">
        <v>188</v>
      </c>
      <c r="D144" s="215" t="s">
        <v>148</v>
      </c>
      <c r="E144" s="216" t="s">
        <v>189</v>
      </c>
      <c r="F144" s="217" t="s">
        <v>190</v>
      </c>
      <c r="G144" s="218" t="s">
        <v>173</v>
      </c>
      <c r="H144" s="219">
        <v>71.355999999999995</v>
      </c>
      <c r="I144" s="220"/>
      <c r="J144" s="221">
        <f>ROUND(I144*H144,2)</f>
        <v>0</v>
      </c>
      <c r="K144" s="217" t="s">
        <v>152</v>
      </c>
      <c r="L144" s="70"/>
      <c r="M144" s="222" t="s">
        <v>21</v>
      </c>
      <c r="N144" s="223" t="s">
        <v>43</v>
      </c>
      <c r="O144" s="45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AR144" s="22" t="s">
        <v>153</v>
      </c>
      <c r="AT144" s="22" t="s">
        <v>148</v>
      </c>
      <c r="AU144" s="22" t="s">
        <v>81</v>
      </c>
      <c r="AY144" s="22" t="s">
        <v>146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22" t="s">
        <v>79</v>
      </c>
      <c r="BK144" s="226">
        <f>ROUND(I144*H144,2)</f>
        <v>0</v>
      </c>
      <c r="BL144" s="22" t="s">
        <v>153</v>
      </c>
      <c r="BM144" s="22" t="s">
        <v>191</v>
      </c>
    </row>
    <row r="145" s="1" customFormat="1">
      <c r="B145" s="44"/>
      <c r="C145" s="72"/>
      <c r="D145" s="227" t="s">
        <v>155</v>
      </c>
      <c r="E145" s="72"/>
      <c r="F145" s="228" t="s">
        <v>192</v>
      </c>
      <c r="G145" s="72"/>
      <c r="H145" s="72"/>
      <c r="I145" s="185"/>
      <c r="J145" s="72"/>
      <c r="K145" s="72"/>
      <c r="L145" s="70"/>
      <c r="M145" s="229"/>
      <c r="N145" s="45"/>
      <c r="O145" s="45"/>
      <c r="P145" s="45"/>
      <c r="Q145" s="45"/>
      <c r="R145" s="45"/>
      <c r="S145" s="45"/>
      <c r="T145" s="93"/>
      <c r="AT145" s="22" t="s">
        <v>155</v>
      </c>
      <c r="AU145" s="22" t="s">
        <v>81</v>
      </c>
    </row>
    <row r="146" s="1" customFormat="1" ht="25.5" customHeight="1">
      <c r="B146" s="44"/>
      <c r="C146" s="215" t="s">
        <v>193</v>
      </c>
      <c r="D146" s="215" t="s">
        <v>148</v>
      </c>
      <c r="E146" s="216" t="s">
        <v>194</v>
      </c>
      <c r="F146" s="217" t="s">
        <v>195</v>
      </c>
      <c r="G146" s="218" t="s">
        <v>173</v>
      </c>
      <c r="H146" s="219">
        <v>10</v>
      </c>
      <c r="I146" s="220"/>
      <c r="J146" s="221">
        <f>ROUND(I146*H146,2)</f>
        <v>0</v>
      </c>
      <c r="K146" s="217" t="s">
        <v>152</v>
      </c>
      <c r="L146" s="70"/>
      <c r="M146" s="222" t="s">
        <v>21</v>
      </c>
      <c r="N146" s="223" t="s">
        <v>43</v>
      </c>
      <c r="O146" s="45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AR146" s="22" t="s">
        <v>153</v>
      </c>
      <c r="AT146" s="22" t="s">
        <v>148</v>
      </c>
      <c r="AU146" s="22" t="s">
        <v>81</v>
      </c>
      <c r="AY146" s="22" t="s">
        <v>146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22" t="s">
        <v>79</v>
      </c>
      <c r="BK146" s="226">
        <f>ROUND(I146*H146,2)</f>
        <v>0</v>
      </c>
      <c r="BL146" s="22" t="s">
        <v>153</v>
      </c>
      <c r="BM146" s="22" t="s">
        <v>196</v>
      </c>
    </row>
    <row r="147" s="1" customFormat="1">
      <c r="B147" s="44"/>
      <c r="C147" s="72"/>
      <c r="D147" s="227" t="s">
        <v>155</v>
      </c>
      <c r="E147" s="72"/>
      <c r="F147" s="228" t="s">
        <v>197</v>
      </c>
      <c r="G147" s="72"/>
      <c r="H147" s="72"/>
      <c r="I147" s="185"/>
      <c r="J147" s="72"/>
      <c r="K147" s="72"/>
      <c r="L147" s="70"/>
      <c r="M147" s="229"/>
      <c r="N147" s="45"/>
      <c r="O147" s="45"/>
      <c r="P147" s="45"/>
      <c r="Q147" s="45"/>
      <c r="R147" s="45"/>
      <c r="S147" s="45"/>
      <c r="T147" s="93"/>
      <c r="AT147" s="22" t="s">
        <v>155</v>
      </c>
      <c r="AU147" s="22" t="s">
        <v>81</v>
      </c>
    </row>
    <row r="148" s="12" customFormat="1">
      <c r="B148" s="240"/>
      <c r="C148" s="241"/>
      <c r="D148" s="227" t="s">
        <v>157</v>
      </c>
      <c r="E148" s="242" t="s">
        <v>21</v>
      </c>
      <c r="F148" s="243" t="s">
        <v>198</v>
      </c>
      <c r="G148" s="241"/>
      <c r="H148" s="244">
        <v>10</v>
      </c>
      <c r="I148" s="245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AT148" s="250" t="s">
        <v>157</v>
      </c>
      <c r="AU148" s="250" t="s">
        <v>81</v>
      </c>
      <c r="AV148" s="12" t="s">
        <v>81</v>
      </c>
      <c r="AW148" s="12" t="s">
        <v>35</v>
      </c>
      <c r="AX148" s="12" t="s">
        <v>72</v>
      </c>
      <c r="AY148" s="250" t="s">
        <v>146</v>
      </c>
    </row>
    <row r="149" s="1" customFormat="1" ht="25.5" customHeight="1">
      <c r="B149" s="44"/>
      <c r="C149" s="215" t="s">
        <v>199</v>
      </c>
      <c r="D149" s="215" t="s">
        <v>148</v>
      </c>
      <c r="E149" s="216" t="s">
        <v>200</v>
      </c>
      <c r="F149" s="217" t="s">
        <v>201</v>
      </c>
      <c r="G149" s="218" t="s">
        <v>173</v>
      </c>
      <c r="H149" s="219">
        <v>10</v>
      </c>
      <c r="I149" s="220"/>
      <c r="J149" s="221">
        <f>ROUND(I149*H149,2)</f>
        <v>0</v>
      </c>
      <c r="K149" s="217" t="s">
        <v>152</v>
      </c>
      <c r="L149" s="70"/>
      <c r="M149" s="222" t="s">
        <v>21</v>
      </c>
      <c r="N149" s="223" t="s">
        <v>43</v>
      </c>
      <c r="O149" s="45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AR149" s="22" t="s">
        <v>153</v>
      </c>
      <c r="AT149" s="22" t="s">
        <v>148</v>
      </c>
      <c r="AU149" s="22" t="s">
        <v>81</v>
      </c>
      <c r="AY149" s="22" t="s">
        <v>146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22" t="s">
        <v>79</v>
      </c>
      <c r="BK149" s="226">
        <f>ROUND(I149*H149,2)</f>
        <v>0</v>
      </c>
      <c r="BL149" s="22" t="s">
        <v>153</v>
      </c>
      <c r="BM149" s="22" t="s">
        <v>202</v>
      </c>
    </row>
    <row r="150" s="1" customFormat="1">
      <c r="B150" s="44"/>
      <c r="C150" s="72"/>
      <c r="D150" s="227" t="s">
        <v>155</v>
      </c>
      <c r="E150" s="72"/>
      <c r="F150" s="228" t="s">
        <v>203</v>
      </c>
      <c r="G150" s="72"/>
      <c r="H150" s="72"/>
      <c r="I150" s="185"/>
      <c r="J150" s="72"/>
      <c r="K150" s="72"/>
      <c r="L150" s="70"/>
      <c r="M150" s="229"/>
      <c r="N150" s="45"/>
      <c r="O150" s="45"/>
      <c r="P150" s="45"/>
      <c r="Q150" s="45"/>
      <c r="R150" s="45"/>
      <c r="S150" s="45"/>
      <c r="T150" s="93"/>
      <c r="AT150" s="22" t="s">
        <v>155</v>
      </c>
      <c r="AU150" s="22" t="s">
        <v>81</v>
      </c>
    </row>
    <row r="151" s="1" customFormat="1" ht="16.5" customHeight="1">
      <c r="B151" s="44"/>
      <c r="C151" s="215" t="s">
        <v>204</v>
      </c>
      <c r="D151" s="215" t="s">
        <v>148</v>
      </c>
      <c r="E151" s="216" t="s">
        <v>205</v>
      </c>
      <c r="F151" s="217" t="s">
        <v>206</v>
      </c>
      <c r="G151" s="218" t="s">
        <v>173</v>
      </c>
      <c r="H151" s="219">
        <v>31.077000000000002</v>
      </c>
      <c r="I151" s="220"/>
      <c r="J151" s="221">
        <f>ROUND(I151*H151,2)</f>
        <v>0</v>
      </c>
      <c r="K151" s="217" t="s">
        <v>152</v>
      </c>
      <c r="L151" s="70"/>
      <c r="M151" s="222" t="s">
        <v>21</v>
      </c>
      <c r="N151" s="223" t="s">
        <v>43</v>
      </c>
      <c r="O151" s="45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AR151" s="22" t="s">
        <v>153</v>
      </c>
      <c r="AT151" s="22" t="s">
        <v>148</v>
      </c>
      <c r="AU151" s="22" t="s">
        <v>81</v>
      </c>
      <c r="AY151" s="22" t="s">
        <v>146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22" t="s">
        <v>79</v>
      </c>
      <c r="BK151" s="226">
        <f>ROUND(I151*H151,2)</f>
        <v>0</v>
      </c>
      <c r="BL151" s="22" t="s">
        <v>153</v>
      </c>
      <c r="BM151" s="22" t="s">
        <v>207</v>
      </c>
    </row>
    <row r="152" s="1" customFormat="1">
      <c r="B152" s="44"/>
      <c r="C152" s="72"/>
      <c r="D152" s="227" t="s">
        <v>155</v>
      </c>
      <c r="E152" s="72"/>
      <c r="F152" s="228" t="s">
        <v>208</v>
      </c>
      <c r="G152" s="72"/>
      <c r="H152" s="72"/>
      <c r="I152" s="185"/>
      <c r="J152" s="72"/>
      <c r="K152" s="72"/>
      <c r="L152" s="70"/>
      <c r="M152" s="229"/>
      <c r="N152" s="45"/>
      <c r="O152" s="45"/>
      <c r="P152" s="45"/>
      <c r="Q152" s="45"/>
      <c r="R152" s="45"/>
      <c r="S152" s="45"/>
      <c r="T152" s="93"/>
      <c r="AT152" s="22" t="s">
        <v>155</v>
      </c>
      <c r="AU152" s="22" t="s">
        <v>81</v>
      </c>
    </row>
    <row r="153" s="12" customFormat="1">
      <c r="B153" s="240"/>
      <c r="C153" s="241"/>
      <c r="D153" s="227" t="s">
        <v>157</v>
      </c>
      <c r="E153" s="242" t="s">
        <v>21</v>
      </c>
      <c r="F153" s="243" t="s">
        <v>209</v>
      </c>
      <c r="G153" s="241"/>
      <c r="H153" s="244">
        <v>31.077000000000002</v>
      </c>
      <c r="I153" s="245"/>
      <c r="J153" s="241"/>
      <c r="K153" s="241"/>
      <c r="L153" s="246"/>
      <c r="M153" s="247"/>
      <c r="N153" s="248"/>
      <c r="O153" s="248"/>
      <c r="P153" s="248"/>
      <c r="Q153" s="248"/>
      <c r="R153" s="248"/>
      <c r="S153" s="248"/>
      <c r="T153" s="249"/>
      <c r="AT153" s="250" t="s">
        <v>157</v>
      </c>
      <c r="AU153" s="250" t="s">
        <v>81</v>
      </c>
      <c r="AV153" s="12" t="s">
        <v>81</v>
      </c>
      <c r="AW153" s="12" t="s">
        <v>35</v>
      </c>
      <c r="AX153" s="12" t="s">
        <v>72</v>
      </c>
      <c r="AY153" s="250" t="s">
        <v>146</v>
      </c>
    </row>
    <row r="154" s="1" customFormat="1" ht="25.5" customHeight="1">
      <c r="B154" s="44"/>
      <c r="C154" s="215" t="s">
        <v>210</v>
      </c>
      <c r="D154" s="215" t="s">
        <v>148</v>
      </c>
      <c r="E154" s="216" t="s">
        <v>211</v>
      </c>
      <c r="F154" s="217" t="s">
        <v>212</v>
      </c>
      <c r="G154" s="218" t="s">
        <v>173</v>
      </c>
      <c r="H154" s="219">
        <v>217.53899999999999</v>
      </c>
      <c r="I154" s="220"/>
      <c r="J154" s="221">
        <f>ROUND(I154*H154,2)</f>
        <v>0</v>
      </c>
      <c r="K154" s="217" t="s">
        <v>152</v>
      </c>
      <c r="L154" s="70"/>
      <c r="M154" s="222" t="s">
        <v>21</v>
      </c>
      <c r="N154" s="223" t="s">
        <v>43</v>
      </c>
      <c r="O154" s="45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AR154" s="22" t="s">
        <v>153</v>
      </c>
      <c r="AT154" s="22" t="s">
        <v>148</v>
      </c>
      <c r="AU154" s="22" t="s">
        <v>81</v>
      </c>
      <c r="AY154" s="22" t="s">
        <v>146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22" t="s">
        <v>79</v>
      </c>
      <c r="BK154" s="226">
        <f>ROUND(I154*H154,2)</f>
        <v>0</v>
      </c>
      <c r="BL154" s="22" t="s">
        <v>153</v>
      </c>
      <c r="BM154" s="22" t="s">
        <v>213</v>
      </c>
    </row>
    <row r="155" s="1" customFormat="1">
      <c r="B155" s="44"/>
      <c r="C155" s="72"/>
      <c r="D155" s="227" t="s">
        <v>155</v>
      </c>
      <c r="E155" s="72"/>
      <c r="F155" s="228" t="s">
        <v>214</v>
      </c>
      <c r="G155" s="72"/>
      <c r="H155" s="72"/>
      <c r="I155" s="185"/>
      <c r="J155" s="72"/>
      <c r="K155" s="72"/>
      <c r="L155" s="70"/>
      <c r="M155" s="229"/>
      <c r="N155" s="45"/>
      <c r="O155" s="45"/>
      <c r="P155" s="45"/>
      <c r="Q155" s="45"/>
      <c r="R155" s="45"/>
      <c r="S155" s="45"/>
      <c r="T155" s="93"/>
      <c r="AT155" s="22" t="s">
        <v>155</v>
      </c>
      <c r="AU155" s="22" t="s">
        <v>81</v>
      </c>
    </row>
    <row r="156" s="12" customFormat="1">
      <c r="B156" s="240"/>
      <c r="C156" s="241"/>
      <c r="D156" s="227" t="s">
        <v>157</v>
      </c>
      <c r="E156" s="241"/>
      <c r="F156" s="243" t="s">
        <v>215</v>
      </c>
      <c r="G156" s="241"/>
      <c r="H156" s="244">
        <v>217.53899999999999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AT156" s="250" t="s">
        <v>157</v>
      </c>
      <c r="AU156" s="250" t="s">
        <v>81</v>
      </c>
      <c r="AV156" s="12" t="s">
        <v>81</v>
      </c>
      <c r="AW156" s="12" t="s">
        <v>6</v>
      </c>
      <c r="AX156" s="12" t="s">
        <v>79</v>
      </c>
      <c r="AY156" s="250" t="s">
        <v>146</v>
      </c>
    </row>
    <row r="157" s="1" customFormat="1" ht="16.5" customHeight="1">
      <c r="B157" s="44"/>
      <c r="C157" s="215" t="s">
        <v>216</v>
      </c>
      <c r="D157" s="215" t="s">
        <v>148</v>
      </c>
      <c r="E157" s="216" t="s">
        <v>217</v>
      </c>
      <c r="F157" s="217" t="s">
        <v>218</v>
      </c>
      <c r="G157" s="218" t="s">
        <v>173</v>
      </c>
      <c r="H157" s="219">
        <v>31.077000000000002</v>
      </c>
      <c r="I157" s="220"/>
      <c r="J157" s="221">
        <f>ROUND(I157*H157,2)</f>
        <v>0</v>
      </c>
      <c r="K157" s="217" t="s">
        <v>152</v>
      </c>
      <c r="L157" s="70"/>
      <c r="M157" s="222" t="s">
        <v>21</v>
      </c>
      <c r="N157" s="223" t="s">
        <v>43</v>
      </c>
      <c r="O157" s="45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AR157" s="22" t="s">
        <v>153</v>
      </c>
      <c r="AT157" s="22" t="s">
        <v>148</v>
      </c>
      <c r="AU157" s="22" t="s">
        <v>81</v>
      </c>
      <c r="AY157" s="22" t="s">
        <v>146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22" t="s">
        <v>79</v>
      </c>
      <c r="BK157" s="226">
        <f>ROUND(I157*H157,2)</f>
        <v>0</v>
      </c>
      <c r="BL157" s="22" t="s">
        <v>153</v>
      </c>
      <c r="BM157" s="22" t="s">
        <v>219</v>
      </c>
    </row>
    <row r="158" s="1" customFormat="1">
      <c r="B158" s="44"/>
      <c r="C158" s="72"/>
      <c r="D158" s="227" t="s">
        <v>155</v>
      </c>
      <c r="E158" s="72"/>
      <c r="F158" s="228" t="s">
        <v>218</v>
      </c>
      <c r="G158" s="72"/>
      <c r="H158" s="72"/>
      <c r="I158" s="185"/>
      <c r="J158" s="72"/>
      <c r="K158" s="72"/>
      <c r="L158" s="70"/>
      <c r="M158" s="229"/>
      <c r="N158" s="45"/>
      <c r="O158" s="45"/>
      <c r="P158" s="45"/>
      <c r="Q158" s="45"/>
      <c r="R158" s="45"/>
      <c r="S158" s="45"/>
      <c r="T158" s="93"/>
      <c r="AT158" s="22" t="s">
        <v>155</v>
      </c>
      <c r="AU158" s="22" t="s">
        <v>81</v>
      </c>
    </row>
    <row r="159" s="1" customFormat="1" ht="16.5" customHeight="1">
      <c r="B159" s="44"/>
      <c r="C159" s="215" t="s">
        <v>220</v>
      </c>
      <c r="D159" s="215" t="s">
        <v>148</v>
      </c>
      <c r="E159" s="216" t="s">
        <v>221</v>
      </c>
      <c r="F159" s="217" t="s">
        <v>222</v>
      </c>
      <c r="G159" s="218" t="s">
        <v>223</v>
      </c>
      <c r="H159" s="219">
        <v>624.154</v>
      </c>
      <c r="I159" s="220"/>
      <c r="J159" s="221">
        <f>ROUND(I159*H159,2)</f>
        <v>0</v>
      </c>
      <c r="K159" s="217" t="s">
        <v>152</v>
      </c>
      <c r="L159" s="70"/>
      <c r="M159" s="222" t="s">
        <v>21</v>
      </c>
      <c r="N159" s="223" t="s">
        <v>43</v>
      </c>
      <c r="O159" s="45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AR159" s="22" t="s">
        <v>153</v>
      </c>
      <c r="AT159" s="22" t="s">
        <v>148</v>
      </c>
      <c r="AU159" s="22" t="s">
        <v>81</v>
      </c>
      <c r="AY159" s="22" t="s">
        <v>146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22" t="s">
        <v>79</v>
      </c>
      <c r="BK159" s="226">
        <f>ROUND(I159*H159,2)</f>
        <v>0</v>
      </c>
      <c r="BL159" s="22" t="s">
        <v>153</v>
      </c>
      <c r="BM159" s="22" t="s">
        <v>224</v>
      </c>
    </row>
    <row r="160" s="1" customFormat="1">
      <c r="B160" s="44"/>
      <c r="C160" s="72"/>
      <c r="D160" s="227" t="s">
        <v>155</v>
      </c>
      <c r="E160" s="72"/>
      <c r="F160" s="228" t="s">
        <v>225</v>
      </c>
      <c r="G160" s="72"/>
      <c r="H160" s="72"/>
      <c r="I160" s="185"/>
      <c r="J160" s="72"/>
      <c r="K160" s="72"/>
      <c r="L160" s="70"/>
      <c r="M160" s="229"/>
      <c r="N160" s="45"/>
      <c r="O160" s="45"/>
      <c r="P160" s="45"/>
      <c r="Q160" s="45"/>
      <c r="R160" s="45"/>
      <c r="S160" s="45"/>
      <c r="T160" s="93"/>
      <c r="AT160" s="22" t="s">
        <v>155</v>
      </c>
      <c r="AU160" s="22" t="s">
        <v>81</v>
      </c>
    </row>
    <row r="161" s="12" customFormat="1">
      <c r="B161" s="240"/>
      <c r="C161" s="241"/>
      <c r="D161" s="227" t="s">
        <v>157</v>
      </c>
      <c r="E161" s="241"/>
      <c r="F161" s="243" t="s">
        <v>226</v>
      </c>
      <c r="G161" s="241"/>
      <c r="H161" s="244">
        <v>624.154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AT161" s="250" t="s">
        <v>157</v>
      </c>
      <c r="AU161" s="250" t="s">
        <v>81</v>
      </c>
      <c r="AV161" s="12" t="s">
        <v>81</v>
      </c>
      <c r="AW161" s="12" t="s">
        <v>6</v>
      </c>
      <c r="AX161" s="12" t="s">
        <v>79</v>
      </c>
      <c r="AY161" s="250" t="s">
        <v>146</v>
      </c>
    </row>
    <row r="162" s="1" customFormat="1" ht="16.5" customHeight="1">
      <c r="B162" s="44"/>
      <c r="C162" s="215" t="s">
        <v>227</v>
      </c>
      <c r="D162" s="215" t="s">
        <v>148</v>
      </c>
      <c r="E162" s="216" t="s">
        <v>228</v>
      </c>
      <c r="F162" s="217" t="s">
        <v>229</v>
      </c>
      <c r="G162" s="218" t="s">
        <v>173</v>
      </c>
      <c r="H162" s="219">
        <v>137.55799999999999</v>
      </c>
      <c r="I162" s="220"/>
      <c r="J162" s="221">
        <f>ROUND(I162*H162,2)</f>
        <v>0</v>
      </c>
      <c r="K162" s="217" t="s">
        <v>152</v>
      </c>
      <c r="L162" s="70"/>
      <c r="M162" s="222" t="s">
        <v>21</v>
      </c>
      <c r="N162" s="223" t="s">
        <v>43</v>
      </c>
      <c r="O162" s="45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AR162" s="22" t="s">
        <v>153</v>
      </c>
      <c r="AT162" s="22" t="s">
        <v>148</v>
      </c>
      <c r="AU162" s="22" t="s">
        <v>81</v>
      </c>
      <c r="AY162" s="22" t="s">
        <v>146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22" t="s">
        <v>79</v>
      </c>
      <c r="BK162" s="226">
        <f>ROUND(I162*H162,2)</f>
        <v>0</v>
      </c>
      <c r="BL162" s="22" t="s">
        <v>153</v>
      </c>
      <c r="BM162" s="22" t="s">
        <v>230</v>
      </c>
    </row>
    <row r="163" s="1" customFormat="1">
      <c r="B163" s="44"/>
      <c r="C163" s="72"/>
      <c r="D163" s="227" t="s">
        <v>155</v>
      </c>
      <c r="E163" s="72"/>
      <c r="F163" s="228" t="s">
        <v>231</v>
      </c>
      <c r="G163" s="72"/>
      <c r="H163" s="72"/>
      <c r="I163" s="185"/>
      <c r="J163" s="72"/>
      <c r="K163" s="72"/>
      <c r="L163" s="70"/>
      <c r="M163" s="229"/>
      <c r="N163" s="45"/>
      <c r="O163" s="45"/>
      <c r="P163" s="45"/>
      <c r="Q163" s="45"/>
      <c r="R163" s="45"/>
      <c r="S163" s="45"/>
      <c r="T163" s="93"/>
      <c r="AT163" s="22" t="s">
        <v>155</v>
      </c>
      <c r="AU163" s="22" t="s">
        <v>81</v>
      </c>
    </row>
    <row r="164" s="12" customFormat="1">
      <c r="B164" s="240"/>
      <c r="C164" s="241"/>
      <c r="D164" s="227" t="s">
        <v>157</v>
      </c>
      <c r="E164" s="242" t="s">
        <v>21</v>
      </c>
      <c r="F164" s="243" t="s">
        <v>232</v>
      </c>
      <c r="G164" s="241"/>
      <c r="H164" s="244">
        <v>137.55799999999999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AT164" s="250" t="s">
        <v>157</v>
      </c>
      <c r="AU164" s="250" t="s">
        <v>81</v>
      </c>
      <c r="AV164" s="12" t="s">
        <v>81</v>
      </c>
      <c r="AW164" s="12" t="s">
        <v>35</v>
      </c>
      <c r="AX164" s="12" t="s">
        <v>72</v>
      </c>
      <c r="AY164" s="250" t="s">
        <v>146</v>
      </c>
    </row>
    <row r="165" s="1" customFormat="1" ht="16.5" customHeight="1">
      <c r="B165" s="44"/>
      <c r="C165" s="215" t="s">
        <v>233</v>
      </c>
      <c r="D165" s="215" t="s">
        <v>148</v>
      </c>
      <c r="E165" s="216" t="s">
        <v>234</v>
      </c>
      <c r="F165" s="217" t="s">
        <v>235</v>
      </c>
      <c r="G165" s="218" t="s">
        <v>173</v>
      </c>
      <c r="H165" s="219">
        <v>68.778999999999996</v>
      </c>
      <c r="I165" s="220"/>
      <c r="J165" s="221">
        <f>ROUND(I165*H165,2)</f>
        <v>0</v>
      </c>
      <c r="K165" s="217" t="s">
        <v>152</v>
      </c>
      <c r="L165" s="70"/>
      <c r="M165" s="222" t="s">
        <v>21</v>
      </c>
      <c r="N165" s="223" t="s">
        <v>43</v>
      </c>
      <c r="O165" s="45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AR165" s="22" t="s">
        <v>153</v>
      </c>
      <c r="AT165" s="22" t="s">
        <v>148</v>
      </c>
      <c r="AU165" s="22" t="s">
        <v>81</v>
      </c>
      <c r="AY165" s="22" t="s">
        <v>146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22" t="s">
        <v>79</v>
      </c>
      <c r="BK165" s="226">
        <f>ROUND(I165*H165,2)</f>
        <v>0</v>
      </c>
      <c r="BL165" s="22" t="s">
        <v>153</v>
      </c>
      <c r="BM165" s="22" t="s">
        <v>236</v>
      </c>
    </row>
    <row r="166" s="1" customFormat="1">
      <c r="B166" s="44"/>
      <c r="C166" s="72"/>
      <c r="D166" s="227" t="s">
        <v>155</v>
      </c>
      <c r="E166" s="72"/>
      <c r="F166" s="228" t="s">
        <v>237</v>
      </c>
      <c r="G166" s="72"/>
      <c r="H166" s="72"/>
      <c r="I166" s="185"/>
      <c r="J166" s="72"/>
      <c r="K166" s="72"/>
      <c r="L166" s="70"/>
      <c r="M166" s="229"/>
      <c r="N166" s="45"/>
      <c r="O166" s="45"/>
      <c r="P166" s="45"/>
      <c r="Q166" s="45"/>
      <c r="R166" s="45"/>
      <c r="S166" s="45"/>
      <c r="T166" s="93"/>
      <c r="AT166" s="22" t="s">
        <v>155</v>
      </c>
      <c r="AU166" s="22" t="s">
        <v>81</v>
      </c>
    </row>
    <row r="167" s="12" customFormat="1">
      <c r="B167" s="240"/>
      <c r="C167" s="241"/>
      <c r="D167" s="227" t="s">
        <v>157</v>
      </c>
      <c r="E167" s="242" t="s">
        <v>21</v>
      </c>
      <c r="F167" s="243" t="s">
        <v>238</v>
      </c>
      <c r="G167" s="241"/>
      <c r="H167" s="244">
        <v>68.778999999999996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AT167" s="250" t="s">
        <v>157</v>
      </c>
      <c r="AU167" s="250" t="s">
        <v>81</v>
      </c>
      <c r="AV167" s="12" t="s">
        <v>81</v>
      </c>
      <c r="AW167" s="12" t="s">
        <v>35</v>
      </c>
      <c r="AX167" s="12" t="s">
        <v>72</v>
      </c>
      <c r="AY167" s="250" t="s">
        <v>146</v>
      </c>
    </row>
    <row r="168" s="1" customFormat="1" ht="16.5" customHeight="1">
      <c r="B168" s="44"/>
      <c r="C168" s="215" t="s">
        <v>239</v>
      </c>
      <c r="D168" s="215" t="s">
        <v>148</v>
      </c>
      <c r="E168" s="216" t="s">
        <v>240</v>
      </c>
      <c r="F168" s="217" t="s">
        <v>241</v>
      </c>
      <c r="G168" s="218" t="s">
        <v>173</v>
      </c>
      <c r="H168" s="219">
        <v>68.778999999999996</v>
      </c>
      <c r="I168" s="220"/>
      <c r="J168" s="221">
        <f>ROUND(I168*H168,2)</f>
        <v>0</v>
      </c>
      <c r="K168" s="217" t="s">
        <v>152</v>
      </c>
      <c r="L168" s="70"/>
      <c r="M168" s="222" t="s">
        <v>21</v>
      </c>
      <c r="N168" s="223" t="s">
        <v>43</v>
      </c>
      <c r="O168" s="45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AR168" s="22" t="s">
        <v>153</v>
      </c>
      <c r="AT168" s="22" t="s">
        <v>148</v>
      </c>
      <c r="AU168" s="22" t="s">
        <v>81</v>
      </c>
      <c r="AY168" s="22" t="s">
        <v>146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22" t="s">
        <v>79</v>
      </c>
      <c r="BK168" s="226">
        <f>ROUND(I168*H168,2)</f>
        <v>0</v>
      </c>
      <c r="BL168" s="22" t="s">
        <v>153</v>
      </c>
      <c r="BM168" s="22" t="s">
        <v>242</v>
      </c>
    </row>
    <row r="169" s="1" customFormat="1">
      <c r="B169" s="44"/>
      <c r="C169" s="72"/>
      <c r="D169" s="227" t="s">
        <v>155</v>
      </c>
      <c r="E169" s="72"/>
      <c r="F169" s="228" t="s">
        <v>243</v>
      </c>
      <c r="G169" s="72"/>
      <c r="H169" s="72"/>
      <c r="I169" s="185"/>
      <c r="J169" s="72"/>
      <c r="K169" s="72"/>
      <c r="L169" s="70"/>
      <c r="M169" s="229"/>
      <c r="N169" s="45"/>
      <c r="O169" s="45"/>
      <c r="P169" s="45"/>
      <c r="Q169" s="45"/>
      <c r="R169" s="45"/>
      <c r="S169" s="45"/>
      <c r="T169" s="93"/>
      <c r="AT169" s="22" t="s">
        <v>155</v>
      </c>
      <c r="AU169" s="22" t="s">
        <v>81</v>
      </c>
    </row>
    <row r="170" s="11" customFormat="1">
      <c r="B170" s="230"/>
      <c r="C170" s="231"/>
      <c r="D170" s="227" t="s">
        <v>157</v>
      </c>
      <c r="E170" s="232" t="s">
        <v>21</v>
      </c>
      <c r="F170" s="233" t="s">
        <v>158</v>
      </c>
      <c r="G170" s="231"/>
      <c r="H170" s="232" t="s">
        <v>21</v>
      </c>
      <c r="I170" s="234"/>
      <c r="J170" s="231"/>
      <c r="K170" s="231"/>
      <c r="L170" s="235"/>
      <c r="M170" s="236"/>
      <c r="N170" s="237"/>
      <c r="O170" s="237"/>
      <c r="P170" s="237"/>
      <c r="Q170" s="237"/>
      <c r="R170" s="237"/>
      <c r="S170" s="237"/>
      <c r="T170" s="238"/>
      <c r="AT170" s="239" t="s">
        <v>157</v>
      </c>
      <c r="AU170" s="239" t="s">
        <v>81</v>
      </c>
      <c r="AV170" s="11" t="s">
        <v>79</v>
      </c>
      <c r="AW170" s="11" t="s">
        <v>35</v>
      </c>
      <c r="AX170" s="11" t="s">
        <v>72</v>
      </c>
      <c r="AY170" s="239" t="s">
        <v>146</v>
      </c>
    </row>
    <row r="171" s="11" customFormat="1">
      <c r="B171" s="230"/>
      <c r="C171" s="231"/>
      <c r="D171" s="227" t="s">
        <v>157</v>
      </c>
      <c r="E171" s="232" t="s">
        <v>21</v>
      </c>
      <c r="F171" s="233" t="s">
        <v>159</v>
      </c>
      <c r="G171" s="231"/>
      <c r="H171" s="232" t="s">
        <v>21</v>
      </c>
      <c r="I171" s="234"/>
      <c r="J171" s="231"/>
      <c r="K171" s="231"/>
      <c r="L171" s="235"/>
      <c r="M171" s="236"/>
      <c r="N171" s="237"/>
      <c r="O171" s="237"/>
      <c r="P171" s="237"/>
      <c r="Q171" s="237"/>
      <c r="R171" s="237"/>
      <c r="S171" s="237"/>
      <c r="T171" s="238"/>
      <c r="AT171" s="239" t="s">
        <v>157</v>
      </c>
      <c r="AU171" s="239" t="s">
        <v>81</v>
      </c>
      <c r="AV171" s="11" t="s">
        <v>79</v>
      </c>
      <c r="AW171" s="11" t="s">
        <v>35</v>
      </c>
      <c r="AX171" s="11" t="s">
        <v>72</v>
      </c>
      <c r="AY171" s="239" t="s">
        <v>146</v>
      </c>
    </row>
    <row r="172" s="12" customFormat="1">
      <c r="B172" s="240"/>
      <c r="C172" s="241"/>
      <c r="D172" s="227" t="s">
        <v>157</v>
      </c>
      <c r="E172" s="242" t="s">
        <v>21</v>
      </c>
      <c r="F172" s="243" t="s">
        <v>184</v>
      </c>
      <c r="G172" s="241"/>
      <c r="H172" s="244">
        <v>23.620999999999999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AT172" s="250" t="s">
        <v>157</v>
      </c>
      <c r="AU172" s="250" t="s">
        <v>81</v>
      </c>
      <c r="AV172" s="12" t="s">
        <v>81</v>
      </c>
      <c r="AW172" s="12" t="s">
        <v>35</v>
      </c>
      <c r="AX172" s="12" t="s">
        <v>72</v>
      </c>
      <c r="AY172" s="250" t="s">
        <v>146</v>
      </c>
    </row>
    <row r="173" s="11" customFormat="1">
      <c r="B173" s="230"/>
      <c r="C173" s="231"/>
      <c r="D173" s="227" t="s">
        <v>157</v>
      </c>
      <c r="E173" s="232" t="s">
        <v>21</v>
      </c>
      <c r="F173" s="233" t="s">
        <v>161</v>
      </c>
      <c r="G173" s="231"/>
      <c r="H173" s="232" t="s">
        <v>21</v>
      </c>
      <c r="I173" s="234"/>
      <c r="J173" s="231"/>
      <c r="K173" s="231"/>
      <c r="L173" s="235"/>
      <c r="M173" s="236"/>
      <c r="N173" s="237"/>
      <c r="O173" s="237"/>
      <c r="P173" s="237"/>
      <c r="Q173" s="237"/>
      <c r="R173" s="237"/>
      <c r="S173" s="237"/>
      <c r="T173" s="238"/>
      <c r="AT173" s="239" t="s">
        <v>157</v>
      </c>
      <c r="AU173" s="239" t="s">
        <v>81</v>
      </c>
      <c r="AV173" s="11" t="s">
        <v>79</v>
      </c>
      <c r="AW173" s="11" t="s">
        <v>35</v>
      </c>
      <c r="AX173" s="11" t="s">
        <v>72</v>
      </c>
      <c r="AY173" s="239" t="s">
        <v>146</v>
      </c>
    </row>
    <row r="174" s="12" customFormat="1">
      <c r="B174" s="240"/>
      <c r="C174" s="241"/>
      <c r="D174" s="227" t="s">
        <v>157</v>
      </c>
      <c r="E174" s="242" t="s">
        <v>21</v>
      </c>
      <c r="F174" s="243" t="s">
        <v>185</v>
      </c>
      <c r="G174" s="241"/>
      <c r="H174" s="244">
        <v>25.983000000000001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AT174" s="250" t="s">
        <v>157</v>
      </c>
      <c r="AU174" s="250" t="s">
        <v>81</v>
      </c>
      <c r="AV174" s="12" t="s">
        <v>81</v>
      </c>
      <c r="AW174" s="12" t="s">
        <v>35</v>
      </c>
      <c r="AX174" s="12" t="s">
        <v>72</v>
      </c>
      <c r="AY174" s="250" t="s">
        <v>146</v>
      </c>
    </row>
    <row r="175" s="11" customFormat="1">
      <c r="B175" s="230"/>
      <c r="C175" s="231"/>
      <c r="D175" s="227" t="s">
        <v>157</v>
      </c>
      <c r="E175" s="232" t="s">
        <v>21</v>
      </c>
      <c r="F175" s="233" t="s">
        <v>186</v>
      </c>
      <c r="G175" s="231"/>
      <c r="H175" s="232" t="s">
        <v>21</v>
      </c>
      <c r="I175" s="234"/>
      <c r="J175" s="231"/>
      <c r="K175" s="231"/>
      <c r="L175" s="235"/>
      <c r="M175" s="236"/>
      <c r="N175" s="237"/>
      <c r="O175" s="237"/>
      <c r="P175" s="237"/>
      <c r="Q175" s="237"/>
      <c r="R175" s="237"/>
      <c r="S175" s="237"/>
      <c r="T175" s="238"/>
      <c r="AT175" s="239" t="s">
        <v>157</v>
      </c>
      <c r="AU175" s="239" t="s">
        <v>81</v>
      </c>
      <c r="AV175" s="11" t="s">
        <v>79</v>
      </c>
      <c r="AW175" s="11" t="s">
        <v>35</v>
      </c>
      <c r="AX175" s="11" t="s">
        <v>72</v>
      </c>
      <c r="AY175" s="239" t="s">
        <v>146</v>
      </c>
    </row>
    <row r="176" s="12" customFormat="1">
      <c r="B176" s="240"/>
      <c r="C176" s="241"/>
      <c r="D176" s="227" t="s">
        <v>157</v>
      </c>
      <c r="E176" s="242" t="s">
        <v>21</v>
      </c>
      <c r="F176" s="243" t="s">
        <v>187</v>
      </c>
      <c r="G176" s="241"/>
      <c r="H176" s="244">
        <v>21.751999999999999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AT176" s="250" t="s">
        <v>157</v>
      </c>
      <c r="AU176" s="250" t="s">
        <v>81</v>
      </c>
      <c r="AV176" s="12" t="s">
        <v>81</v>
      </c>
      <c r="AW176" s="12" t="s">
        <v>35</v>
      </c>
      <c r="AX176" s="12" t="s">
        <v>72</v>
      </c>
      <c r="AY176" s="250" t="s">
        <v>146</v>
      </c>
    </row>
    <row r="177" s="11" customFormat="1">
      <c r="B177" s="230"/>
      <c r="C177" s="231"/>
      <c r="D177" s="227" t="s">
        <v>157</v>
      </c>
      <c r="E177" s="232" t="s">
        <v>21</v>
      </c>
      <c r="F177" s="233" t="s">
        <v>244</v>
      </c>
      <c r="G177" s="231"/>
      <c r="H177" s="232" t="s">
        <v>21</v>
      </c>
      <c r="I177" s="234"/>
      <c r="J177" s="231"/>
      <c r="K177" s="231"/>
      <c r="L177" s="235"/>
      <c r="M177" s="236"/>
      <c r="N177" s="237"/>
      <c r="O177" s="237"/>
      <c r="P177" s="237"/>
      <c r="Q177" s="237"/>
      <c r="R177" s="237"/>
      <c r="S177" s="237"/>
      <c r="T177" s="238"/>
      <c r="AT177" s="239" t="s">
        <v>157</v>
      </c>
      <c r="AU177" s="239" t="s">
        <v>81</v>
      </c>
      <c r="AV177" s="11" t="s">
        <v>79</v>
      </c>
      <c r="AW177" s="11" t="s">
        <v>35</v>
      </c>
      <c r="AX177" s="11" t="s">
        <v>72</v>
      </c>
      <c r="AY177" s="239" t="s">
        <v>146</v>
      </c>
    </row>
    <row r="178" s="11" customFormat="1">
      <c r="B178" s="230"/>
      <c r="C178" s="231"/>
      <c r="D178" s="227" t="s">
        <v>157</v>
      </c>
      <c r="E178" s="232" t="s">
        <v>21</v>
      </c>
      <c r="F178" s="233" t="s">
        <v>159</v>
      </c>
      <c r="G178" s="231"/>
      <c r="H178" s="232" t="s">
        <v>21</v>
      </c>
      <c r="I178" s="234"/>
      <c r="J178" s="231"/>
      <c r="K178" s="231"/>
      <c r="L178" s="235"/>
      <c r="M178" s="236"/>
      <c r="N178" s="237"/>
      <c r="O178" s="237"/>
      <c r="P178" s="237"/>
      <c r="Q178" s="237"/>
      <c r="R178" s="237"/>
      <c r="S178" s="237"/>
      <c r="T178" s="238"/>
      <c r="AT178" s="239" t="s">
        <v>157</v>
      </c>
      <c r="AU178" s="239" t="s">
        <v>81</v>
      </c>
      <c r="AV178" s="11" t="s">
        <v>79</v>
      </c>
      <c r="AW178" s="11" t="s">
        <v>35</v>
      </c>
      <c r="AX178" s="11" t="s">
        <v>72</v>
      </c>
      <c r="AY178" s="239" t="s">
        <v>146</v>
      </c>
    </row>
    <row r="179" s="12" customFormat="1">
      <c r="B179" s="240"/>
      <c r="C179" s="241"/>
      <c r="D179" s="227" t="s">
        <v>157</v>
      </c>
      <c r="E179" s="242" t="s">
        <v>21</v>
      </c>
      <c r="F179" s="243" t="s">
        <v>245</v>
      </c>
      <c r="G179" s="241"/>
      <c r="H179" s="244">
        <v>-1.8899999999999999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AT179" s="250" t="s">
        <v>157</v>
      </c>
      <c r="AU179" s="250" t="s">
        <v>81</v>
      </c>
      <c r="AV179" s="12" t="s">
        <v>81</v>
      </c>
      <c r="AW179" s="12" t="s">
        <v>35</v>
      </c>
      <c r="AX179" s="12" t="s">
        <v>72</v>
      </c>
      <c r="AY179" s="250" t="s">
        <v>146</v>
      </c>
    </row>
    <row r="180" s="11" customFormat="1">
      <c r="B180" s="230"/>
      <c r="C180" s="231"/>
      <c r="D180" s="227" t="s">
        <v>157</v>
      </c>
      <c r="E180" s="232" t="s">
        <v>21</v>
      </c>
      <c r="F180" s="233" t="s">
        <v>161</v>
      </c>
      <c r="G180" s="231"/>
      <c r="H180" s="232" t="s">
        <v>21</v>
      </c>
      <c r="I180" s="234"/>
      <c r="J180" s="231"/>
      <c r="K180" s="231"/>
      <c r="L180" s="235"/>
      <c r="M180" s="236"/>
      <c r="N180" s="237"/>
      <c r="O180" s="237"/>
      <c r="P180" s="237"/>
      <c r="Q180" s="237"/>
      <c r="R180" s="237"/>
      <c r="S180" s="237"/>
      <c r="T180" s="238"/>
      <c r="AT180" s="239" t="s">
        <v>157</v>
      </c>
      <c r="AU180" s="239" t="s">
        <v>81</v>
      </c>
      <c r="AV180" s="11" t="s">
        <v>79</v>
      </c>
      <c r="AW180" s="11" t="s">
        <v>35</v>
      </c>
      <c r="AX180" s="11" t="s">
        <v>72</v>
      </c>
      <c r="AY180" s="239" t="s">
        <v>146</v>
      </c>
    </row>
    <row r="181" s="12" customFormat="1">
      <c r="B181" s="240"/>
      <c r="C181" s="241"/>
      <c r="D181" s="227" t="s">
        <v>157</v>
      </c>
      <c r="E181" s="242" t="s">
        <v>21</v>
      </c>
      <c r="F181" s="243" t="s">
        <v>246</v>
      </c>
      <c r="G181" s="241"/>
      <c r="H181" s="244">
        <v>-1.9810000000000001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AT181" s="250" t="s">
        <v>157</v>
      </c>
      <c r="AU181" s="250" t="s">
        <v>81</v>
      </c>
      <c r="AV181" s="12" t="s">
        <v>81</v>
      </c>
      <c r="AW181" s="12" t="s">
        <v>35</v>
      </c>
      <c r="AX181" s="12" t="s">
        <v>72</v>
      </c>
      <c r="AY181" s="250" t="s">
        <v>146</v>
      </c>
    </row>
    <row r="182" s="11" customFormat="1">
      <c r="B182" s="230"/>
      <c r="C182" s="231"/>
      <c r="D182" s="227" t="s">
        <v>157</v>
      </c>
      <c r="E182" s="232" t="s">
        <v>21</v>
      </c>
      <c r="F182" s="233" t="s">
        <v>163</v>
      </c>
      <c r="G182" s="231"/>
      <c r="H182" s="232" t="s">
        <v>21</v>
      </c>
      <c r="I182" s="234"/>
      <c r="J182" s="231"/>
      <c r="K182" s="231"/>
      <c r="L182" s="235"/>
      <c r="M182" s="236"/>
      <c r="N182" s="237"/>
      <c r="O182" s="237"/>
      <c r="P182" s="237"/>
      <c r="Q182" s="237"/>
      <c r="R182" s="237"/>
      <c r="S182" s="237"/>
      <c r="T182" s="238"/>
      <c r="AT182" s="239" t="s">
        <v>157</v>
      </c>
      <c r="AU182" s="239" t="s">
        <v>81</v>
      </c>
      <c r="AV182" s="11" t="s">
        <v>79</v>
      </c>
      <c r="AW182" s="11" t="s">
        <v>35</v>
      </c>
      <c r="AX182" s="11" t="s">
        <v>72</v>
      </c>
      <c r="AY182" s="239" t="s">
        <v>146</v>
      </c>
    </row>
    <row r="183" s="12" customFormat="1">
      <c r="B183" s="240"/>
      <c r="C183" s="241"/>
      <c r="D183" s="227" t="s">
        <v>157</v>
      </c>
      <c r="E183" s="242" t="s">
        <v>21</v>
      </c>
      <c r="F183" s="243" t="s">
        <v>247</v>
      </c>
      <c r="G183" s="241"/>
      <c r="H183" s="244">
        <v>-1.1140000000000001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AT183" s="250" t="s">
        <v>157</v>
      </c>
      <c r="AU183" s="250" t="s">
        <v>81</v>
      </c>
      <c r="AV183" s="12" t="s">
        <v>81</v>
      </c>
      <c r="AW183" s="12" t="s">
        <v>35</v>
      </c>
      <c r="AX183" s="12" t="s">
        <v>72</v>
      </c>
      <c r="AY183" s="250" t="s">
        <v>146</v>
      </c>
    </row>
    <row r="184" s="11" customFormat="1">
      <c r="B184" s="230"/>
      <c r="C184" s="231"/>
      <c r="D184" s="227" t="s">
        <v>157</v>
      </c>
      <c r="E184" s="232" t="s">
        <v>21</v>
      </c>
      <c r="F184" s="233" t="s">
        <v>248</v>
      </c>
      <c r="G184" s="231"/>
      <c r="H184" s="232" t="s">
        <v>21</v>
      </c>
      <c r="I184" s="234"/>
      <c r="J184" s="231"/>
      <c r="K184" s="231"/>
      <c r="L184" s="235"/>
      <c r="M184" s="236"/>
      <c r="N184" s="237"/>
      <c r="O184" s="237"/>
      <c r="P184" s="237"/>
      <c r="Q184" s="237"/>
      <c r="R184" s="237"/>
      <c r="S184" s="237"/>
      <c r="T184" s="238"/>
      <c r="AT184" s="239" t="s">
        <v>157</v>
      </c>
      <c r="AU184" s="239" t="s">
        <v>81</v>
      </c>
      <c r="AV184" s="11" t="s">
        <v>79</v>
      </c>
      <c r="AW184" s="11" t="s">
        <v>35</v>
      </c>
      <c r="AX184" s="11" t="s">
        <v>72</v>
      </c>
      <c r="AY184" s="239" t="s">
        <v>146</v>
      </c>
    </row>
    <row r="185" s="12" customFormat="1">
      <c r="B185" s="240"/>
      <c r="C185" s="241"/>
      <c r="D185" s="227" t="s">
        <v>157</v>
      </c>
      <c r="E185" s="242" t="s">
        <v>21</v>
      </c>
      <c r="F185" s="243" t="s">
        <v>249</v>
      </c>
      <c r="G185" s="241"/>
      <c r="H185" s="244">
        <v>-2.835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AT185" s="250" t="s">
        <v>157</v>
      </c>
      <c r="AU185" s="250" t="s">
        <v>81</v>
      </c>
      <c r="AV185" s="12" t="s">
        <v>81</v>
      </c>
      <c r="AW185" s="12" t="s">
        <v>35</v>
      </c>
      <c r="AX185" s="12" t="s">
        <v>72</v>
      </c>
      <c r="AY185" s="250" t="s">
        <v>146</v>
      </c>
    </row>
    <row r="186" s="12" customFormat="1">
      <c r="B186" s="240"/>
      <c r="C186" s="241"/>
      <c r="D186" s="227" t="s">
        <v>157</v>
      </c>
      <c r="E186" s="242" t="s">
        <v>21</v>
      </c>
      <c r="F186" s="243" t="s">
        <v>250</v>
      </c>
      <c r="G186" s="241"/>
      <c r="H186" s="244">
        <v>-2.835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AT186" s="250" t="s">
        <v>157</v>
      </c>
      <c r="AU186" s="250" t="s">
        <v>81</v>
      </c>
      <c r="AV186" s="12" t="s">
        <v>81</v>
      </c>
      <c r="AW186" s="12" t="s">
        <v>35</v>
      </c>
      <c r="AX186" s="12" t="s">
        <v>72</v>
      </c>
      <c r="AY186" s="250" t="s">
        <v>146</v>
      </c>
    </row>
    <row r="187" s="12" customFormat="1">
      <c r="B187" s="240"/>
      <c r="C187" s="241"/>
      <c r="D187" s="227" t="s">
        <v>157</v>
      </c>
      <c r="E187" s="242" t="s">
        <v>21</v>
      </c>
      <c r="F187" s="243" t="s">
        <v>251</v>
      </c>
      <c r="G187" s="241"/>
      <c r="H187" s="244">
        <v>-1.9219999999999999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AT187" s="250" t="s">
        <v>157</v>
      </c>
      <c r="AU187" s="250" t="s">
        <v>81</v>
      </c>
      <c r="AV187" s="12" t="s">
        <v>81</v>
      </c>
      <c r="AW187" s="12" t="s">
        <v>35</v>
      </c>
      <c r="AX187" s="12" t="s">
        <v>72</v>
      </c>
      <c r="AY187" s="250" t="s">
        <v>146</v>
      </c>
    </row>
    <row r="188" s="12" customFormat="1">
      <c r="B188" s="240"/>
      <c r="C188" s="241"/>
      <c r="D188" s="227" t="s">
        <v>157</v>
      </c>
      <c r="E188" s="242" t="s">
        <v>21</v>
      </c>
      <c r="F188" s="243" t="s">
        <v>198</v>
      </c>
      <c r="G188" s="241"/>
      <c r="H188" s="244">
        <v>10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AT188" s="250" t="s">
        <v>157</v>
      </c>
      <c r="AU188" s="250" t="s">
        <v>81</v>
      </c>
      <c r="AV188" s="12" t="s">
        <v>81</v>
      </c>
      <c r="AW188" s="12" t="s">
        <v>35</v>
      </c>
      <c r="AX188" s="12" t="s">
        <v>72</v>
      </c>
      <c r="AY188" s="250" t="s">
        <v>146</v>
      </c>
    </row>
    <row r="189" s="1" customFormat="1" ht="25.5" customHeight="1">
      <c r="B189" s="44"/>
      <c r="C189" s="215" t="s">
        <v>10</v>
      </c>
      <c r="D189" s="215" t="s">
        <v>148</v>
      </c>
      <c r="E189" s="216" t="s">
        <v>252</v>
      </c>
      <c r="F189" s="217" t="s">
        <v>253</v>
      </c>
      <c r="G189" s="218" t="s">
        <v>151</v>
      </c>
      <c r="H189" s="219">
        <v>172.53999999999999</v>
      </c>
      <c r="I189" s="220"/>
      <c r="J189" s="221">
        <f>ROUND(I189*H189,2)</f>
        <v>0</v>
      </c>
      <c r="K189" s="217" t="s">
        <v>152</v>
      </c>
      <c r="L189" s="70"/>
      <c r="M189" s="222" t="s">
        <v>21</v>
      </c>
      <c r="N189" s="223" t="s">
        <v>43</v>
      </c>
      <c r="O189" s="45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AR189" s="22" t="s">
        <v>153</v>
      </c>
      <c r="AT189" s="22" t="s">
        <v>148</v>
      </c>
      <c r="AU189" s="22" t="s">
        <v>81</v>
      </c>
      <c r="AY189" s="22" t="s">
        <v>146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22" t="s">
        <v>79</v>
      </c>
      <c r="BK189" s="226">
        <f>ROUND(I189*H189,2)</f>
        <v>0</v>
      </c>
      <c r="BL189" s="22" t="s">
        <v>153</v>
      </c>
      <c r="BM189" s="22" t="s">
        <v>254</v>
      </c>
    </row>
    <row r="190" s="1" customFormat="1">
      <c r="B190" s="44"/>
      <c r="C190" s="72"/>
      <c r="D190" s="227" t="s">
        <v>155</v>
      </c>
      <c r="E190" s="72"/>
      <c r="F190" s="228" t="s">
        <v>255</v>
      </c>
      <c r="G190" s="72"/>
      <c r="H190" s="72"/>
      <c r="I190" s="185"/>
      <c r="J190" s="72"/>
      <c r="K190" s="72"/>
      <c r="L190" s="70"/>
      <c r="M190" s="229"/>
      <c r="N190" s="45"/>
      <c r="O190" s="45"/>
      <c r="P190" s="45"/>
      <c r="Q190" s="45"/>
      <c r="R190" s="45"/>
      <c r="S190" s="45"/>
      <c r="T190" s="93"/>
      <c r="AT190" s="22" t="s">
        <v>155</v>
      </c>
      <c r="AU190" s="22" t="s">
        <v>81</v>
      </c>
    </row>
    <row r="191" s="11" customFormat="1">
      <c r="B191" s="230"/>
      <c r="C191" s="231"/>
      <c r="D191" s="227" t="s">
        <v>157</v>
      </c>
      <c r="E191" s="232" t="s">
        <v>21</v>
      </c>
      <c r="F191" s="233" t="s">
        <v>256</v>
      </c>
      <c r="G191" s="231"/>
      <c r="H191" s="232" t="s">
        <v>21</v>
      </c>
      <c r="I191" s="234"/>
      <c r="J191" s="231"/>
      <c r="K191" s="231"/>
      <c r="L191" s="235"/>
      <c r="M191" s="236"/>
      <c r="N191" s="237"/>
      <c r="O191" s="237"/>
      <c r="P191" s="237"/>
      <c r="Q191" s="237"/>
      <c r="R191" s="237"/>
      <c r="S191" s="237"/>
      <c r="T191" s="238"/>
      <c r="AT191" s="239" t="s">
        <v>157</v>
      </c>
      <c r="AU191" s="239" t="s">
        <v>81</v>
      </c>
      <c r="AV191" s="11" t="s">
        <v>79</v>
      </c>
      <c r="AW191" s="11" t="s">
        <v>35</v>
      </c>
      <c r="AX191" s="11" t="s">
        <v>72</v>
      </c>
      <c r="AY191" s="239" t="s">
        <v>146</v>
      </c>
    </row>
    <row r="192" s="11" customFormat="1">
      <c r="B192" s="230"/>
      <c r="C192" s="231"/>
      <c r="D192" s="227" t="s">
        <v>157</v>
      </c>
      <c r="E192" s="232" t="s">
        <v>21</v>
      </c>
      <c r="F192" s="233" t="s">
        <v>159</v>
      </c>
      <c r="G192" s="231"/>
      <c r="H192" s="232" t="s">
        <v>21</v>
      </c>
      <c r="I192" s="234"/>
      <c r="J192" s="231"/>
      <c r="K192" s="231"/>
      <c r="L192" s="235"/>
      <c r="M192" s="236"/>
      <c r="N192" s="237"/>
      <c r="O192" s="237"/>
      <c r="P192" s="237"/>
      <c r="Q192" s="237"/>
      <c r="R192" s="237"/>
      <c r="S192" s="237"/>
      <c r="T192" s="238"/>
      <c r="AT192" s="239" t="s">
        <v>157</v>
      </c>
      <c r="AU192" s="239" t="s">
        <v>81</v>
      </c>
      <c r="AV192" s="11" t="s">
        <v>79</v>
      </c>
      <c r="AW192" s="11" t="s">
        <v>35</v>
      </c>
      <c r="AX192" s="11" t="s">
        <v>72</v>
      </c>
      <c r="AY192" s="239" t="s">
        <v>146</v>
      </c>
    </row>
    <row r="193" s="12" customFormat="1">
      <c r="B193" s="240"/>
      <c r="C193" s="241"/>
      <c r="D193" s="227" t="s">
        <v>157</v>
      </c>
      <c r="E193" s="242" t="s">
        <v>21</v>
      </c>
      <c r="F193" s="243" t="s">
        <v>257</v>
      </c>
      <c r="G193" s="241"/>
      <c r="H193" s="244">
        <v>62.990000000000002</v>
      </c>
      <c r="I193" s="245"/>
      <c r="J193" s="241"/>
      <c r="K193" s="241"/>
      <c r="L193" s="246"/>
      <c r="M193" s="247"/>
      <c r="N193" s="248"/>
      <c r="O193" s="248"/>
      <c r="P193" s="248"/>
      <c r="Q193" s="248"/>
      <c r="R193" s="248"/>
      <c r="S193" s="248"/>
      <c r="T193" s="249"/>
      <c r="AT193" s="250" t="s">
        <v>157</v>
      </c>
      <c r="AU193" s="250" t="s">
        <v>81</v>
      </c>
      <c r="AV193" s="12" t="s">
        <v>81</v>
      </c>
      <c r="AW193" s="12" t="s">
        <v>35</v>
      </c>
      <c r="AX193" s="12" t="s">
        <v>72</v>
      </c>
      <c r="AY193" s="250" t="s">
        <v>146</v>
      </c>
    </row>
    <row r="194" s="11" customFormat="1">
      <c r="B194" s="230"/>
      <c r="C194" s="231"/>
      <c r="D194" s="227" t="s">
        <v>157</v>
      </c>
      <c r="E194" s="232" t="s">
        <v>21</v>
      </c>
      <c r="F194" s="233" t="s">
        <v>161</v>
      </c>
      <c r="G194" s="231"/>
      <c r="H194" s="232" t="s">
        <v>21</v>
      </c>
      <c r="I194" s="234"/>
      <c r="J194" s="231"/>
      <c r="K194" s="231"/>
      <c r="L194" s="235"/>
      <c r="M194" s="236"/>
      <c r="N194" s="237"/>
      <c r="O194" s="237"/>
      <c r="P194" s="237"/>
      <c r="Q194" s="237"/>
      <c r="R194" s="237"/>
      <c r="S194" s="237"/>
      <c r="T194" s="238"/>
      <c r="AT194" s="239" t="s">
        <v>157</v>
      </c>
      <c r="AU194" s="239" t="s">
        <v>81</v>
      </c>
      <c r="AV194" s="11" t="s">
        <v>79</v>
      </c>
      <c r="AW194" s="11" t="s">
        <v>35</v>
      </c>
      <c r="AX194" s="11" t="s">
        <v>72</v>
      </c>
      <c r="AY194" s="239" t="s">
        <v>146</v>
      </c>
    </row>
    <row r="195" s="12" customFormat="1">
      <c r="B195" s="240"/>
      <c r="C195" s="241"/>
      <c r="D195" s="227" t="s">
        <v>157</v>
      </c>
      <c r="E195" s="242" t="s">
        <v>21</v>
      </c>
      <c r="F195" s="243" t="s">
        <v>258</v>
      </c>
      <c r="G195" s="241"/>
      <c r="H195" s="244">
        <v>66.030000000000001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AT195" s="250" t="s">
        <v>157</v>
      </c>
      <c r="AU195" s="250" t="s">
        <v>81</v>
      </c>
      <c r="AV195" s="12" t="s">
        <v>81</v>
      </c>
      <c r="AW195" s="12" t="s">
        <v>35</v>
      </c>
      <c r="AX195" s="12" t="s">
        <v>72</v>
      </c>
      <c r="AY195" s="250" t="s">
        <v>146</v>
      </c>
    </row>
    <row r="196" s="11" customFormat="1">
      <c r="B196" s="230"/>
      <c r="C196" s="231"/>
      <c r="D196" s="227" t="s">
        <v>157</v>
      </c>
      <c r="E196" s="232" t="s">
        <v>21</v>
      </c>
      <c r="F196" s="233" t="s">
        <v>163</v>
      </c>
      <c r="G196" s="231"/>
      <c r="H196" s="232" t="s">
        <v>21</v>
      </c>
      <c r="I196" s="234"/>
      <c r="J196" s="231"/>
      <c r="K196" s="231"/>
      <c r="L196" s="235"/>
      <c r="M196" s="236"/>
      <c r="N196" s="237"/>
      <c r="O196" s="237"/>
      <c r="P196" s="237"/>
      <c r="Q196" s="237"/>
      <c r="R196" s="237"/>
      <c r="S196" s="237"/>
      <c r="T196" s="238"/>
      <c r="AT196" s="239" t="s">
        <v>157</v>
      </c>
      <c r="AU196" s="239" t="s">
        <v>81</v>
      </c>
      <c r="AV196" s="11" t="s">
        <v>79</v>
      </c>
      <c r="AW196" s="11" t="s">
        <v>35</v>
      </c>
      <c r="AX196" s="11" t="s">
        <v>72</v>
      </c>
      <c r="AY196" s="239" t="s">
        <v>146</v>
      </c>
    </row>
    <row r="197" s="12" customFormat="1">
      <c r="B197" s="240"/>
      <c r="C197" s="241"/>
      <c r="D197" s="227" t="s">
        <v>157</v>
      </c>
      <c r="E197" s="242" t="s">
        <v>21</v>
      </c>
      <c r="F197" s="243" t="s">
        <v>259</v>
      </c>
      <c r="G197" s="241"/>
      <c r="H197" s="244">
        <v>43.520000000000003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AT197" s="250" t="s">
        <v>157</v>
      </c>
      <c r="AU197" s="250" t="s">
        <v>81</v>
      </c>
      <c r="AV197" s="12" t="s">
        <v>81</v>
      </c>
      <c r="AW197" s="12" t="s">
        <v>35</v>
      </c>
      <c r="AX197" s="12" t="s">
        <v>72</v>
      </c>
      <c r="AY197" s="250" t="s">
        <v>146</v>
      </c>
    </row>
    <row r="198" s="1" customFormat="1" ht="16.5" customHeight="1">
      <c r="B198" s="44"/>
      <c r="C198" s="251" t="s">
        <v>260</v>
      </c>
      <c r="D198" s="251" t="s">
        <v>261</v>
      </c>
      <c r="E198" s="252" t="s">
        <v>262</v>
      </c>
      <c r="F198" s="253" t="s">
        <v>263</v>
      </c>
      <c r="G198" s="254" t="s">
        <v>223</v>
      </c>
      <c r="H198" s="255">
        <v>34.508000000000003</v>
      </c>
      <c r="I198" s="256"/>
      <c r="J198" s="257">
        <f>ROUND(I198*H198,2)</f>
        <v>0</v>
      </c>
      <c r="K198" s="253" t="s">
        <v>152</v>
      </c>
      <c r="L198" s="258"/>
      <c r="M198" s="259" t="s">
        <v>21</v>
      </c>
      <c r="N198" s="260" t="s">
        <v>43</v>
      </c>
      <c r="O198" s="45"/>
      <c r="P198" s="224">
        <f>O198*H198</f>
        <v>0</v>
      </c>
      <c r="Q198" s="224">
        <v>1</v>
      </c>
      <c r="R198" s="224">
        <f>Q198*H198</f>
        <v>34.508000000000003</v>
      </c>
      <c r="S198" s="224">
        <v>0</v>
      </c>
      <c r="T198" s="225">
        <f>S198*H198</f>
        <v>0</v>
      </c>
      <c r="AR198" s="22" t="s">
        <v>204</v>
      </c>
      <c r="AT198" s="22" t="s">
        <v>261</v>
      </c>
      <c r="AU198" s="22" t="s">
        <v>81</v>
      </c>
      <c r="AY198" s="22" t="s">
        <v>146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22" t="s">
        <v>79</v>
      </c>
      <c r="BK198" s="226">
        <f>ROUND(I198*H198,2)</f>
        <v>0</v>
      </c>
      <c r="BL198" s="22" t="s">
        <v>153</v>
      </c>
      <c r="BM198" s="22" t="s">
        <v>264</v>
      </c>
    </row>
    <row r="199" s="1" customFormat="1">
      <c r="B199" s="44"/>
      <c r="C199" s="72"/>
      <c r="D199" s="227" t="s">
        <v>155</v>
      </c>
      <c r="E199" s="72"/>
      <c r="F199" s="228" t="s">
        <v>263</v>
      </c>
      <c r="G199" s="72"/>
      <c r="H199" s="72"/>
      <c r="I199" s="185"/>
      <c r="J199" s="72"/>
      <c r="K199" s="72"/>
      <c r="L199" s="70"/>
      <c r="M199" s="229"/>
      <c r="N199" s="45"/>
      <c r="O199" s="45"/>
      <c r="P199" s="45"/>
      <c r="Q199" s="45"/>
      <c r="R199" s="45"/>
      <c r="S199" s="45"/>
      <c r="T199" s="93"/>
      <c r="AT199" s="22" t="s">
        <v>155</v>
      </c>
      <c r="AU199" s="22" t="s">
        <v>81</v>
      </c>
    </row>
    <row r="200" s="12" customFormat="1">
      <c r="B200" s="240"/>
      <c r="C200" s="241"/>
      <c r="D200" s="227" t="s">
        <v>157</v>
      </c>
      <c r="E200" s="242" t="s">
        <v>21</v>
      </c>
      <c r="F200" s="243" t="s">
        <v>265</v>
      </c>
      <c r="G200" s="241"/>
      <c r="H200" s="244">
        <v>34.508000000000003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AT200" s="250" t="s">
        <v>157</v>
      </c>
      <c r="AU200" s="250" t="s">
        <v>81</v>
      </c>
      <c r="AV200" s="12" t="s">
        <v>81</v>
      </c>
      <c r="AW200" s="12" t="s">
        <v>35</v>
      </c>
      <c r="AX200" s="12" t="s">
        <v>72</v>
      </c>
      <c r="AY200" s="250" t="s">
        <v>146</v>
      </c>
    </row>
    <row r="201" s="1" customFormat="1" ht="25.5" customHeight="1">
      <c r="B201" s="44"/>
      <c r="C201" s="215" t="s">
        <v>266</v>
      </c>
      <c r="D201" s="215" t="s">
        <v>148</v>
      </c>
      <c r="E201" s="216" t="s">
        <v>267</v>
      </c>
      <c r="F201" s="217" t="s">
        <v>268</v>
      </c>
      <c r="G201" s="218" t="s">
        <v>151</v>
      </c>
      <c r="H201" s="219">
        <v>172.53999999999999</v>
      </c>
      <c r="I201" s="220"/>
      <c r="J201" s="221">
        <f>ROUND(I201*H201,2)</f>
        <v>0</v>
      </c>
      <c r="K201" s="217" t="s">
        <v>152</v>
      </c>
      <c r="L201" s="70"/>
      <c r="M201" s="222" t="s">
        <v>21</v>
      </c>
      <c r="N201" s="223" t="s">
        <v>43</v>
      </c>
      <c r="O201" s="45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AR201" s="22" t="s">
        <v>153</v>
      </c>
      <c r="AT201" s="22" t="s">
        <v>148</v>
      </c>
      <c r="AU201" s="22" t="s">
        <v>81</v>
      </c>
      <c r="AY201" s="22" t="s">
        <v>146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22" t="s">
        <v>79</v>
      </c>
      <c r="BK201" s="226">
        <f>ROUND(I201*H201,2)</f>
        <v>0</v>
      </c>
      <c r="BL201" s="22" t="s">
        <v>153</v>
      </c>
      <c r="BM201" s="22" t="s">
        <v>269</v>
      </c>
    </row>
    <row r="202" s="1" customFormat="1">
      <c r="B202" s="44"/>
      <c r="C202" s="72"/>
      <c r="D202" s="227" t="s">
        <v>155</v>
      </c>
      <c r="E202" s="72"/>
      <c r="F202" s="228" t="s">
        <v>270</v>
      </c>
      <c r="G202" s="72"/>
      <c r="H202" s="72"/>
      <c r="I202" s="185"/>
      <c r="J202" s="72"/>
      <c r="K202" s="72"/>
      <c r="L202" s="70"/>
      <c r="M202" s="229"/>
      <c r="N202" s="45"/>
      <c r="O202" s="45"/>
      <c r="P202" s="45"/>
      <c r="Q202" s="45"/>
      <c r="R202" s="45"/>
      <c r="S202" s="45"/>
      <c r="T202" s="93"/>
      <c r="AT202" s="22" t="s">
        <v>155</v>
      </c>
      <c r="AU202" s="22" t="s">
        <v>81</v>
      </c>
    </row>
    <row r="203" s="11" customFormat="1">
      <c r="B203" s="230"/>
      <c r="C203" s="231"/>
      <c r="D203" s="227" t="s">
        <v>157</v>
      </c>
      <c r="E203" s="232" t="s">
        <v>21</v>
      </c>
      <c r="F203" s="233" t="s">
        <v>256</v>
      </c>
      <c r="G203" s="231"/>
      <c r="H203" s="232" t="s">
        <v>21</v>
      </c>
      <c r="I203" s="234"/>
      <c r="J203" s="231"/>
      <c r="K203" s="231"/>
      <c r="L203" s="235"/>
      <c r="M203" s="236"/>
      <c r="N203" s="237"/>
      <c r="O203" s="237"/>
      <c r="P203" s="237"/>
      <c r="Q203" s="237"/>
      <c r="R203" s="237"/>
      <c r="S203" s="237"/>
      <c r="T203" s="238"/>
      <c r="AT203" s="239" t="s">
        <v>157</v>
      </c>
      <c r="AU203" s="239" t="s">
        <v>81</v>
      </c>
      <c r="AV203" s="11" t="s">
        <v>79</v>
      </c>
      <c r="AW203" s="11" t="s">
        <v>35</v>
      </c>
      <c r="AX203" s="11" t="s">
        <v>72</v>
      </c>
      <c r="AY203" s="239" t="s">
        <v>146</v>
      </c>
    </row>
    <row r="204" s="11" customFormat="1">
      <c r="B204" s="230"/>
      <c r="C204" s="231"/>
      <c r="D204" s="227" t="s">
        <v>157</v>
      </c>
      <c r="E204" s="232" t="s">
        <v>21</v>
      </c>
      <c r="F204" s="233" t="s">
        <v>159</v>
      </c>
      <c r="G204" s="231"/>
      <c r="H204" s="232" t="s">
        <v>21</v>
      </c>
      <c r="I204" s="234"/>
      <c r="J204" s="231"/>
      <c r="K204" s="231"/>
      <c r="L204" s="235"/>
      <c r="M204" s="236"/>
      <c r="N204" s="237"/>
      <c r="O204" s="237"/>
      <c r="P204" s="237"/>
      <c r="Q204" s="237"/>
      <c r="R204" s="237"/>
      <c r="S204" s="237"/>
      <c r="T204" s="238"/>
      <c r="AT204" s="239" t="s">
        <v>157</v>
      </c>
      <c r="AU204" s="239" t="s">
        <v>81</v>
      </c>
      <c r="AV204" s="11" t="s">
        <v>79</v>
      </c>
      <c r="AW204" s="11" t="s">
        <v>35</v>
      </c>
      <c r="AX204" s="11" t="s">
        <v>72</v>
      </c>
      <c r="AY204" s="239" t="s">
        <v>146</v>
      </c>
    </row>
    <row r="205" s="12" customFormat="1">
      <c r="B205" s="240"/>
      <c r="C205" s="241"/>
      <c r="D205" s="227" t="s">
        <v>157</v>
      </c>
      <c r="E205" s="242" t="s">
        <v>21</v>
      </c>
      <c r="F205" s="243" t="s">
        <v>257</v>
      </c>
      <c r="G205" s="241"/>
      <c r="H205" s="244">
        <v>62.990000000000002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AT205" s="250" t="s">
        <v>157</v>
      </c>
      <c r="AU205" s="250" t="s">
        <v>81</v>
      </c>
      <c r="AV205" s="12" t="s">
        <v>81</v>
      </c>
      <c r="AW205" s="12" t="s">
        <v>35</v>
      </c>
      <c r="AX205" s="12" t="s">
        <v>72</v>
      </c>
      <c r="AY205" s="250" t="s">
        <v>146</v>
      </c>
    </row>
    <row r="206" s="11" customFormat="1">
      <c r="B206" s="230"/>
      <c r="C206" s="231"/>
      <c r="D206" s="227" t="s">
        <v>157</v>
      </c>
      <c r="E206" s="232" t="s">
        <v>21</v>
      </c>
      <c r="F206" s="233" t="s">
        <v>161</v>
      </c>
      <c r="G206" s="231"/>
      <c r="H206" s="232" t="s">
        <v>21</v>
      </c>
      <c r="I206" s="234"/>
      <c r="J206" s="231"/>
      <c r="K206" s="231"/>
      <c r="L206" s="235"/>
      <c r="M206" s="236"/>
      <c r="N206" s="237"/>
      <c r="O206" s="237"/>
      <c r="P206" s="237"/>
      <c r="Q206" s="237"/>
      <c r="R206" s="237"/>
      <c r="S206" s="237"/>
      <c r="T206" s="238"/>
      <c r="AT206" s="239" t="s">
        <v>157</v>
      </c>
      <c r="AU206" s="239" t="s">
        <v>81</v>
      </c>
      <c r="AV206" s="11" t="s">
        <v>79</v>
      </c>
      <c r="AW206" s="11" t="s">
        <v>35</v>
      </c>
      <c r="AX206" s="11" t="s">
        <v>72</v>
      </c>
      <c r="AY206" s="239" t="s">
        <v>146</v>
      </c>
    </row>
    <row r="207" s="12" customFormat="1">
      <c r="B207" s="240"/>
      <c r="C207" s="241"/>
      <c r="D207" s="227" t="s">
        <v>157</v>
      </c>
      <c r="E207" s="242" t="s">
        <v>21</v>
      </c>
      <c r="F207" s="243" t="s">
        <v>258</v>
      </c>
      <c r="G207" s="241"/>
      <c r="H207" s="244">
        <v>66.030000000000001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AT207" s="250" t="s">
        <v>157</v>
      </c>
      <c r="AU207" s="250" t="s">
        <v>81</v>
      </c>
      <c r="AV207" s="12" t="s">
        <v>81</v>
      </c>
      <c r="AW207" s="12" t="s">
        <v>35</v>
      </c>
      <c r="AX207" s="12" t="s">
        <v>72</v>
      </c>
      <c r="AY207" s="250" t="s">
        <v>146</v>
      </c>
    </row>
    <row r="208" s="11" customFormat="1">
      <c r="B208" s="230"/>
      <c r="C208" s="231"/>
      <c r="D208" s="227" t="s">
        <v>157</v>
      </c>
      <c r="E208" s="232" t="s">
        <v>21</v>
      </c>
      <c r="F208" s="233" t="s">
        <v>163</v>
      </c>
      <c r="G208" s="231"/>
      <c r="H208" s="232" t="s">
        <v>21</v>
      </c>
      <c r="I208" s="234"/>
      <c r="J208" s="231"/>
      <c r="K208" s="231"/>
      <c r="L208" s="235"/>
      <c r="M208" s="236"/>
      <c r="N208" s="237"/>
      <c r="O208" s="237"/>
      <c r="P208" s="237"/>
      <c r="Q208" s="237"/>
      <c r="R208" s="237"/>
      <c r="S208" s="237"/>
      <c r="T208" s="238"/>
      <c r="AT208" s="239" t="s">
        <v>157</v>
      </c>
      <c r="AU208" s="239" t="s">
        <v>81</v>
      </c>
      <c r="AV208" s="11" t="s">
        <v>79</v>
      </c>
      <c r="AW208" s="11" t="s">
        <v>35</v>
      </c>
      <c r="AX208" s="11" t="s">
        <v>72</v>
      </c>
      <c r="AY208" s="239" t="s">
        <v>146</v>
      </c>
    </row>
    <row r="209" s="12" customFormat="1">
      <c r="B209" s="240"/>
      <c r="C209" s="241"/>
      <c r="D209" s="227" t="s">
        <v>157</v>
      </c>
      <c r="E209" s="242" t="s">
        <v>21</v>
      </c>
      <c r="F209" s="243" t="s">
        <v>259</v>
      </c>
      <c r="G209" s="241"/>
      <c r="H209" s="244">
        <v>43.520000000000003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AT209" s="250" t="s">
        <v>157</v>
      </c>
      <c r="AU209" s="250" t="s">
        <v>81</v>
      </c>
      <c r="AV209" s="12" t="s">
        <v>81</v>
      </c>
      <c r="AW209" s="12" t="s">
        <v>35</v>
      </c>
      <c r="AX209" s="12" t="s">
        <v>72</v>
      </c>
      <c r="AY209" s="250" t="s">
        <v>146</v>
      </c>
    </row>
    <row r="210" s="1" customFormat="1" ht="16.5" customHeight="1">
      <c r="B210" s="44"/>
      <c r="C210" s="251" t="s">
        <v>271</v>
      </c>
      <c r="D210" s="251" t="s">
        <v>261</v>
      </c>
      <c r="E210" s="252" t="s">
        <v>272</v>
      </c>
      <c r="F210" s="253" t="s">
        <v>273</v>
      </c>
      <c r="G210" s="254" t="s">
        <v>274</v>
      </c>
      <c r="H210" s="255">
        <v>2.5880000000000001</v>
      </c>
      <c r="I210" s="256"/>
      <c r="J210" s="257">
        <f>ROUND(I210*H210,2)</f>
        <v>0</v>
      </c>
      <c r="K210" s="253" t="s">
        <v>152</v>
      </c>
      <c r="L210" s="258"/>
      <c r="M210" s="259" t="s">
        <v>21</v>
      </c>
      <c r="N210" s="260" t="s">
        <v>43</v>
      </c>
      <c r="O210" s="45"/>
      <c r="P210" s="224">
        <f>O210*H210</f>
        <v>0</v>
      </c>
      <c r="Q210" s="224">
        <v>0.001</v>
      </c>
      <c r="R210" s="224">
        <f>Q210*H210</f>
        <v>0.002588</v>
      </c>
      <c r="S210" s="224">
        <v>0</v>
      </c>
      <c r="T210" s="225">
        <f>S210*H210</f>
        <v>0</v>
      </c>
      <c r="AR210" s="22" t="s">
        <v>204</v>
      </c>
      <c r="AT210" s="22" t="s">
        <v>261</v>
      </c>
      <c r="AU210" s="22" t="s">
        <v>81</v>
      </c>
      <c r="AY210" s="22" t="s">
        <v>146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22" t="s">
        <v>79</v>
      </c>
      <c r="BK210" s="226">
        <f>ROUND(I210*H210,2)</f>
        <v>0</v>
      </c>
      <c r="BL210" s="22" t="s">
        <v>153</v>
      </c>
      <c r="BM210" s="22" t="s">
        <v>275</v>
      </c>
    </row>
    <row r="211" s="1" customFormat="1">
      <c r="B211" s="44"/>
      <c r="C211" s="72"/>
      <c r="D211" s="227" t="s">
        <v>155</v>
      </c>
      <c r="E211" s="72"/>
      <c r="F211" s="228" t="s">
        <v>273</v>
      </c>
      <c r="G211" s="72"/>
      <c r="H211" s="72"/>
      <c r="I211" s="185"/>
      <c r="J211" s="72"/>
      <c r="K211" s="72"/>
      <c r="L211" s="70"/>
      <c r="M211" s="229"/>
      <c r="N211" s="45"/>
      <c r="O211" s="45"/>
      <c r="P211" s="45"/>
      <c r="Q211" s="45"/>
      <c r="R211" s="45"/>
      <c r="S211" s="45"/>
      <c r="T211" s="93"/>
      <c r="AT211" s="22" t="s">
        <v>155</v>
      </c>
      <c r="AU211" s="22" t="s">
        <v>81</v>
      </c>
    </row>
    <row r="212" s="12" customFormat="1">
      <c r="B212" s="240"/>
      <c r="C212" s="241"/>
      <c r="D212" s="227" t="s">
        <v>157</v>
      </c>
      <c r="E212" s="241"/>
      <c r="F212" s="243" t="s">
        <v>276</v>
      </c>
      <c r="G212" s="241"/>
      <c r="H212" s="244">
        <v>2.5880000000000001</v>
      </c>
      <c r="I212" s="245"/>
      <c r="J212" s="241"/>
      <c r="K212" s="241"/>
      <c r="L212" s="246"/>
      <c r="M212" s="247"/>
      <c r="N212" s="248"/>
      <c r="O212" s="248"/>
      <c r="P212" s="248"/>
      <c r="Q212" s="248"/>
      <c r="R212" s="248"/>
      <c r="S212" s="248"/>
      <c r="T212" s="249"/>
      <c r="AT212" s="250" t="s">
        <v>157</v>
      </c>
      <c r="AU212" s="250" t="s">
        <v>81</v>
      </c>
      <c r="AV212" s="12" t="s">
        <v>81</v>
      </c>
      <c r="AW212" s="12" t="s">
        <v>6</v>
      </c>
      <c r="AX212" s="12" t="s">
        <v>79</v>
      </c>
      <c r="AY212" s="250" t="s">
        <v>146</v>
      </c>
    </row>
    <row r="213" s="10" customFormat="1" ht="29.88" customHeight="1">
      <c r="B213" s="199"/>
      <c r="C213" s="200"/>
      <c r="D213" s="201" t="s">
        <v>71</v>
      </c>
      <c r="E213" s="213" t="s">
        <v>81</v>
      </c>
      <c r="F213" s="213" t="s">
        <v>277</v>
      </c>
      <c r="G213" s="200"/>
      <c r="H213" s="200"/>
      <c r="I213" s="203"/>
      <c r="J213" s="214">
        <f>BK213</f>
        <v>0</v>
      </c>
      <c r="K213" s="200"/>
      <c r="L213" s="205"/>
      <c r="M213" s="206"/>
      <c r="N213" s="207"/>
      <c r="O213" s="207"/>
      <c r="P213" s="208">
        <f>SUM(P214:P240)</f>
        <v>0</v>
      </c>
      <c r="Q213" s="207"/>
      <c r="R213" s="208">
        <f>SUM(R214:R240)</f>
        <v>25.464776400000002</v>
      </c>
      <c r="S213" s="207"/>
      <c r="T213" s="209">
        <f>SUM(T214:T240)</f>
        <v>0</v>
      </c>
      <c r="AR213" s="210" t="s">
        <v>79</v>
      </c>
      <c r="AT213" s="211" t="s">
        <v>71</v>
      </c>
      <c r="AU213" s="211" t="s">
        <v>79</v>
      </c>
      <c r="AY213" s="210" t="s">
        <v>146</v>
      </c>
      <c r="BK213" s="212">
        <f>SUM(BK214:BK240)</f>
        <v>0</v>
      </c>
    </row>
    <row r="214" s="1" customFormat="1" ht="16.5" customHeight="1">
      <c r="B214" s="44"/>
      <c r="C214" s="215" t="s">
        <v>278</v>
      </c>
      <c r="D214" s="215" t="s">
        <v>148</v>
      </c>
      <c r="E214" s="216" t="s">
        <v>279</v>
      </c>
      <c r="F214" s="217" t="s">
        <v>280</v>
      </c>
      <c r="G214" s="218" t="s">
        <v>173</v>
      </c>
      <c r="H214" s="219">
        <v>7.5919999999999996</v>
      </c>
      <c r="I214" s="220"/>
      <c r="J214" s="221">
        <f>ROUND(I214*H214,2)</f>
        <v>0</v>
      </c>
      <c r="K214" s="217" t="s">
        <v>152</v>
      </c>
      <c r="L214" s="70"/>
      <c r="M214" s="222" t="s">
        <v>21</v>
      </c>
      <c r="N214" s="223" t="s">
        <v>43</v>
      </c>
      <c r="O214" s="45"/>
      <c r="P214" s="224">
        <f>O214*H214</f>
        <v>0</v>
      </c>
      <c r="Q214" s="224">
        <v>1.9205000000000001</v>
      </c>
      <c r="R214" s="224">
        <f>Q214*H214</f>
        <v>14.580436000000001</v>
      </c>
      <c r="S214" s="224">
        <v>0</v>
      </c>
      <c r="T214" s="225">
        <f>S214*H214</f>
        <v>0</v>
      </c>
      <c r="AR214" s="22" t="s">
        <v>153</v>
      </c>
      <c r="AT214" s="22" t="s">
        <v>148</v>
      </c>
      <c r="AU214" s="22" t="s">
        <v>81</v>
      </c>
      <c r="AY214" s="22" t="s">
        <v>146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22" t="s">
        <v>79</v>
      </c>
      <c r="BK214" s="226">
        <f>ROUND(I214*H214,2)</f>
        <v>0</v>
      </c>
      <c r="BL214" s="22" t="s">
        <v>153</v>
      </c>
      <c r="BM214" s="22" t="s">
        <v>281</v>
      </c>
    </row>
    <row r="215" s="1" customFormat="1">
      <c r="B215" s="44"/>
      <c r="C215" s="72"/>
      <c r="D215" s="227" t="s">
        <v>155</v>
      </c>
      <c r="E215" s="72"/>
      <c r="F215" s="228" t="s">
        <v>282</v>
      </c>
      <c r="G215" s="72"/>
      <c r="H215" s="72"/>
      <c r="I215" s="185"/>
      <c r="J215" s="72"/>
      <c r="K215" s="72"/>
      <c r="L215" s="70"/>
      <c r="M215" s="229"/>
      <c r="N215" s="45"/>
      <c r="O215" s="45"/>
      <c r="P215" s="45"/>
      <c r="Q215" s="45"/>
      <c r="R215" s="45"/>
      <c r="S215" s="45"/>
      <c r="T215" s="93"/>
      <c r="AT215" s="22" t="s">
        <v>155</v>
      </c>
      <c r="AU215" s="22" t="s">
        <v>81</v>
      </c>
    </row>
    <row r="216" s="12" customFormat="1">
      <c r="B216" s="240"/>
      <c r="C216" s="241"/>
      <c r="D216" s="227" t="s">
        <v>157</v>
      </c>
      <c r="E216" s="242" t="s">
        <v>21</v>
      </c>
      <c r="F216" s="243" t="s">
        <v>283</v>
      </c>
      <c r="G216" s="241"/>
      <c r="H216" s="244">
        <v>2.835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AT216" s="250" t="s">
        <v>157</v>
      </c>
      <c r="AU216" s="250" t="s">
        <v>81</v>
      </c>
      <c r="AV216" s="12" t="s">
        <v>81</v>
      </c>
      <c r="AW216" s="12" t="s">
        <v>35</v>
      </c>
      <c r="AX216" s="12" t="s">
        <v>72</v>
      </c>
      <c r="AY216" s="250" t="s">
        <v>146</v>
      </c>
    </row>
    <row r="217" s="12" customFormat="1">
      <c r="B217" s="240"/>
      <c r="C217" s="241"/>
      <c r="D217" s="227" t="s">
        <v>157</v>
      </c>
      <c r="E217" s="242" t="s">
        <v>21</v>
      </c>
      <c r="F217" s="243" t="s">
        <v>284</v>
      </c>
      <c r="G217" s="241"/>
      <c r="H217" s="244">
        <v>2.835</v>
      </c>
      <c r="I217" s="245"/>
      <c r="J217" s="241"/>
      <c r="K217" s="241"/>
      <c r="L217" s="246"/>
      <c r="M217" s="247"/>
      <c r="N217" s="248"/>
      <c r="O217" s="248"/>
      <c r="P217" s="248"/>
      <c r="Q217" s="248"/>
      <c r="R217" s="248"/>
      <c r="S217" s="248"/>
      <c r="T217" s="249"/>
      <c r="AT217" s="250" t="s">
        <v>157</v>
      </c>
      <c r="AU217" s="250" t="s">
        <v>81</v>
      </c>
      <c r="AV217" s="12" t="s">
        <v>81</v>
      </c>
      <c r="AW217" s="12" t="s">
        <v>35</v>
      </c>
      <c r="AX217" s="12" t="s">
        <v>72</v>
      </c>
      <c r="AY217" s="250" t="s">
        <v>146</v>
      </c>
    </row>
    <row r="218" s="12" customFormat="1">
      <c r="B218" s="240"/>
      <c r="C218" s="241"/>
      <c r="D218" s="227" t="s">
        <v>157</v>
      </c>
      <c r="E218" s="242" t="s">
        <v>21</v>
      </c>
      <c r="F218" s="243" t="s">
        <v>285</v>
      </c>
      <c r="G218" s="241"/>
      <c r="H218" s="244">
        <v>1.9219999999999999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AT218" s="250" t="s">
        <v>157</v>
      </c>
      <c r="AU218" s="250" t="s">
        <v>81</v>
      </c>
      <c r="AV218" s="12" t="s">
        <v>81</v>
      </c>
      <c r="AW218" s="12" t="s">
        <v>35</v>
      </c>
      <c r="AX218" s="12" t="s">
        <v>72</v>
      </c>
      <c r="AY218" s="250" t="s">
        <v>146</v>
      </c>
    </row>
    <row r="219" s="1" customFormat="1" ht="25.5" customHeight="1">
      <c r="B219" s="44"/>
      <c r="C219" s="215" t="s">
        <v>286</v>
      </c>
      <c r="D219" s="215" t="s">
        <v>148</v>
      </c>
      <c r="E219" s="216" t="s">
        <v>287</v>
      </c>
      <c r="F219" s="217" t="s">
        <v>288</v>
      </c>
      <c r="G219" s="218" t="s">
        <v>151</v>
      </c>
      <c r="H219" s="219">
        <v>101.22</v>
      </c>
      <c r="I219" s="220"/>
      <c r="J219" s="221">
        <f>ROUND(I219*H219,2)</f>
        <v>0</v>
      </c>
      <c r="K219" s="217" t="s">
        <v>152</v>
      </c>
      <c r="L219" s="70"/>
      <c r="M219" s="222" t="s">
        <v>21</v>
      </c>
      <c r="N219" s="223" t="s">
        <v>43</v>
      </c>
      <c r="O219" s="45"/>
      <c r="P219" s="224">
        <f>O219*H219</f>
        <v>0</v>
      </c>
      <c r="Q219" s="224">
        <v>0.00017000000000000001</v>
      </c>
      <c r="R219" s="224">
        <f>Q219*H219</f>
        <v>0.017207400000000001</v>
      </c>
      <c r="S219" s="224">
        <v>0</v>
      </c>
      <c r="T219" s="225">
        <f>S219*H219</f>
        <v>0</v>
      </c>
      <c r="AR219" s="22" t="s">
        <v>153</v>
      </c>
      <c r="AT219" s="22" t="s">
        <v>148</v>
      </c>
      <c r="AU219" s="22" t="s">
        <v>81</v>
      </c>
      <c r="AY219" s="22" t="s">
        <v>146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22" t="s">
        <v>79</v>
      </c>
      <c r="BK219" s="226">
        <f>ROUND(I219*H219,2)</f>
        <v>0</v>
      </c>
      <c r="BL219" s="22" t="s">
        <v>153</v>
      </c>
      <c r="BM219" s="22" t="s">
        <v>289</v>
      </c>
    </row>
    <row r="220" s="1" customFormat="1">
      <c r="B220" s="44"/>
      <c r="C220" s="72"/>
      <c r="D220" s="227" t="s">
        <v>155</v>
      </c>
      <c r="E220" s="72"/>
      <c r="F220" s="228" t="s">
        <v>290</v>
      </c>
      <c r="G220" s="72"/>
      <c r="H220" s="72"/>
      <c r="I220" s="185"/>
      <c r="J220" s="72"/>
      <c r="K220" s="72"/>
      <c r="L220" s="70"/>
      <c r="M220" s="229"/>
      <c r="N220" s="45"/>
      <c r="O220" s="45"/>
      <c r="P220" s="45"/>
      <c r="Q220" s="45"/>
      <c r="R220" s="45"/>
      <c r="S220" s="45"/>
      <c r="T220" s="93"/>
      <c r="AT220" s="22" t="s">
        <v>155</v>
      </c>
      <c r="AU220" s="22" t="s">
        <v>81</v>
      </c>
    </row>
    <row r="221" s="12" customFormat="1">
      <c r="B221" s="240"/>
      <c r="C221" s="241"/>
      <c r="D221" s="227" t="s">
        <v>157</v>
      </c>
      <c r="E221" s="242" t="s">
        <v>21</v>
      </c>
      <c r="F221" s="243" t="s">
        <v>291</v>
      </c>
      <c r="G221" s="241"/>
      <c r="H221" s="244">
        <v>37.793999999999997</v>
      </c>
      <c r="I221" s="245"/>
      <c r="J221" s="241"/>
      <c r="K221" s="241"/>
      <c r="L221" s="246"/>
      <c r="M221" s="247"/>
      <c r="N221" s="248"/>
      <c r="O221" s="248"/>
      <c r="P221" s="248"/>
      <c r="Q221" s="248"/>
      <c r="R221" s="248"/>
      <c r="S221" s="248"/>
      <c r="T221" s="249"/>
      <c r="AT221" s="250" t="s">
        <v>157</v>
      </c>
      <c r="AU221" s="250" t="s">
        <v>81</v>
      </c>
      <c r="AV221" s="12" t="s">
        <v>81</v>
      </c>
      <c r="AW221" s="12" t="s">
        <v>35</v>
      </c>
      <c r="AX221" s="12" t="s">
        <v>72</v>
      </c>
      <c r="AY221" s="250" t="s">
        <v>146</v>
      </c>
    </row>
    <row r="222" s="12" customFormat="1">
      <c r="B222" s="240"/>
      <c r="C222" s="241"/>
      <c r="D222" s="227" t="s">
        <v>157</v>
      </c>
      <c r="E222" s="242" t="s">
        <v>21</v>
      </c>
      <c r="F222" s="243" t="s">
        <v>292</v>
      </c>
      <c r="G222" s="241"/>
      <c r="H222" s="244">
        <v>37.793999999999997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AT222" s="250" t="s">
        <v>157</v>
      </c>
      <c r="AU222" s="250" t="s">
        <v>81</v>
      </c>
      <c r="AV222" s="12" t="s">
        <v>81</v>
      </c>
      <c r="AW222" s="12" t="s">
        <v>35</v>
      </c>
      <c r="AX222" s="12" t="s">
        <v>72</v>
      </c>
      <c r="AY222" s="250" t="s">
        <v>146</v>
      </c>
    </row>
    <row r="223" s="12" customFormat="1">
      <c r="B223" s="240"/>
      <c r="C223" s="241"/>
      <c r="D223" s="227" t="s">
        <v>157</v>
      </c>
      <c r="E223" s="242" t="s">
        <v>21</v>
      </c>
      <c r="F223" s="243" t="s">
        <v>293</v>
      </c>
      <c r="G223" s="241"/>
      <c r="H223" s="244">
        <v>25.632000000000001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AT223" s="250" t="s">
        <v>157</v>
      </c>
      <c r="AU223" s="250" t="s">
        <v>81</v>
      </c>
      <c r="AV223" s="12" t="s">
        <v>81</v>
      </c>
      <c r="AW223" s="12" t="s">
        <v>35</v>
      </c>
      <c r="AX223" s="12" t="s">
        <v>72</v>
      </c>
      <c r="AY223" s="250" t="s">
        <v>146</v>
      </c>
    </row>
    <row r="224" s="1" customFormat="1" ht="16.5" customHeight="1">
      <c r="B224" s="44"/>
      <c r="C224" s="251" t="s">
        <v>9</v>
      </c>
      <c r="D224" s="251" t="s">
        <v>261</v>
      </c>
      <c r="E224" s="252" t="s">
        <v>294</v>
      </c>
      <c r="F224" s="253" t="s">
        <v>295</v>
      </c>
      <c r="G224" s="254" t="s">
        <v>151</v>
      </c>
      <c r="H224" s="255">
        <v>116.40300000000001</v>
      </c>
      <c r="I224" s="256"/>
      <c r="J224" s="257">
        <f>ROUND(I224*H224,2)</f>
        <v>0</v>
      </c>
      <c r="K224" s="253" t="s">
        <v>152</v>
      </c>
      <c r="L224" s="258"/>
      <c r="M224" s="259" t="s">
        <v>21</v>
      </c>
      <c r="N224" s="260" t="s">
        <v>43</v>
      </c>
      <c r="O224" s="45"/>
      <c r="P224" s="224">
        <f>O224*H224</f>
        <v>0</v>
      </c>
      <c r="Q224" s="224">
        <v>0.00050000000000000001</v>
      </c>
      <c r="R224" s="224">
        <f>Q224*H224</f>
        <v>0.058201500000000003</v>
      </c>
      <c r="S224" s="224">
        <v>0</v>
      </c>
      <c r="T224" s="225">
        <f>S224*H224</f>
        <v>0</v>
      </c>
      <c r="AR224" s="22" t="s">
        <v>204</v>
      </c>
      <c r="AT224" s="22" t="s">
        <v>261</v>
      </c>
      <c r="AU224" s="22" t="s">
        <v>81</v>
      </c>
      <c r="AY224" s="22" t="s">
        <v>146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22" t="s">
        <v>79</v>
      </c>
      <c r="BK224" s="226">
        <f>ROUND(I224*H224,2)</f>
        <v>0</v>
      </c>
      <c r="BL224" s="22" t="s">
        <v>153</v>
      </c>
      <c r="BM224" s="22" t="s">
        <v>296</v>
      </c>
    </row>
    <row r="225" s="1" customFormat="1">
      <c r="B225" s="44"/>
      <c r="C225" s="72"/>
      <c r="D225" s="227" t="s">
        <v>155</v>
      </c>
      <c r="E225" s="72"/>
      <c r="F225" s="228" t="s">
        <v>297</v>
      </c>
      <c r="G225" s="72"/>
      <c r="H225" s="72"/>
      <c r="I225" s="185"/>
      <c r="J225" s="72"/>
      <c r="K225" s="72"/>
      <c r="L225" s="70"/>
      <c r="M225" s="229"/>
      <c r="N225" s="45"/>
      <c r="O225" s="45"/>
      <c r="P225" s="45"/>
      <c r="Q225" s="45"/>
      <c r="R225" s="45"/>
      <c r="S225" s="45"/>
      <c r="T225" s="93"/>
      <c r="AT225" s="22" t="s">
        <v>155</v>
      </c>
      <c r="AU225" s="22" t="s">
        <v>81</v>
      </c>
    </row>
    <row r="226" s="12" customFormat="1">
      <c r="B226" s="240"/>
      <c r="C226" s="241"/>
      <c r="D226" s="227" t="s">
        <v>157</v>
      </c>
      <c r="E226" s="241"/>
      <c r="F226" s="243" t="s">
        <v>298</v>
      </c>
      <c r="G226" s="241"/>
      <c r="H226" s="244">
        <v>116.40300000000001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AT226" s="250" t="s">
        <v>157</v>
      </c>
      <c r="AU226" s="250" t="s">
        <v>81</v>
      </c>
      <c r="AV226" s="12" t="s">
        <v>81</v>
      </c>
      <c r="AW226" s="12" t="s">
        <v>6</v>
      </c>
      <c r="AX226" s="12" t="s">
        <v>79</v>
      </c>
      <c r="AY226" s="250" t="s">
        <v>146</v>
      </c>
    </row>
    <row r="227" s="1" customFormat="1" ht="16.5" customHeight="1">
      <c r="B227" s="44"/>
      <c r="C227" s="215" t="s">
        <v>299</v>
      </c>
      <c r="D227" s="215" t="s">
        <v>148</v>
      </c>
      <c r="E227" s="216" t="s">
        <v>300</v>
      </c>
      <c r="F227" s="217" t="s">
        <v>301</v>
      </c>
      <c r="G227" s="218" t="s">
        <v>302</v>
      </c>
      <c r="H227" s="219">
        <v>84.349999999999994</v>
      </c>
      <c r="I227" s="220"/>
      <c r="J227" s="221">
        <f>ROUND(I227*H227,2)</f>
        <v>0</v>
      </c>
      <c r="K227" s="217" t="s">
        <v>152</v>
      </c>
      <c r="L227" s="70"/>
      <c r="M227" s="222" t="s">
        <v>21</v>
      </c>
      <c r="N227" s="223" t="s">
        <v>43</v>
      </c>
      <c r="O227" s="45"/>
      <c r="P227" s="224">
        <f>O227*H227</f>
        <v>0</v>
      </c>
      <c r="Q227" s="224">
        <v>0.00048999999999999998</v>
      </c>
      <c r="R227" s="224">
        <f>Q227*H227</f>
        <v>0.041331499999999993</v>
      </c>
      <c r="S227" s="224">
        <v>0</v>
      </c>
      <c r="T227" s="225">
        <f>S227*H227</f>
        <v>0</v>
      </c>
      <c r="AR227" s="22" t="s">
        <v>153</v>
      </c>
      <c r="AT227" s="22" t="s">
        <v>148</v>
      </c>
      <c r="AU227" s="22" t="s">
        <v>81</v>
      </c>
      <c r="AY227" s="22" t="s">
        <v>146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22" t="s">
        <v>79</v>
      </c>
      <c r="BK227" s="226">
        <f>ROUND(I227*H227,2)</f>
        <v>0</v>
      </c>
      <c r="BL227" s="22" t="s">
        <v>153</v>
      </c>
      <c r="BM227" s="22" t="s">
        <v>303</v>
      </c>
    </row>
    <row r="228" s="1" customFormat="1">
      <c r="B228" s="44"/>
      <c r="C228" s="72"/>
      <c r="D228" s="227" t="s">
        <v>155</v>
      </c>
      <c r="E228" s="72"/>
      <c r="F228" s="228" t="s">
        <v>304</v>
      </c>
      <c r="G228" s="72"/>
      <c r="H228" s="72"/>
      <c r="I228" s="185"/>
      <c r="J228" s="72"/>
      <c r="K228" s="72"/>
      <c r="L228" s="70"/>
      <c r="M228" s="229"/>
      <c r="N228" s="45"/>
      <c r="O228" s="45"/>
      <c r="P228" s="45"/>
      <c r="Q228" s="45"/>
      <c r="R228" s="45"/>
      <c r="S228" s="45"/>
      <c r="T228" s="93"/>
      <c r="AT228" s="22" t="s">
        <v>155</v>
      </c>
      <c r="AU228" s="22" t="s">
        <v>81</v>
      </c>
    </row>
    <row r="229" s="12" customFormat="1">
      <c r="B229" s="240"/>
      <c r="C229" s="241"/>
      <c r="D229" s="227" t="s">
        <v>157</v>
      </c>
      <c r="E229" s="242" t="s">
        <v>21</v>
      </c>
      <c r="F229" s="243" t="s">
        <v>305</v>
      </c>
      <c r="G229" s="241"/>
      <c r="H229" s="244">
        <v>31.495000000000001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AT229" s="250" t="s">
        <v>157</v>
      </c>
      <c r="AU229" s="250" t="s">
        <v>81</v>
      </c>
      <c r="AV229" s="12" t="s">
        <v>81</v>
      </c>
      <c r="AW229" s="12" t="s">
        <v>35</v>
      </c>
      <c r="AX229" s="12" t="s">
        <v>72</v>
      </c>
      <c r="AY229" s="250" t="s">
        <v>146</v>
      </c>
    </row>
    <row r="230" s="12" customFormat="1">
      <c r="B230" s="240"/>
      <c r="C230" s="241"/>
      <c r="D230" s="227" t="s">
        <v>157</v>
      </c>
      <c r="E230" s="242" t="s">
        <v>21</v>
      </c>
      <c r="F230" s="243" t="s">
        <v>306</v>
      </c>
      <c r="G230" s="241"/>
      <c r="H230" s="244">
        <v>31.495000000000001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AT230" s="250" t="s">
        <v>157</v>
      </c>
      <c r="AU230" s="250" t="s">
        <v>81</v>
      </c>
      <c r="AV230" s="12" t="s">
        <v>81</v>
      </c>
      <c r="AW230" s="12" t="s">
        <v>35</v>
      </c>
      <c r="AX230" s="12" t="s">
        <v>72</v>
      </c>
      <c r="AY230" s="250" t="s">
        <v>146</v>
      </c>
    </row>
    <row r="231" s="12" customFormat="1">
      <c r="B231" s="240"/>
      <c r="C231" s="241"/>
      <c r="D231" s="227" t="s">
        <v>157</v>
      </c>
      <c r="E231" s="242" t="s">
        <v>21</v>
      </c>
      <c r="F231" s="243" t="s">
        <v>307</v>
      </c>
      <c r="G231" s="241"/>
      <c r="H231" s="244">
        <v>21.359999999999999</v>
      </c>
      <c r="I231" s="245"/>
      <c r="J231" s="241"/>
      <c r="K231" s="241"/>
      <c r="L231" s="246"/>
      <c r="M231" s="247"/>
      <c r="N231" s="248"/>
      <c r="O231" s="248"/>
      <c r="P231" s="248"/>
      <c r="Q231" s="248"/>
      <c r="R231" s="248"/>
      <c r="S231" s="248"/>
      <c r="T231" s="249"/>
      <c r="AT231" s="250" t="s">
        <v>157</v>
      </c>
      <c r="AU231" s="250" t="s">
        <v>81</v>
      </c>
      <c r="AV231" s="12" t="s">
        <v>81</v>
      </c>
      <c r="AW231" s="12" t="s">
        <v>35</v>
      </c>
      <c r="AX231" s="12" t="s">
        <v>72</v>
      </c>
      <c r="AY231" s="250" t="s">
        <v>146</v>
      </c>
    </row>
    <row r="232" s="1" customFormat="1" ht="25.5" customHeight="1">
      <c r="B232" s="44"/>
      <c r="C232" s="215" t="s">
        <v>308</v>
      </c>
      <c r="D232" s="215" t="s">
        <v>148</v>
      </c>
      <c r="E232" s="216" t="s">
        <v>309</v>
      </c>
      <c r="F232" s="217" t="s">
        <v>310</v>
      </c>
      <c r="G232" s="218" t="s">
        <v>173</v>
      </c>
      <c r="H232" s="219">
        <v>4.9850000000000003</v>
      </c>
      <c r="I232" s="220"/>
      <c r="J232" s="221">
        <f>ROUND(I232*H232,2)</f>
        <v>0</v>
      </c>
      <c r="K232" s="217" t="s">
        <v>152</v>
      </c>
      <c r="L232" s="70"/>
      <c r="M232" s="222" t="s">
        <v>21</v>
      </c>
      <c r="N232" s="223" t="s">
        <v>43</v>
      </c>
      <c r="O232" s="45"/>
      <c r="P232" s="224">
        <f>O232*H232</f>
        <v>0</v>
      </c>
      <c r="Q232" s="224">
        <v>2.1600000000000001</v>
      </c>
      <c r="R232" s="224">
        <f>Q232*H232</f>
        <v>10.767600000000002</v>
      </c>
      <c r="S232" s="224">
        <v>0</v>
      </c>
      <c r="T232" s="225">
        <f>S232*H232</f>
        <v>0</v>
      </c>
      <c r="AR232" s="22" t="s">
        <v>153</v>
      </c>
      <c r="AT232" s="22" t="s">
        <v>148</v>
      </c>
      <c r="AU232" s="22" t="s">
        <v>81</v>
      </c>
      <c r="AY232" s="22" t="s">
        <v>146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22" t="s">
        <v>79</v>
      </c>
      <c r="BK232" s="226">
        <f>ROUND(I232*H232,2)</f>
        <v>0</v>
      </c>
      <c r="BL232" s="22" t="s">
        <v>153</v>
      </c>
      <c r="BM232" s="22" t="s">
        <v>311</v>
      </c>
    </row>
    <row r="233" s="1" customFormat="1">
      <c r="B233" s="44"/>
      <c r="C233" s="72"/>
      <c r="D233" s="227" t="s">
        <v>155</v>
      </c>
      <c r="E233" s="72"/>
      <c r="F233" s="228" t="s">
        <v>312</v>
      </c>
      <c r="G233" s="72"/>
      <c r="H233" s="72"/>
      <c r="I233" s="185"/>
      <c r="J233" s="72"/>
      <c r="K233" s="72"/>
      <c r="L233" s="70"/>
      <c r="M233" s="229"/>
      <c r="N233" s="45"/>
      <c r="O233" s="45"/>
      <c r="P233" s="45"/>
      <c r="Q233" s="45"/>
      <c r="R233" s="45"/>
      <c r="S233" s="45"/>
      <c r="T233" s="93"/>
      <c r="AT233" s="22" t="s">
        <v>155</v>
      </c>
      <c r="AU233" s="22" t="s">
        <v>81</v>
      </c>
    </row>
    <row r="234" s="11" customFormat="1">
      <c r="B234" s="230"/>
      <c r="C234" s="231"/>
      <c r="D234" s="227" t="s">
        <v>157</v>
      </c>
      <c r="E234" s="232" t="s">
        <v>21</v>
      </c>
      <c r="F234" s="233" t="s">
        <v>158</v>
      </c>
      <c r="G234" s="231"/>
      <c r="H234" s="232" t="s">
        <v>21</v>
      </c>
      <c r="I234" s="234"/>
      <c r="J234" s="231"/>
      <c r="K234" s="231"/>
      <c r="L234" s="235"/>
      <c r="M234" s="236"/>
      <c r="N234" s="237"/>
      <c r="O234" s="237"/>
      <c r="P234" s="237"/>
      <c r="Q234" s="237"/>
      <c r="R234" s="237"/>
      <c r="S234" s="237"/>
      <c r="T234" s="238"/>
      <c r="AT234" s="239" t="s">
        <v>157</v>
      </c>
      <c r="AU234" s="239" t="s">
        <v>81</v>
      </c>
      <c r="AV234" s="11" t="s">
        <v>79</v>
      </c>
      <c r="AW234" s="11" t="s">
        <v>35</v>
      </c>
      <c r="AX234" s="11" t="s">
        <v>72</v>
      </c>
      <c r="AY234" s="239" t="s">
        <v>146</v>
      </c>
    </row>
    <row r="235" s="11" customFormat="1">
      <c r="B235" s="230"/>
      <c r="C235" s="231"/>
      <c r="D235" s="227" t="s">
        <v>157</v>
      </c>
      <c r="E235" s="232" t="s">
        <v>21</v>
      </c>
      <c r="F235" s="233" t="s">
        <v>159</v>
      </c>
      <c r="G235" s="231"/>
      <c r="H235" s="232" t="s">
        <v>21</v>
      </c>
      <c r="I235" s="234"/>
      <c r="J235" s="231"/>
      <c r="K235" s="231"/>
      <c r="L235" s="235"/>
      <c r="M235" s="236"/>
      <c r="N235" s="237"/>
      <c r="O235" s="237"/>
      <c r="P235" s="237"/>
      <c r="Q235" s="237"/>
      <c r="R235" s="237"/>
      <c r="S235" s="237"/>
      <c r="T235" s="238"/>
      <c r="AT235" s="239" t="s">
        <v>157</v>
      </c>
      <c r="AU235" s="239" t="s">
        <v>81</v>
      </c>
      <c r="AV235" s="11" t="s">
        <v>79</v>
      </c>
      <c r="AW235" s="11" t="s">
        <v>35</v>
      </c>
      <c r="AX235" s="11" t="s">
        <v>72</v>
      </c>
      <c r="AY235" s="239" t="s">
        <v>146</v>
      </c>
    </row>
    <row r="236" s="12" customFormat="1">
      <c r="B236" s="240"/>
      <c r="C236" s="241"/>
      <c r="D236" s="227" t="s">
        <v>157</v>
      </c>
      <c r="E236" s="242" t="s">
        <v>21</v>
      </c>
      <c r="F236" s="243" t="s">
        <v>313</v>
      </c>
      <c r="G236" s="241"/>
      <c r="H236" s="244">
        <v>1.8899999999999999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AT236" s="250" t="s">
        <v>157</v>
      </c>
      <c r="AU236" s="250" t="s">
        <v>81</v>
      </c>
      <c r="AV236" s="12" t="s">
        <v>81</v>
      </c>
      <c r="AW236" s="12" t="s">
        <v>35</v>
      </c>
      <c r="AX236" s="12" t="s">
        <v>72</v>
      </c>
      <c r="AY236" s="250" t="s">
        <v>146</v>
      </c>
    </row>
    <row r="237" s="11" customFormat="1">
      <c r="B237" s="230"/>
      <c r="C237" s="231"/>
      <c r="D237" s="227" t="s">
        <v>157</v>
      </c>
      <c r="E237" s="232" t="s">
        <v>21</v>
      </c>
      <c r="F237" s="233" t="s">
        <v>161</v>
      </c>
      <c r="G237" s="231"/>
      <c r="H237" s="232" t="s">
        <v>21</v>
      </c>
      <c r="I237" s="234"/>
      <c r="J237" s="231"/>
      <c r="K237" s="231"/>
      <c r="L237" s="235"/>
      <c r="M237" s="236"/>
      <c r="N237" s="237"/>
      <c r="O237" s="237"/>
      <c r="P237" s="237"/>
      <c r="Q237" s="237"/>
      <c r="R237" s="237"/>
      <c r="S237" s="237"/>
      <c r="T237" s="238"/>
      <c r="AT237" s="239" t="s">
        <v>157</v>
      </c>
      <c r="AU237" s="239" t="s">
        <v>81</v>
      </c>
      <c r="AV237" s="11" t="s">
        <v>79</v>
      </c>
      <c r="AW237" s="11" t="s">
        <v>35</v>
      </c>
      <c r="AX237" s="11" t="s">
        <v>72</v>
      </c>
      <c r="AY237" s="239" t="s">
        <v>146</v>
      </c>
    </row>
    <row r="238" s="12" customFormat="1">
      <c r="B238" s="240"/>
      <c r="C238" s="241"/>
      <c r="D238" s="227" t="s">
        <v>157</v>
      </c>
      <c r="E238" s="242" t="s">
        <v>21</v>
      </c>
      <c r="F238" s="243" t="s">
        <v>314</v>
      </c>
      <c r="G238" s="241"/>
      <c r="H238" s="244">
        <v>1.9810000000000001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AT238" s="250" t="s">
        <v>157</v>
      </c>
      <c r="AU238" s="250" t="s">
        <v>81</v>
      </c>
      <c r="AV238" s="12" t="s">
        <v>81</v>
      </c>
      <c r="AW238" s="12" t="s">
        <v>35</v>
      </c>
      <c r="AX238" s="12" t="s">
        <v>72</v>
      </c>
      <c r="AY238" s="250" t="s">
        <v>146</v>
      </c>
    </row>
    <row r="239" s="11" customFormat="1">
      <c r="B239" s="230"/>
      <c r="C239" s="231"/>
      <c r="D239" s="227" t="s">
        <v>157</v>
      </c>
      <c r="E239" s="232" t="s">
        <v>21</v>
      </c>
      <c r="F239" s="233" t="s">
        <v>163</v>
      </c>
      <c r="G239" s="231"/>
      <c r="H239" s="232" t="s">
        <v>21</v>
      </c>
      <c r="I239" s="234"/>
      <c r="J239" s="231"/>
      <c r="K239" s="231"/>
      <c r="L239" s="235"/>
      <c r="M239" s="236"/>
      <c r="N239" s="237"/>
      <c r="O239" s="237"/>
      <c r="P239" s="237"/>
      <c r="Q239" s="237"/>
      <c r="R239" s="237"/>
      <c r="S239" s="237"/>
      <c r="T239" s="238"/>
      <c r="AT239" s="239" t="s">
        <v>157</v>
      </c>
      <c r="AU239" s="239" t="s">
        <v>81</v>
      </c>
      <c r="AV239" s="11" t="s">
        <v>79</v>
      </c>
      <c r="AW239" s="11" t="s">
        <v>35</v>
      </c>
      <c r="AX239" s="11" t="s">
        <v>72</v>
      </c>
      <c r="AY239" s="239" t="s">
        <v>146</v>
      </c>
    </row>
    <row r="240" s="12" customFormat="1">
      <c r="B240" s="240"/>
      <c r="C240" s="241"/>
      <c r="D240" s="227" t="s">
        <v>157</v>
      </c>
      <c r="E240" s="242" t="s">
        <v>21</v>
      </c>
      <c r="F240" s="243" t="s">
        <v>315</v>
      </c>
      <c r="G240" s="241"/>
      <c r="H240" s="244">
        <v>1.1140000000000001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AT240" s="250" t="s">
        <v>157</v>
      </c>
      <c r="AU240" s="250" t="s">
        <v>81</v>
      </c>
      <c r="AV240" s="12" t="s">
        <v>81</v>
      </c>
      <c r="AW240" s="12" t="s">
        <v>35</v>
      </c>
      <c r="AX240" s="12" t="s">
        <v>72</v>
      </c>
      <c r="AY240" s="250" t="s">
        <v>146</v>
      </c>
    </row>
    <row r="241" s="10" customFormat="1" ht="29.88" customHeight="1">
      <c r="B241" s="199"/>
      <c r="C241" s="200"/>
      <c r="D241" s="201" t="s">
        <v>71</v>
      </c>
      <c r="E241" s="213" t="s">
        <v>170</v>
      </c>
      <c r="F241" s="213" t="s">
        <v>316</v>
      </c>
      <c r="G241" s="200"/>
      <c r="H241" s="200"/>
      <c r="I241" s="203"/>
      <c r="J241" s="214">
        <f>BK241</f>
        <v>0</v>
      </c>
      <c r="K241" s="200"/>
      <c r="L241" s="205"/>
      <c r="M241" s="206"/>
      <c r="N241" s="207"/>
      <c r="O241" s="207"/>
      <c r="P241" s="208">
        <f>SUM(P242:P357)</f>
        <v>0</v>
      </c>
      <c r="Q241" s="207"/>
      <c r="R241" s="208">
        <f>SUM(R242:R357)</f>
        <v>21.081720480000001</v>
      </c>
      <c r="S241" s="207"/>
      <c r="T241" s="209">
        <f>SUM(T242:T357)</f>
        <v>0</v>
      </c>
      <c r="AR241" s="210" t="s">
        <v>79</v>
      </c>
      <c r="AT241" s="211" t="s">
        <v>71</v>
      </c>
      <c r="AU241" s="211" t="s">
        <v>79</v>
      </c>
      <c r="AY241" s="210" t="s">
        <v>146</v>
      </c>
      <c r="BK241" s="212">
        <f>SUM(BK242:BK357)</f>
        <v>0</v>
      </c>
    </row>
    <row r="242" s="1" customFormat="1" ht="25.5" customHeight="1">
      <c r="B242" s="44"/>
      <c r="C242" s="215" t="s">
        <v>317</v>
      </c>
      <c r="D242" s="215" t="s">
        <v>148</v>
      </c>
      <c r="E242" s="216" t="s">
        <v>318</v>
      </c>
      <c r="F242" s="217" t="s">
        <v>319</v>
      </c>
      <c r="G242" s="218" t="s">
        <v>173</v>
      </c>
      <c r="H242" s="219">
        <v>0.11600000000000001</v>
      </c>
      <c r="I242" s="220"/>
      <c r="J242" s="221">
        <f>ROUND(I242*H242,2)</f>
        <v>0</v>
      </c>
      <c r="K242" s="217" t="s">
        <v>152</v>
      </c>
      <c r="L242" s="70"/>
      <c r="M242" s="222" t="s">
        <v>21</v>
      </c>
      <c r="N242" s="223" t="s">
        <v>43</v>
      </c>
      <c r="O242" s="45"/>
      <c r="P242" s="224">
        <f>O242*H242</f>
        <v>0</v>
      </c>
      <c r="Q242" s="224">
        <v>1.07965</v>
      </c>
      <c r="R242" s="224">
        <f>Q242*H242</f>
        <v>0.1252394</v>
      </c>
      <c r="S242" s="224">
        <v>0</v>
      </c>
      <c r="T242" s="225">
        <f>S242*H242</f>
        <v>0</v>
      </c>
      <c r="AR242" s="22" t="s">
        <v>153</v>
      </c>
      <c r="AT242" s="22" t="s">
        <v>148</v>
      </c>
      <c r="AU242" s="22" t="s">
        <v>81</v>
      </c>
      <c r="AY242" s="22" t="s">
        <v>146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22" t="s">
        <v>79</v>
      </c>
      <c r="BK242" s="226">
        <f>ROUND(I242*H242,2)</f>
        <v>0</v>
      </c>
      <c r="BL242" s="22" t="s">
        <v>153</v>
      </c>
      <c r="BM242" s="22" t="s">
        <v>320</v>
      </c>
    </row>
    <row r="243" s="1" customFormat="1">
      <c r="B243" s="44"/>
      <c r="C243" s="72"/>
      <c r="D243" s="227" t="s">
        <v>155</v>
      </c>
      <c r="E243" s="72"/>
      <c r="F243" s="228" t="s">
        <v>321</v>
      </c>
      <c r="G243" s="72"/>
      <c r="H243" s="72"/>
      <c r="I243" s="185"/>
      <c r="J243" s="72"/>
      <c r="K243" s="72"/>
      <c r="L243" s="70"/>
      <c r="M243" s="229"/>
      <c r="N243" s="45"/>
      <c r="O243" s="45"/>
      <c r="P243" s="45"/>
      <c r="Q243" s="45"/>
      <c r="R243" s="45"/>
      <c r="S243" s="45"/>
      <c r="T243" s="93"/>
      <c r="AT243" s="22" t="s">
        <v>155</v>
      </c>
      <c r="AU243" s="22" t="s">
        <v>81</v>
      </c>
    </row>
    <row r="244" s="12" customFormat="1">
      <c r="B244" s="240"/>
      <c r="C244" s="241"/>
      <c r="D244" s="227" t="s">
        <v>157</v>
      </c>
      <c r="E244" s="242" t="s">
        <v>21</v>
      </c>
      <c r="F244" s="243" t="s">
        <v>322</v>
      </c>
      <c r="G244" s="241"/>
      <c r="H244" s="244">
        <v>0.023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AT244" s="250" t="s">
        <v>157</v>
      </c>
      <c r="AU244" s="250" t="s">
        <v>81</v>
      </c>
      <c r="AV244" s="12" t="s">
        <v>81</v>
      </c>
      <c r="AW244" s="12" t="s">
        <v>35</v>
      </c>
      <c r="AX244" s="12" t="s">
        <v>72</v>
      </c>
      <c r="AY244" s="250" t="s">
        <v>146</v>
      </c>
    </row>
    <row r="245" s="12" customFormat="1">
      <c r="B245" s="240"/>
      <c r="C245" s="241"/>
      <c r="D245" s="227" t="s">
        <v>157</v>
      </c>
      <c r="E245" s="242" t="s">
        <v>21</v>
      </c>
      <c r="F245" s="243" t="s">
        <v>323</v>
      </c>
      <c r="G245" s="241"/>
      <c r="H245" s="244">
        <v>0.092999999999999999</v>
      </c>
      <c r="I245" s="245"/>
      <c r="J245" s="241"/>
      <c r="K245" s="241"/>
      <c r="L245" s="246"/>
      <c r="M245" s="247"/>
      <c r="N245" s="248"/>
      <c r="O245" s="248"/>
      <c r="P245" s="248"/>
      <c r="Q245" s="248"/>
      <c r="R245" s="248"/>
      <c r="S245" s="248"/>
      <c r="T245" s="249"/>
      <c r="AT245" s="250" t="s">
        <v>157</v>
      </c>
      <c r="AU245" s="250" t="s">
        <v>81</v>
      </c>
      <c r="AV245" s="12" t="s">
        <v>81</v>
      </c>
      <c r="AW245" s="12" t="s">
        <v>35</v>
      </c>
      <c r="AX245" s="12" t="s">
        <v>72</v>
      </c>
      <c r="AY245" s="250" t="s">
        <v>146</v>
      </c>
    </row>
    <row r="246" s="1" customFormat="1" ht="16.5" customHeight="1">
      <c r="B246" s="44"/>
      <c r="C246" s="215" t="s">
        <v>324</v>
      </c>
      <c r="D246" s="215" t="s">
        <v>148</v>
      </c>
      <c r="E246" s="216" t="s">
        <v>325</v>
      </c>
      <c r="F246" s="217" t="s">
        <v>326</v>
      </c>
      <c r="G246" s="218" t="s">
        <v>151</v>
      </c>
      <c r="H246" s="219">
        <v>257.714</v>
      </c>
      <c r="I246" s="220"/>
      <c r="J246" s="221">
        <f>ROUND(I246*H246,2)</f>
        <v>0</v>
      </c>
      <c r="K246" s="217" t="s">
        <v>152</v>
      </c>
      <c r="L246" s="70"/>
      <c r="M246" s="222" t="s">
        <v>21</v>
      </c>
      <c r="N246" s="223" t="s">
        <v>43</v>
      </c>
      <c r="O246" s="45"/>
      <c r="P246" s="224">
        <f>O246*H246</f>
        <v>0</v>
      </c>
      <c r="Q246" s="224">
        <v>0.028570000000000002</v>
      </c>
      <c r="R246" s="224">
        <f>Q246*H246</f>
        <v>7.3628889800000001</v>
      </c>
      <c r="S246" s="224">
        <v>0</v>
      </c>
      <c r="T246" s="225">
        <f>S246*H246</f>
        <v>0</v>
      </c>
      <c r="AR246" s="22" t="s">
        <v>153</v>
      </c>
      <c r="AT246" s="22" t="s">
        <v>148</v>
      </c>
      <c r="AU246" s="22" t="s">
        <v>81</v>
      </c>
      <c r="AY246" s="22" t="s">
        <v>146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22" t="s">
        <v>79</v>
      </c>
      <c r="BK246" s="226">
        <f>ROUND(I246*H246,2)</f>
        <v>0</v>
      </c>
      <c r="BL246" s="22" t="s">
        <v>153</v>
      </c>
      <c r="BM246" s="22" t="s">
        <v>327</v>
      </c>
    </row>
    <row r="247" s="1" customFormat="1">
      <c r="B247" s="44"/>
      <c r="C247" s="72"/>
      <c r="D247" s="227" t="s">
        <v>155</v>
      </c>
      <c r="E247" s="72"/>
      <c r="F247" s="228" t="s">
        <v>328</v>
      </c>
      <c r="G247" s="72"/>
      <c r="H247" s="72"/>
      <c r="I247" s="185"/>
      <c r="J247" s="72"/>
      <c r="K247" s="72"/>
      <c r="L247" s="70"/>
      <c r="M247" s="229"/>
      <c r="N247" s="45"/>
      <c r="O247" s="45"/>
      <c r="P247" s="45"/>
      <c r="Q247" s="45"/>
      <c r="R247" s="45"/>
      <c r="S247" s="45"/>
      <c r="T247" s="93"/>
      <c r="AT247" s="22" t="s">
        <v>155</v>
      </c>
      <c r="AU247" s="22" t="s">
        <v>81</v>
      </c>
    </row>
    <row r="248" s="11" customFormat="1">
      <c r="B248" s="230"/>
      <c r="C248" s="231"/>
      <c r="D248" s="227" t="s">
        <v>157</v>
      </c>
      <c r="E248" s="232" t="s">
        <v>21</v>
      </c>
      <c r="F248" s="233" t="s">
        <v>329</v>
      </c>
      <c r="G248" s="231"/>
      <c r="H248" s="232" t="s">
        <v>21</v>
      </c>
      <c r="I248" s="234"/>
      <c r="J248" s="231"/>
      <c r="K248" s="231"/>
      <c r="L248" s="235"/>
      <c r="M248" s="236"/>
      <c r="N248" s="237"/>
      <c r="O248" s="237"/>
      <c r="P248" s="237"/>
      <c r="Q248" s="237"/>
      <c r="R248" s="237"/>
      <c r="S248" s="237"/>
      <c r="T248" s="238"/>
      <c r="AT248" s="239" t="s">
        <v>157</v>
      </c>
      <c r="AU248" s="239" t="s">
        <v>81</v>
      </c>
      <c r="AV248" s="11" t="s">
        <v>79</v>
      </c>
      <c r="AW248" s="11" t="s">
        <v>35</v>
      </c>
      <c r="AX248" s="11" t="s">
        <v>72</v>
      </c>
      <c r="AY248" s="239" t="s">
        <v>146</v>
      </c>
    </row>
    <row r="249" s="11" customFormat="1">
      <c r="B249" s="230"/>
      <c r="C249" s="231"/>
      <c r="D249" s="227" t="s">
        <v>157</v>
      </c>
      <c r="E249" s="232" t="s">
        <v>21</v>
      </c>
      <c r="F249" s="233" t="s">
        <v>159</v>
      </c>
      <c r="G249" s="231"/>
      <c r="H249" s="232" t="s">
        <v>21</v>
      </c>
      <c r="I249" s="234"/>
      <c r="J249" s="231"/>
      <c r="K249" s="231"/>
      <c r="L249" s="235"/>
      <c r="M249" s="236"/>
      <c r="N249" s="237"/>
      <c r="O249" s="237"/>
      <c r="P249" s="237"/>
      <c r="Q249" s="237"/>
      <c r="R249" s="237"/>
      <c r="S249" s="237"/>
      <c r="T249" s="238"/>
      <c r="AT249" s="239" t="s">
        <v>157</v>
      </c>
      <c r="AU249" s="239" t="s">
        <v>81</v>
      </c>
      <c r="AV249" s="11" t="s">
        <v>79</v>
      </c>
      <c r="AW249" s="11" t="s">
        <v>35</v>
      </c>
      <c r="AX249" s="11" t="s">
        <v>72</v>
      </c>
      <c r="AY249" s="239" t="s">
        <v>146</v>
      </c>
    </row>
    <row r="250" s="12" customFormat="1">
      <c r="B250" s="240"/>
      <c r="C250" s="241"/>
      <c r="D250" s="227" t="s">
        <v>157</v>
      </c>
      <c r="E250" s="242" t="s">
        <v>21</v>
      </c>
      <c r="F250" s="243" t="s">
        <v>330</v>
      </c>
      <c r="G250" s="241"/>
      <c r="H250" s="244">
        <v>23.620999999999999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AT250" s="250" t="s">
        <v>157</v>
      </c>
      <c r="AU250" s="250" t="s">
        <v>81</v>
      </c>
      <c r="AV250" s="12" t="s">
        <v>81</v>
      </c>
      <c r="AW250" s="12" t="s">
        <v>35</v>
      </c>
      <c r="AX250" s="12" t="s">
        <v>72</v>
      </c>
      <c r="AY250" s="250" t="s">
        <v>146</v>
      </c>
    </row>
    <row r="251" s="11" customFormat="1">
      <c r="B251" s="230"/>
      <c r="C251" s="231"/>
      <c r="D251" s="227" t="s">
        <v>157</v>
      </c>
      <c r="E251" s="232" t="s">
        <v>21</v>
      </c>
      <c r="F251" s="233" t="s">
        <v>161</v>
      </c>
      <c r="G251" s="231"/>
      <c r="H251" s="232" t="s">
        <v>21</v>
      </c>
      <c r="I251" s="234"/>
      <c r="J251" s="231"/>
      <c r="K251" s="231"/>
      <c r="L251" s="235"/>
      <c r="M251" s="236"/>
      <c r="N251" s="237"/>
      <c r="O251" s="237"/>
      <c r="P251" s="237"/>
      <c r="Q251" s="237"/>
      <c r="R251" s="237"/>
      <c r="S251" s="237"/>
      <c r="T251" s="238"/>
      <c r="AT251" s="239" t="s">
        <v>157</v>
      </c>
      <c r="AU251" s="239" t="s">
        <v>81</v>
      </c>
      <c r="AV251" s="11" t="s">
        <v>79</v>
      </c>
      <c r="AW251" s="11" t="s">
        <v>35</v>
      </c>
      <c r="AX251" s="11" t="s">
        <v>72</v>
      </c>
      <c r="AY251" s="239" t="s">
        <v>146</v>
      </c>
    </row>
    <row r="252" s="12" customFormat="1">
      <c r="B252" s="240"/>
      <c r="C252" s="241"/>
      <c r="D252" s="227" t="s">
        <v>157</v>
      </c>
      <c r="E252" s="242" t="s">
        <v>21</v>
      </c>
      <c r="F252" s="243" t="s">
        <v>331</v>
      </c>
      <c r="G252" s="241"/>
      <c r="H252" s="244">
        <v>25.983000000000001</v>
      </c>
      <c r="I252" s="245"/>
      <c r="J252" s="241"/>
      <c r="K252" s="241"/>
      <c r="L252" s="246"/>
      <c r="M252" s="247"/>
      <c r="N252" s="248"/>
      <c r="O252" s="248"/>
      <c r="P252" s="248"/>
      <c r="Q252" s="248"/>
      <c r="R252" s="248"/>
      <c r="S252" s="248"/>
      <c r="T252" s="249"/>
      <c r="AT252" s="250" t="s">
        <v>157</v>
      </c>
      <c r="AU252" s="250" t="s">
        <v>81</v>
      </c>
      <c r="AV252" s="12" t="s">
        <v>81</v>
      </c>
      <c r="AW252" s="12" t="s">
        <v>35</v>
      </c>
      <c r="AX252" s="12" t="s">
        <v>72</v>
      </c>
      <c r="AY252" s="250" t="s">
        <v>146</v>
      </c>
    </row>
    <row r="253" s="11" customFormat="1">
      <c r="B253" s="230"/>
      <c r="C253" s="231"/>
      <c r="D253" s="227" t="s">
        <v>157</v>
      </c>
      <c r="E253" s="232" t="s">
        <v>21</v>
      </c>
      <c r="F253" s="233" t="s">
        <v>186</v>
      </c>
      <c r="G253" s="231"/>
      <c r="H253" s="232" t="s">
        <v>21</v>
      </c>
      <c r="I253" s="234"/>
      <c r="J253" s="231"/>
      <c r="K253" s="231"/>
      <c r="L253" s="235"/>
      <c r="M253" s="236"/>
      <c r="N253" s="237"/>
      <c r="O253" s="237"/>
      <c r="P253" s="237"/>
      <c r="Q253" s="237"/>
      <c r="R253" s="237"/>
      <c r="S253" s="237"/>
      <c r="T253" s="238"/>
      <c r="AT253" s="239" t="s">
        <v>157</v>
      </c>
      <c r="AU253" s="239" t="s">
        <v>81</v>
      </c>
      <c r="AV253" s="11" t="s">
        <v>79</v>
      </c>
      <c r="AW253" s="11" t="s">
        <v>35</v>
      </c>
      <c r="AX253" s="11" t="s">
        <v>72</v>
      </c>
      <c r="AY253" s="239" t="s">
        <v>146</v>
      </c>
    </row>
    <row r="254" s="12" customFormat="1">
      <c r="B254" s="240"/>
      <c r="C254" s="241"/>
      <c r="D254" s="227" t="s">
        <v>157</v>
      </c>
      <c r="E254" s="242" t="s">
        <v>21</v>
      </c>
      <c r="F254" s="243" t="s">
        <v>332</v>
      </c>
      <c r="G254" s="241"/>
      <c r="H254" s="244">
        <v>18.852</v>
      </c>
      <c r="I254" s="245"/>
      <c r="J254" s="241"/>
      <c r="K254" s="241"/>
      <c r="L254" s="246"/>
      <c r="M254" s="247"/>
      <c r="N254" s="248"/>
      <c r="O254" s="248"/>
      <c r="P254" s="248"/>
      <c r="Q254" s="248"/>
      <c r="R254" s="248"/>
      <c r="S254" s="248"/>
      <c r="T254" s="249"/>
      <c r="AT254" s="250" t="s">
        <v>157</v>
      </c>
      <c r="AU254" s="250" t="s">
        <v>81</v>
      </c>
      <c r="AV254" s="12" t="s">
        <v>81</v>
      </c>
      <c r="AW254" s="12" t="s">
        <v>35</v>
      </c>
      <c r="AX254" s="12" t="s">
        <v>72</v>
      </c>
      <c r="AY254" s="250" t="s">
        <v>146</v>
      </c>
    </row>
    <row r="255" s="11" customFormat="1">
      <c r="B255" s="230"/>
      <c r="C255" s="231"/>
      <c r="D255" s="227" t="s">
        <v>157</v>
      </c>
      <c r="E255" s="232" t="s">
        <v>21</v>
      </c>
      <c r="F255" s="233" t="s">
        <v>333</v>
      </c>
      <c r="G255" s="231"/>
      <c r="H255" s="232" t="s">
        <v>21</v>
      </c>
      <c r="I255" s="234"/>
      <c r="J255" s="231"/>
      <c r="K255" s="231"/>
      <c r="L255" s="235"/>
      <c r="M255" s="236"/>
      <c r="N255" s="237"/>
      <c r="O255" s="237"/>
      <c r="P255" s="237"/>
      <c r="Q255" s="237"/>
      <c r="R255" s="237"/>
      <c r="S255" s="237"/>
      <c r="T255" s="238"/>
      <c r="AT255" s="239" t="s">
        <v>157</v>
      </c>
      <c r="AU255" s="239" t="s">
        <v>81</v>
      </c>
      <c r="AV255" s="11" t="s">
        <v>79</v>
      </c>
      <c r="AW255" s="11" t="s">
        <v>35</v>
      </c>
      <c r="AX255" s="11" t="s">
        <v>72</v>
      </c>
      <c r="AY255" s="239" t="s">
        <v>146</v>
      </c>
    </row>
    <row r="256" s="11" customFormat="1">
      <c r="B256" s="230"/>
      <c r="C256" s="231"/>
      <c r="D256" s="227" t="s">
        <v>157</v>
      </c>
      <c r="E256" s="232" t="s">
        <v>21</v>
      </c>
      <c r="F256" s="233" t="s">
        <v>159</v>
      </c>
      <c r="G256" s="231"/>
      <c r="H256" s="232" t="s">
        <v>21</v>
      </c>
      <c r="I256" s="234"/>
      <c r="J256" s="231"/>
      <c r="K256" s="231"/>
      <c r="L256" s="235"/>
      <c r="M256" s="236"/>
      <c r="N256" s="237"/>
      <c r="O256" s="237"/>
      <c r="P256" s="237"/>
      <c r="Q256" s="237"/>
      <c r="R256" s="237"/>
      <c r="S256" s="237"/>
      <c r="T256" s="238"/>
      <c r="AT256" s="239" t="s">
        <v>157</v>
      </c>
      <c r="AU256" s="239" t="s">
        <v>81</v>
      </c>
      <c r="AV256" s="11" t="s">
        <v>79</v>
      </c>
      <c r="AW256" s="11" t="s">
        <v>35</v>
      </c>
      <c r="AX256" s="11" t="s">
        <v>72</v>
      </c>
      <c r="AY256" s="239" t="s">
        <v>146</v>
      </c>
    </row>
    <row r="257" s="12" customFormat="1">
      <c r="B257" s="240"/>
      <c r="C257" s="241"/>
      <c r="D257" s="227" t="s">
        <v>157</v>
      </c>
      <c r="E257" s="242" t="s">
        <v>21</v>
      </c>
      <c r="F257" s="243" t="s">
        <v>334</v>
      </c>
      <c r="G257" s="241"/>
      <c r="H257" s="244">
        <v>14.173</v>
      </c>
      <c r="I257" s="245"/>
      <c r="J257" s="241"/>
      <c r="K257" s="241"/>
      <c r="L257" s="246"/>
      <c r="M257" s="247"/>
      <c r="N257" s="248"/>
      <c r="O257" s="248"/>
      <c r="P257" s="248"/>
      <c r="Q257" s="248"/>
      <c r="R257" s="248"/>
      <c r="S257" s="248"/>
      <c r="T257" s="249"/>
      <c r="AT257" s="250" t="s">
        <v>157</v>
      </c>
      <c r="AU257" s="250" t="s">
        <v>81</v>
      </c>
      <c r="AV257" s="12" t="s">
        <v>81</v>
      </c>
      <c r="AW257" s="12" t="s">
        <v>35</v>
      </c>
      <c r="AX257" s="12" t="s">
        <v>72</v>
      </c>
      <c r="AY257" s="250" t="s">
        <v>146</v>
      </c>
    </row>
    <row r="258" s="11" customFormat="1">
      <c r="B258" s="230"/>
      <c r="C258" s="231"/>
      <c r="D258" s="227" t="s">
        <v>157</v>
      </c>
      <c r="E258" s="232" t="s">
        <v>21</v>
      </c>
      <c r="F258" s="233" t="s">
        <v>161</v>
      </c>
      <c r="G258" s="231"/>
      <c r="H258" s="232" t="s">
        <v>21</v>
      </c>
      <c r="I258" s="234"/>
      <c r="J258" s="231"/>
      <c r="K258" s="231"/>
      <c r="L258" s="235"/>
      <c r="M258" s="236"/>
      <c r="N258" s="237"/>
      <c r="O258" s="237"/>
      <c r="P258" s="237"/>
      <c r="Q258" s="237"/>
      <c r="R258" s="237"/>
      <c r="S258" s="237"/>
      <c r="T258" s="238"/>
      <c r="AT258" s="239" t="s">
        <v>157</v>
      </c>
      <c r="AU258" s="239" t="s">
        <v>81</v>
      </c>
      <c r="AV258" s="11" t="s">
        <v>79</v>
      </c>
      <c r="AW258" s="11" t="s">
        <v>35</v>
      </c>
      <c r="AX258" s="11" t="s">
        <v>72</v>
      </c>
      <c r="AY258" s="239" t="s">
        <v>146</v>
      </c>
    </row>
    <row r="259" s="12" customFormat="1">
      <c r="B259" s="240"/>
      <c r="C259" s="241"/>
      <c r="D259" s="227" t="s">
        <v>157</v>
      </c>
      <c r="E259" s="242" t="s">
        <v>21</v>
      </c>
      <c r="F259" s="243" t="s">
        <v>335</v>
      </c>
      <c r="G259" s="241"/>
      <c r="H259" s="244">
        <v>33.542000000000002</v>
      </c>
      <c r="I259" s="245"/>
      <c r="J259" s="241"/>
      <c r="K259" s="241"/>
      <c r="L259" s="246"/>
      <c r="M259" s="247"/>
      <c r="N259" s="248"/>
      <c r="O259" s="248"/>
      <c r="P259" s="248"/>
      <c r="Q259" s="248"/>
      <c r="R259" s="248"/>
      <c r="S259" s="248"/>
      <c r="T259" s="249"/>
      <c r="AT259" s="250" t="s">
        <v>157</v>
      </c>
      <c r="AU259" s="250" t="s">
        <v>81</v>
      </c>
      <c r="AV259" s="12" t="s">
        <v>81</v>
      </c>
      <c r="AW259" s="12" t="s">
        <v>35</v>
      </c>
      <c r="AX259" s="12" t="s">
        <v>72</v>
      </c>
      <c r="AY259" s="250" t="s">
        <v>146</v>
      </c>
    </row>
    <row r="260" s="11" customFormat="1">
      <c r="B260" s="230"/>
      <c r="C260" s="231"/>
      <c r="D260" s="227" t="s">
        <v>157</v>
      </c>
      <c r="E260" s="232" t="s">
        <v>21</v>
      </c>
      <c r="F260" s="233" t="s">
        <v>336</v>
      </c>
      <c r="G260" s="231"/>
      <c r="H260" s="232" t="s">
        <v>21</v>
      </c>
      <c r="I260" s="234"/>
      <c r="J260" s="231"/>
      <c r="K260" s="231"/>
      <c r="L260" s="235"/>
      <c r="M260" s="236"/>
      <c r="N260" s="237"/>
      <c r="O260" s="237"/>
      <c r="P260" s="237"/>
      <c r="Q260" s="237"/>
      <c r="R260" s="237"/>
      <c r="S260" s="237"/>
      <c r="T260" s="238"/>
      <c r="AT260" s="239" t="s">
        <v>157</v>
      </c>
      <c r="AU260" s="239" t="s">
        <v>81</v>
      </c>
      <c r="AV260" s="11" t="s">
        <v>79</v>
      </c>
      <c r="AW260" s="11" t="s">
        <v>35</v>
      </c>
      <c r="AX260" s="11" t="s">
        <v>72</v>
      </c>
      <c r="AY260" s="239" t="s">
        <v>146</v>
      </c>
    </row>
    <row r="261" s="12" customFormat="1">
      <c r="B261" s="240"/>
      <c r="C261" s="241"/>
      <c r="D261" s="227" t="s">
        <v>157</v>
      </c>
      <c r="E261" s="242" t="s">
        <v>21</v>
      </c>
      <c r="F261" s="243" t="s">
        <v>337</v>
      </c>
      <c r="G261" s="241"/>
      <c r="H261" s="244">
        <v>7.0369999999999999</v>
      </c>
      <c r="I261" s="245"/>
      <c r="J261" s="241"/>
      <c r="K261" s="241"/>
      <c r="L261" s="246"/>
      <c r="M261" s="247"/>
      <c r="N261" s="248"/>
      <c r="O261" s="248"/>
      <c r="P261" s="248"/>
      <c r="Q261" s="248"/>
      <c r="R261" s="248"/>
      <c r="S261" s="248"/>
      <c r="T261" s="249"/>
      <c r="AT261" s="250" t="s">
        <v>157</v>
      </c>
      <c r="AU261" s="250" t="s">
        <v>81</v>
      </c>
      <c r="AV261" s="12" t="s">
        <v>81</v>
      </c>
      <c r="AW261" s="12" t="s">
        <v>35</v>
      </c>
      <c r="AX261" s="12" t="s">
        <v>72</v>
      </c>
      <c r="AY261" s="250" t="s">
        <v>146</v>
      </c>
    </row>
    <row r="262" s="12" customFormat="1">
      <c r="B262" s="240"/>
      <c r="C262" s="241"/>
      <c r="D262" s="227" t="s">
        <v>157</v>
      </c>
      <c r="E262" s="242" t="s">
        <v>21</v>
      </c>
      <c r="F262" s="243" t="s">
        <v>21</v>
      </c>
      <c r="G262" s="241"/>
      <c r="H262" s="244">
        <v>0</v>
      </c>
      <c r="I262" s="245"/>
      <c r="J262" s="241"/>
      <c r="K262" s="241"/>
      <c r="L262" s="246"/>
      <c r="M262" s="247"/>
      <c r="N262" s="248"/>
      <c r="O262" s="248"/>
      <c r="P262" s="248"/>
      <c r="Q262" s="248"/>
      <c r="R262" s="248"/>
      <c r="S262" s="248"/>
      <c r="T262" s="249"/>
      <c r="AT262" s="250" t="s">
        <v>157</v>
      </c>
      <c r="AU262" s="250" t="s">
        <v>81</v>
      </c>
      <c r="AV262" s="12" t="s">
        <v>81</v>
      </c>
      <c r="AW262" s="12" t="s">
        <v>35</v>
      </c>
      <c r="AX262" s="12" t="s">
        <v>72</v>
      </c>
      <c r="AY262" s="250" t="s">
        <v>146</v>
      </c>
    </row>
    <row r="263" s="11" customFormat="1">
      <c r="B263" s="230"/>
      <c r="C263" s="231"/>
      <c r="D263" s="227" t="s">
        <v>157</v>
      </c>
      <c r="E263" s="232" t="s">
        <v>21</v>
      </c>
      <c r="F263" s="233" t="s">
        <v>338</v>
      </c>
      <c r="G263" s="231"/>
      <c r="H263" s="232" t="s">
        <v>21</v>
      </c>
      <c r="I263" s="234"/>
      <c r="J263" s="231"/>
      <c r="K263" s="231"/>
      <c r="L263" s="235"/>
      <c r="M263" s="236"/>
      <c r="N263" s="237"/>
      <c r="O263" s="237"/>
      <c r="P263" s="237"/>
      <c r="Q263" s="237"/>
      <c r="R263" s="237"/>
      <c r="S263" s="237"/>
      <c r="T263" s="238"/>
      <c r="AT263" s="239" t="s">
        <v>157</v>
      </c>
      <c r="AU263" s="239" t="s">
        <v>81</v>
      </c>
      <c r="AV263" s="11" t="s">
        <v>79</v>
      </c>
      <c r="AW263" s="11" t="s">
        <v>35</v>
      </c>
      <c r="AX263" s="11" t="s">
        <v>72</v>
      </c>
      <c r="AY263" s="239" t="s">
        <v>146</v>
      </c>
    </row>
    <row r="264" s="11" customFormat="1">
      <c r="B264" s="230"/>
      <c r="C264" s="231"/>
      <c r="D264" s="227" t="s">
        <v>157</v>
      </c>
      <c r="E264" s="232" t="s">
        <v>21</v>
      </c>
      <c r="F264" s="233" t="s">
        <v>159</v>
      </c>
      <c r="G264" s="231"/>
      <c r="H264" s="232" t="s">
        <v>21</v>
      </c>
      <c r="I264" s="234"/>
      <c r="J264" s="231"/>
      <c r="K264" s="231"/>
      <c r="L264" s="235"/>
      <c r="M264" s="236"/>
      <c r="N264" s="237"/>
      <c r="O264" s="237"/>
      <c r="P264" s="237"/>
      <c r="Q264" s="237"/>
      <c r="R264" s="237"/>
      <c r="S264" s="237"/>
      <c r="T264" s="238"/>
      <c r="AT264" s="239" t="s">
        <v>157</v>
      </c>
      <c r="AU264" s="239" t="s">
        <v>81</v>
      </c>
      <c r="AV264" s="11" t="s">
        <v>79</v>
      </c>
      <c r="AW264" s="11" t="s">
        <v>35</v>
      </c>
      <c r="AX264" s="11" t="s">
        <v>72</v>
      </c>
      <c r="AY264" s="239" t="s">
        <v>146</v>
      </c>
    </row>
    <row r="265" s="12" customFormat="1">
      <c r="B265" s="240"/>
      <c r="C265" s="241"/>
      <c r="D265" s="227" t="s">
        <v>157</v>
      </c>
      <c r="E265" s="242" t="s">
        <v>21</v>
      </c>
      <c r="F265" s="243" t="s">
        <v>339</v>
      </c>
      <c r="G265" s="241"/>
      <c r="H265" s="244">
        <v>54.683999999999998</v>
      </c>
      <c r="I265" s="245"/>
      <c r="J265" s="241"/>
      <c r="K265" s="241"/>
      <c r="L265" s="246"/>
      <c r="M265" s="247"/>
      <c r="N265" s="248"/>
      <c r="O265" s="248"/>
      <c r="P265" s="248"/>
      <c r="Q265" s="248"/>
      <c r="R265" s="248"/>
      <c r="S265" s="248"/>
      <c r="T265" s="249"/>
      <c r="AT265" s="250" t="s">
        <v>157</v>
      </c>
      <c r="AU265" s="250" t="s">
        <v>81</v>
      </c>
      <c r="AV265" s="12" t="s">
        <v>81</v>
      </c>
      <c r="AW265" s="12" t="s">
        <v>35</v>
      </c>
      <c r="AX265" s="12" t="s">
        <v>72</v>
      </c>
      <c r="AY265" s="250" t="s">
        <v>146</v>
      </c>
    </row>
    <row r="266" s="11" customFormat="1">
      <c r="B266" s="230"/>
      <c r="C266" s="231"/>
      <c r="D266" s="227" t="s">
        <v>157</v>
      </c>
      <c r="E266" s="232" t="s">
        <v>21</v>
      </c>
      <c r="F266" s="233" t="s">
        <v>340</v>
      </c>
      <c r="G266" s="231"/>
      <c r="H266" s="232" t="s">
        <v>21</v>
      </c>
      <c r="I266" s="234"/>
      <c r="J266" s="231"/>
      <c r="K266" s="231"/>
      <c r="L266" s="235"/>
      <c r="M266" s="236"/>
      <c r="N266" s="237"/>
      <c r="O266" s="237"/>
      <c r="P266" s="237"/>
      <c r="Q266" s="237"/>
      <c r="R266" s="237"/>
      <c r="S266" s="237"/>
      <c r="T266" s="238"/>
      <c r="AT266" s="239" t="s">
        <v>157</v>
      </c>
      <c r="AU266" s="239" t="s">
        <v>81</v>
      </c>
      <c r="AV266" s="11" t="s">
        <v>79</v>
      </c>
      <c r="AW266" s="11" t="s">
        <v>35</v>
      </c>
      <c r="AX266" s="11" t="s">
        <v>72</v>
      </c>
      <c r="AY266" s="239" t="s">
        <v>146</v>
      </c>
    </row>
    <row r="267" s="12" customFormat="1">
      <c r="B267" s="240"/>
      <c r="C267" s="241"/>
      <c r="D267" s="227" t="s">
        <v>157</v>
      </c>
      <c r="E267" s="242" t="s">
        <v>21</v>
      </c>
      <c r="F267" s="243" t="s">
        <v>341</v>
      </c>
      <c r="G267" s="241"/>
      <c r="H267" s="244">
        <v>-18.431999999999999</v>
      </c>
      <c r="I267" s="245"/>
      <c r="J267" s="241"/>
      <c r="K267" s="241"/>
      <c r="L267" s="246"/>
      <c r="M267" s="247"/>
      <c r="N267" s="248"/>
      <c r="O267" s="248"/>
      <c r="P267" s="248"/>
      <c r="Q267" s="248"/>
      <c r="R267" s="248"/>
      <c r="S267" s="248"/>
      <c r="T267" s="249"/>
      <c r="AT267" s="250" t="s">
        <v>157</v>
      </c>
      <c r="AU267" s="250" t="s">
        <v>81</v>
      </c>
      <c r="AV267" s="12" t="s">
        <v>81</v>
      </c>
      <c r="AW267" s="12" t="s">
        <v>35</v>
      </c>
      <c r="AX267" s="12" t="s">
        <v>72</v>
      </c>
      <c r="AY267" s="250" t="s">
        <v>146</v>
      </c>
    </row>
    <row r="268" s="11" customFormat="1">
      <c r="B268" s="230"/>
      <c r="C268" s="231"/>
      <c r="D268" s="227" t="s">
        <v>157</v>
      </c>
      <c r="E268" s="232" t="s">
        <v>21</v>
      </c>
      <c r="F268" s="233" t="s">
        <v>342</v>
      </c>
      <c r="G268" s="231"/>
      <c r="H268" s="232" t="s">
        <v>21</v>
      </c>
      <c r="I268" s="234"/>
      <c r="J268" s="231"/>
      <c r="K268" s="231"/>
      <c r="L268" s="235"/>
      <c r="M268" s="236"/>
      <c r="N268" s="237"/>
      <c r="O268" s="237"/>
      <c r="P268" s="237"/>
      <c r="Q268" s="237"/>
      <c r="R268" s="237"/>
      <c r="S268" s="237"/>
      <c r="T268" s="238"/>
      <c r="AT268" s="239" t="s">
        <v>157</v>
      </c>
      <c r="AU268" s="239" t="s">
        <v>81</v>
      </c>
      <c r="AV268" s="11" t="s">
        <v>79</v>
      </c>
      <c r="AW268" s="11" t="s">
        <v>35</v>
      </c>
      <c r="AX268" s="11" t="s">
        <v>72</v>
      </c>
      <c r="AY268" s="239" t="s">
        <v>146</v>
      </c>
    </row>
    <row r="269" s="12" customFormat="1">
      <c r="B269" s="240"/>
      <c r="C269" s="241"/>
      <c r="D269" s="227" t="s">
        <v>157</v>
      </c>
      <c r="E269" s="242" t="s">
        <v>21</v>
      </c>
      <c r="F269" s="243" t="s">
        <v>343</v>
      </c>
      <c r="G269" s="241"/>
      <c r="H269" s="244">
        <v>3.0720000000000001</v>
      </c>
      <c r="I269" s="245"/>
      <c r="J269" s="241"/>
      <c r="K269" s="241"/>
      <c r="L269" s="246"/>
      <c r="M269" s="247"/>
      <c r="N269" s="248"/>
      <c r="O269" s="248"/>
      <c r="P269" s="248"/>
      <c r="Q269" s="248"/>
      <c r="R269" s="248"/>
      <c r="S269" s="248"/>
      <c r="T269" s="249"/>
      <c r="AT269" s="250" t="s">
        <v>157</v>
      </c>
      <c r="AU269" s="250" t="s">
        <v>81</v>
      </c>
      <c r="AV269" s="12" t="s">
        <v>81</v>
      </c>
      <c r="AW269" s="12" t="s">
        <v>35</v>
      </c>
      <c r="AX269" s="12" t="s">
        <v>72</v>
      </c>
      <c r="AY269" s="250" t="s">
        <v>146</v>
      </c>
    </row>
    <row r="270" s="11" customFormat="1">
      <c r="B270" s="230"/>
      <c r="C270" s="231"/>
      <c r="D270" s="227" t="s">
        <v>157</v>
      </c>
      <c r="E270" s="232" t="s">
        <v>21</v>
      </c>
      <c r="F270" s="233" t="s">
        <v>161</v>
      </c>
      <c r="G270" s="231"/>
      <c r="H270" s="232" t="s">
        <v>21</v>
      </c>
      <c r="I270" s="234"/>
      <c r="J270" s="231"/>
      <c r="K270" s="231"/>
      <c r="L270" s="235"/>
      <c r="M270" s="236"/>
      <c r="N270" s="237"/>
      <c r="O270" s="237"/>
      <c r="P270" s="237"/>
      <c r="Q270" s="237"/>
      <c r="R270" s="237"/>
      <c r="S270" s="237"/>
      <c r="T270" s="238"/>
      <c r="AT270" s="239" t="s">
        <v>157</v>
      </c>
      <c r="AU270" s="239" t="s">
        <v>81</v>
      </c>
      <c r="AV270" s="11" t="s">
        <v>79</v>
      </c>
      <c r="AW270" s="11" t="s">
        <v>35</v>
      </c>
      <c r="AX270" s="11" t="s">
        <v>72</v>
      </c>
      <c r="AY270" s="239" t="s">
        <v>146</v>
      </c>
    </row>
    <row r="271" s="12" customFormat="1">
      <c r="B271" s="240"/>
      <c r="C271" s="241"/>
      <c r="D271" s="227" t="s">
        <v>157</v>
      </c>
      <c r="E271" s="242" t="s">
        <v>21</v>
      </c>
      <c r="F271" s="243" t="s">
        <v>339</v>
      </c>
      <c r="G271" s="241"/>
      <c r="H271" s="244">
        <v>54.683999999999998</v>
      </c>
      <c r="I271" s="245"/>
      <c r="J271" s="241"/>
      <c r="K271" s="241"/>
      <c r="L271" s="246"/>
      <c r="M271" s="247"/>
      <c r="N271" s="248"/>
      <c r="O271" s="248"/>
      <c r="P271" s="248"/>
      <c r="Q271" s="248"/>
      <c r="R271" s="248"/>
      <c r="S271" s="248"/>
      <c r="T271" s="249"/>
      <c r="AT271" s="250" t="s">
        <v>157</v>
      </c>
      <c r="AU271" s="250" t="s">
        <v>81</v>
      </c>
      <c r="AV271" s="12" t="s">
        <v>81</v>
      </c>
      <c r="AW271" s="12" t="s">
        <v>35</v>
      </c>
      <c r="AX271" s="12" t="s">
        <v>72</v>
      </c>
      <c r="AY271" s="250" t="s">
        <v>146</v>
      </c>
    </row>
    <row r="272" s="11" customFormat="1">
      <c r="B272" s="230"/>
      <c r="C272" s="231"/>
      <c r="D272" s="227" t="s">
        <v>157</v>
      </c>
      <c r="E272" s="232" t="s">
        <v>21</v>
      </c>
      <c r="F272" s="233" t="s">
        <v>340</v>
      </c>
      <c r="G272" s="231"/>
      <c r="H272" s="232" t="s">
        <v>21</v>
      </c>
      <c r="I272" s="234"/>
      <c r="J272" s="231"/>
      <c r="K272" s="231"/>
      <c r="L272" s="235"/>
      <c r="M272" s="236"/>
      <c r="N272" s="237"/>
      <c r="O272" s="237"/>
      <c r="P272" s="237"/>
      <c r="Q272" s="237"/>
      <c r="R272" s="237"/>
      <c r="S272" s="237"/>
      <c r="T272" s="238"/>
      <c r="AT272" s="239" t="s">
        <v>157</v>
      </c>
      <c r="AU272" s="239" t="s">
        <v>81</v>
      </c>
      <c r="AV272" s="11" t="s">
        <v>79</v>
      </c>
      <c r="AW272" s="11" t="s">
        <v>35</v>
      </c>
      <c r="AX272" s="11" t="s">
        <v>72</v>
      </c>
      <c r="AY272" s="239" t="s">
        <v>146</v>
      </c>
    </row>
    <row r="273" s="12" customFormat="1">
      <c r="B273" s="240"/>
      <c r="C273" s="241"/>
      <c r="D273" s="227" t="s">
        <v>157</v>
      </c>
      <c r="E273" s="242" t="s">
        <v>21</v>
      </c>
      <c r="F273" s="243" t="s">
        <v>344</v>
      </c>
      <c r="G273" s="241"/>
      <c r="H273" s="244">
        <v>-23.039999999999999</v>
      </c>
      <c r="I273" s="245"/>
      <c r="J273" s="241"/>
      <c r="K273" s="241"/>
      <c r="L273" s="246"/>
      <c r="M273" s="247"/>
      <c r="N273" s="248"/>
      <c r="O273" s="248"/>
      <c r="P273" s="248"/>
      <c r="Q273" s="248"/>
      <c r="R273" s="248"/>
      <c r="S273" s="248"/>
      <c r="T273" s="249"/>
      <c r="AT273" s="250" t="s">
        <v>157</v>
      </c>
      <c r="AU273" s="250" t="s">
        <v>81</v>
      </c>
      <c r="AV273" s="12" t="s">
        <v>81</v>
      </c>
      <c r="AW273" s="12" t="s">
        <v>35</v>
      </c>
      <c r="AX273" s="12" t="s">
        <v>72</v>
      </c>
      <c r="AY273" s="250" t="s">
        <v>146</v>
      </c>
    </row>
    <row r="274" s="11" customFormat="1">
      <c r="B274" s="230"/>
      <c r="C274" s="231"/>
      <c r="D274" s="227" t="s">
        <v>157</v>
      </c>
      <c r="E274" s="232" t="s">
        <v>21</v>
      </c>
      <c r="F274" s="233" t="s">
        <v>342</v>
      </c>
      <c r="G274" s="231"/>
      <c r="H274" s="232" t="s">
        <v>21</v>
      </c>
      <c r="I274" s="234"/>
      <c r="J274" s="231"/>
      <c r="K274" s="231"/>
      <c r="L274" s="235"/>
      <c r="M274" s="236"/>
      <c r="N274" s="237"/>
      <c r="O274" s="237"/>
      <c r="P274" s="237"/>
      <c r="Q274" s="237"/>
      <c r="R274" s="237"/>
      <c r="S274" s="237"/>
      <c r="T274" s="238"/>
      <c r="AT274" s="239" t="s">
        <v>157</v>
      </c>
      <c r="AU274" s="239" t="s">
        <v>81</v>
      </c>
      <c r="AV274" s="11" t="s">
        <v>79</v>
      </c>
      <c r="AW274" s="11" t="s">
        <v>35</v>
      </c>
      <c r="AX274" s="11" t="s">
        <v>72</v>
      </c>
      <c r="AY274" s="239" t="s">
        <v>146</v>
      </c>
    </row>
    <row r="275" s="12" customFormat="1">
      <c r="B275" s="240"/>
      <c r="C275" s="241"/>
      <c r="D275" s="227" t="s">
        <v>157</v>
      </c>
      <c r="E275" s="242" t="s">
        <v>21</v>
      </c>
      <c r="F275" s="243" t="s">
        <v>345</v>
      </c>
      <c r="G275" s="241"/>
      <c r="H275" s="244">
        <v>3.8399999999999999</v>
      </c>
      <c r="I275" s="245"/>
      <c r="J275" s="241"/>
      <c r="K275" s="241"/>
      <c r="L275" s="246"/>
      <c r="M275" s="247"/>
      <c r="N275" s="248"/>
      <c r="O275" s="248"/>
      <c r="P275" s="248"/>
      <c r="Q275" s="248"/>
      <c r="R275" s="248"/>
      <c r="S275" s="248"/>
      <c r="T275" s="249"/>
      <c r="AT275" s="250" t="s">
        <v>157</v>
      </c>
      <c r="AU275" s="250" t="s">
        <v>81</v>
      </c>
      <c r="AV275" s="12" t="s">
        <v>81</v>
      </c>
      <c r="AW275" s="12" t="s">
        <v>35</v>
      </c>
      <c r="AX275" s="12" t="s">
        <v>72</v>
      </c>
      <c r="AY275" s="250" t="s">
        <v>146</v>
      </c>
    </row>
    <row r="276" s="11" customFormat="1">
      <c r="B276" s="230"/>
      <c r="C276" s="231"/>
      <c r="D276" s="227" t="s">
        <v>157</v>
      </c>
      <c r="E276" s="232" t="s">
        <v>21</v>
      </c>
      <c r="F276" s="233" t="s">
        <v>346</v>
      </c>
      <c r="G276" s="231"/>
      <c r="H276" s="232" t="s">
        <v>21</v>
      </c>
      <c r="I276" s="234"/>
      <c r="J276" s="231"/>
      <c r="K276" s="231"/>
      <c r="L276" s="235"/>
      <c r="M276" s="236"/>
      <c r="N276" s="237"/>
      <c r="O276" s="237"/>
      <c r="P276" s="237"/>
      <c r="Q276" s="237"/>
      <c r="R276" s="237"/>
      <c r="S276" s="237"/>
      <c r="T276" s="238"/>
      <c r="AT276" s="239" t="s">
        <v>157</v>
      </c>
      <c r="AU276" s="239" t="s">
        <v>81</v>
      </c>
      <c r="AV276" s="11" t="s">
        <v>79</v>
      </c>
      <c r="AW276" s="11" t="s">
        <v>35</v>
      </c>
      <c r="AX276" s="11" t="s">
        <v>72</v>
      </c>
      <c r="AY276" s="239" t="s">
        <v>146</v>
      </c>
    </row>
    <row r="277" s="12" customFormat="1">
      <c r="B277" s="240"/>
      <c r="C277" s="241"/>
      <c r="D277" s="227" t="s">
        <v>157</v>
      </c>
      <c r="E277" s="242" t="s">
        <v>21</v>
      </c>
      <c r="F277" s="243" t="s">
        <v>347</v>
      </c>
      <c r="G277" s="241"/>
      <c r="H277" s="244">
        <v>18.073</v>
      </c>
      <c r="I277" s="245"/>
      <c r="J277" s="241"/>
      <c r="K277" s="241"/>
      <c r="L277" s="246"/>
      <c r="M277" s="247"/>
      <c r="N277" s="248"/>
      <c r="O277" s="248"/>
      <c r="P277" s="248"/>
      <c r="Q277" s="248"/>
      <c r="R277" s="248"/>
      <c r="S277" s="248"/>
      <c r="T277" s="249"/>
      <c r="AT277" s="250" t="s">
        <v>157</v>
      </c>
      <c r="AU277" s="250" t="s">
        <v>81</v>
      </c>
      <c r="AV277" s="12" t="s">
        <v>81</v>
      </c>
      <c r="AW277" s="12" t="s">
        <v>35</v>
      </c>
      <c r="AX277" s="12" t="s">
        <v>72</v>
      </c>
      <c r="AY277" s="250" t="s">
        <v>146</v>
      </c>
    </row>
    <row r="278" s="11" customFormat="1">
      <c r="B278" s="230"/>
      <c r="C278" s="231"/>
      <c r="D278" s="227" t="s">
        <v>157</v>
      </c>
      <c r="E278" s="232" t="s">
        <v>21</v>
      </c>
      <c r="F278" s="233" t="s">
        <v>340</v>
      </c>
      <c r="G278" s="231"/>
      <c r="H278" s="232" t="s">
        <v>21</v>
      </c>
      <c r="I278" s="234"/>
      <c r="J278" s="231"/>
      <c r="K278" s="231"/>
      <c r="L278" s="235"/>
      <c r="M278" s="236"/>
      <c r="N278" s="237"/>
      <c r="O278" s="237"/>
      <c r="P278" s="237"/>
      <c r="Q278" s="237"/>
      <c r="R278" s="237"/>
      <c r="S278" s="237"/>
      <c r="T278" s="238"/>
      <c r="AT278" s="239" t="s">
        <v>157</v>
      </c>
      <c r="AU278" s="239" t="s">
        <v>81</v>
      </c>
      <c r="AV278" s="11" t="s">
        <v>79</v>
      </c>
      <c r="AW278" s="11" t="s">
        <v>35</v>
      </c>
      <c r="AX278" s="11" t="s">
        <v>72</v>
      </c>
      <c r="AY278" s="239" t="s">
        <v>146</v>
      </c>
    </row>
    <row r="279" s="12" customFormat="1">
      <c r="B279" s="240"/>
      <c r="C279" s="241"/>
      <c r="D279" s="227" t="s">
        <v>157</v>
      </c>
      <c r="E279" s="242" t="s">
        <v>21</v>
      </c>
      <c r="F279" s="243" t="s">
        <v>348</v>
      </c>
      <c r="G279" s="241"/>
      <c r="H279" s="244">
        <v>-6.9119999999999999</v>
      </c>
      <c r="I279" s="245"/>
      <c r="J279" s="241"/>
      <c r="K279" s="241"/>
      <c r="L279" s="246"/>
      <c r="M279" s="247"/>
      <c r="N279" s="248"/>
      <c r="O279" s="248"/>
      <c r="P279" s="248"/>
      <c r="Q279" s="248"/>
      <c r="R279" s="248"/>
      <c r="S279" s="248"/>
      <c r="T279" s="249"/>
      <c r="AT279" s="250" t="s">
        <v>157</v>
      </c>
      <c r="AU279" s="250" t="s">
        <v>81</v>
      </c>
      <c r="AV279" s="12" t="s">
        <v>81</v>
      </c>
      <c r="AW279" s="12" t="s">
        <v>35</v>
      </c>
      <c r="AX279" s="12" t="s">
        <v>72</v>
      </c>
      <c r="AY279" s="250" t="s">
        <v>146</v>
      </c>
    </row>
    <row r="280" s="11" customFormat="1">
      <c r="B280" s="230"/>
      <c r="C280" s="231"/>
      <c r="D280" s="227" t="s">
        <v>157</v>
      </c>
      <c r="E280" s="232" t="s">
        <v>21</v>
      </c>
      <c r="F280" s="233" t="s">
        <v>342</v>
      </c>
      <c r="G280" s="231"/>
      <c r="H280" s="232" t="s">
        <v>21</v>
      </c>
      <c r="I280" s="234"/>
      <c r="J280" s="231"/>
      <c r="K280" s="231"/>
      <c r="L280" s="235"/>
      <c r="M280" s="236"/>
      <c r="N280" s="237"/>
      <c r="O280" s="237"/>
      <c r="P280" s="237"/>
      <c r="Q280" s="237"/>
      <c r="R280" s="237"/>
      <c r="S280" s="237"/>
      <c r="T280" s="238"/>
      <c r="AT280" s="239" t="s">
        <v>157</v>
      </c>
      <c r="AU280" s="239" t="s">
        <v>81</v>
      </c>
      <c r="AV280" s="11" t="s">
        <v>79</v>
      </c>
      <c r="AW280" s="11" t="s">
        <v>35</v>
      </c>
      <c r="AX280" s="11" t="s">
        <v>72</v>
      </c>
      <c r="AY280" s="239" t="s">
        <v>146</v>
      </c>
    </row>
    <row r="281" s="12" customFormat="1">
      <c r="B281" s="240"/>
      <c r="C281" s="241"/>
      <c r="D281" s="227" t="s">
        <v>157</v>
      </c>
      <c r="E281" s="242" t="s">
        <v>21</v>
      </c>
      <c r="F281" s="243" t="s">
        <v>349</v>
      </c>
      <c r="G281" s="241"/>
      <c r="H281" s="244">
        <v>1.1519999999999999</v>
      </c>
      <c r="I281" s="245"/>
      <c r="J281" s="241"/>
      <c r="K281" s="241"/>
      <c r="L281" s="246"/>
      <c r="M281" s="247"/>
      <c r="N281" s="248"/>
      <c r="O281" s="248"/>
      <c r="P281" s="248"/>
      <c r="Q281" s="248"/>
      <c r="R281" s="248"/>
      <c r="S281" s="248"/>
      <c r="T281" s="249"/>
      <c r="AT281" s="250" t="s">
        <v>157</v>
      </c>
      <c r="AU281" s="250" t="s">
        <v>81</v>
      </c>
      <c r="AV281" s="12" t="s">
        <v>81</v>
      </c>
      <c r="AW281" s="12" t="s">
        <v>35</v>
      </c>
      <c r="AX281" s="12" t="s">
        <v>72</v>
      </c>
      <c r="AY281" s="250" t="s">
        <v>146</v>
      </c>
    </row>
    <row r="282" s="12" customFormat="1">
      <c r="B282" s="240"/>
      <c r="C282" s="241"/>
      <c r="D282" s="227" t="s">
        <v>157</v>
      </c>
      <c r="E282" s="242" t="s">
        <v>21</v>
      </c>
      <c r="F282" s="243" t="s">
        <v>21</v>
      </c>
      <c r="G282" s="241"/>
      <c r="H282" s="244">
        <v>0</v>
      </c>
      <c r="I282" s="245"/>
      <c r="J282" s="241"/>
      <c r="K282" s="241"/>
      <c r="L282" s="246"/>
      <c r="M282" s="247"/>
      <c r="N282" s="248"/>
      <c r="O282" s="248"/>
      <c r="P282" s="248"/>
      <c r="Q282" s="248"/>
      <c r="R282" s="248"/>
      <c r="S282" s="248"/>
      <c r="T282" s="249"/>
      <c r="AT282" s="250" t="s">
        <v>157</v>
      </c>
      <c r="AU282" s="250" t="s">
        <v>81</v>
      </c>
      <c r="AV282" s="12" t="s">
        <v>81</v>
      </c>
      <c r="AW282" s="12" t="s">
        <v>35</v>
      </c>
      <c r="AX282" s="12" t="s">
        <v>72</v>
      </c>
      <c r="AY282" s="250" t="s">
        <v>146</v>
      </c>
    </row>
    <row r="283" s="11" customFormat="1">
      <c r="B283" s="230"/>
      <c r="C283" s="231"/>
      <c r="D283" s="227" t="s">
        <v>157</v>
      </c>
      <c r="E283" s="232" t="s">
        <v>21</v>
      </c>
      <c r="F283" s="233" t="s">
        <v>163</v>
      </c>
      <c r="G283" s="231"/>
      <c r="H283" s="232" t="s">
        <v>21</v>
      </c>
      <c r="I283" s="234"/>
      <c r="J283" s="231"/>
      <c r="K283" s="231"/>
      <c r="L283" s="235"/>
      <c r="M283" s="236"/>
      <c r="N283" s="237"/>
      <c r="O283" s="237"/>
      <c r="P283" s="237"/>
      <c r="Q283" s="237"/>
      <c r="R283" s="237"/>
      <c r="S283" s="237"/>
      <c r="T283" s="238"/>
      <c r="AT283" s="239" t="s">
        <v>157</v>
      </c>
      <c r="AU283" s="239" t="s">
        <v>81</v>
      </c>
      <c r="AV283" s="11" t="s">
        <v>79</v>
      </c>
      <c r="AW283" s="11" t="s">
        <v>35</v>
      </c>
      <c r="AX283" s="11" t="s">
        <v>72</v>
      </c>
      <c r="AY283" s="239" t="s">
        <v>146</v>
      </c>
    </row>
    <row r="284" s="12" customFormat="1">
      <c r="B284" s="240"/>
      <c r="C284" s="241"/>
      <c r="D284" s="227" t="s">
        <v>157</v>
      </c>
      <c r="E284" s="242" t="s">
        <v>21</v>
      </c>
      <c r="F284" s="243" t="s">
        <v>350</v>
      </c>
      <c r="G284" s="241"/>
      <c r="H284" s="244">
        <v>31.059000000000001</v>
      </c>
      <c r="I284" s="245"/>
      <c r="J284" s="241"/>
      <c r="K284" s="241"/>
      <c r="L284" s="246"/>
      <c r="M284" s="247"/>
      <c r="N284" s="248"/>
      <c r="O284" s="248"/>
      <c r="P284" s="248"/>
      <c r="Q284" s="248"/>
      <c r="R284" s="248"/>
      <c r="S284" s="248"/>
      <c r="T284" s="249"/>
      <c r="AT284" s="250" t="s">
        <v>157</v>
      </c>
      <c r="AU284" s="250" t="s">
        <v>81</v>
      </c>
      <c r="AV284" s="12" t="s">
        <v>81</v>
      </c>
      <c r="AW284" s="12" t="s">
        <v>35</v>
      </c>
      <c r="AX284" s="12" t="s">
        <v>72</v>
      </c>
      <c r="AY284" s="250" t="s">
        <v>146</v>
      </c>
    </row>
    <row r="285" s="11" customFormat="1">
      <c r="B285" s="230"/>
      <c r="C285" s="231"/>
      <c r="D285" s="227" t="s">
        <v>157</v>
      </c>
      <c r="E285" s="232" t="s">
        <v>21</v>
      </c>
      <c r="F285" s="233" t="s">
        <v>340</v>
      </c>
      <c r="G285" s="231"/>
      <c r="H285" s="232" t="s">
        <v>21</v>
      </c>
      <c r="I285" s="234"/>
      <c r="J285" s="231"/>
      <c r="K285" s="231"/>
      <c r="L285" s="235"/>
      <c r="M285" s="236"/>
      <c r="N285" s="237"/>
      <c r="O285" s="237"/>
      <c r="P285" s="237"/>
      <c r="Q285" s="237"/>
      <c r="R285" s="237"/>
      <c r="S285" s="237"/>
      <c r="T285" s="238"/>
      <c r="AT285" s="239" t="s">
        <v>157</v>
      </c>
      <c r="AU285" s="239" t="s">
        <v>81</v>
      </c>
      <c r="AV285" s="11" t="s">
        <v>79</v>
      </c>
      <c r="AW285" s="11" t="s">
        <v>35</v>
      </c>
      <c r="AX285" s="11" t="s">
        <v>72</v>
      </c>
      <c r="AY285" s="239" t="s">
        <v>146</v>
      </c>
    </row>
    <row r="286" s="12" customFormat="1">
      <c r="B286" s="240"/>
      <c r="C286" s="241"/>
      <c r="D286" s="227" t="s">
        <v>157</v>
      </c>
      <c r="E286" s="242" t="s">
        <v>21</v>
      </c>
      <c r="F286" s="243" t="s">
        <v>351</v>
      </c>
      <c r="G286" s="241"/>
      <c r="H286" s="244">
        <v>-11.311999999999999</v>
      </c>
      <c r="I286" s="245"/>
      <c r="J286" s="241"/>
      <c r="K286" s="241"/>
      <c r="L286" s="246"/>
      <c r="M286" s="247"/>
      <c r="N286" s="248"/>
      <c r="O286" s="248"/>
      <c r="P286" s="248"/>
      <c r="Q286" s="248"/>
      <c r="R286" s="248"/>
      <c r="S286" s="248"/>
      <c r="T286" s="249"/>
      <c r="AT286" s="250" t="s">
        <v>157</v>
      </c>
      <c r="AU286" s="250" t="s">
        <v>81</v>
      </c>
      <c r="AV286" s="12" t="s">
        <v>81</v>
      </c>
      <c r="AW286" s="12" t="s">
        <v>35</v>
      </c>
      <c r="AX286" s="12" t="s">
        <v>72</v>
      </c>
      <c r="AY286" s="250" t="s">
        <v>146</v>
      </c>
    </row>
    <row r="287" s="11" customFormat="1">
      <c r="B287" s="230"/>
      <c r="C287" s="231"/>
      <c r="D287" s="227" t="s">
        <v>157</v>
      </c>
      <c r="E287" s="232" t="s">
        <v>21</v>
      </c>
      <c r="F287" s="233" t="s">
        <v>342</v>
      </c>
      <c r="G287" s="231"/>
      <c r="H287" s="232" t="s">
        <v>21</v>
      </c>
      <c r="I287" s="234"/>
      <c r="J287" s="231"/>
      <c r="K287" s="231"/>
      <c r="L287" s="235"/>
      <c r="M287" s="236"/>
      <c r="N287" s="237"/>
      <c r="O287" s="237"/>
      <c r="P287" s="237"/>
      <c r="Q287" s="237"/>
      <c r="R287" s="237"/>
      <c r="S287" s="237"/>
      <c r="T287" s="238"/>
      <c r="AT287" s="239" t="s">
        <v>157</v>
      </c>
      <c r="AU287" s="239" t="s">
        <v>81</v>
      </c>
      <c r="AV287" s="11" t="s">
        <v>79</v>
      </c>
      <c r="AW287" s="11" t="s">
        <v>35</v>
      </c>
      <c r="AX287" s="11" t="s">
        <v>72</v>
      </c>
      <c r="AY287" s="239" t="s">
        <v>146</v>
      </c>
    </row>
    <row r="288" s="12" customFormat="1">
      <c r="B288" s="240"/>
      <c r="C288" s="241"/>
      <c r="D288" s="227" t="s">
        <v>157</v>
      </c>
      <c r="E288" s="242" t="s">
        <v>21</v>
      </c>
      <c r="F288" s="243" t="s">
        <v>352</v>
      </c>
      <c r="G288" s="241"/>
      <c r="H288" s="244">
        <v>1.8779999999999999</v>
      </c>
      <c r="I288" s="245"/>
      <c r="J288" s="241"/>
      <c r="K288" s="241"/>
      <c r="L288" s="246"/>
      <c r="M288" s="247"/>
      <c r="N288" s="248"/>
      <c r="O288" s="248"/>
      <c r="P288" s="248"/>
      <c r="Q288" s="248"/>
      <c r="R288" s="248"/>
      <c r="S288" s="248"/>
      <c r="T288" s="249"/>
      <c r="AT288" s="250" t="s">
        <v>157</v>
      </c>
      <c r="AU288" s="250" t="s">
        <v>81</v>
      </c>
      <c r="AV288" s="12" t="s">
        <v>81</v>
      </c>
      <c r="AW288" s="12" t="s">
        <v>35</v>
      </c>
      <c r="AX288" s="12" t="s">
        <v>72</v>
      </c>
      <c r="AY288" s="250" t="s">
        <v>146</v>
      </c>
    </row>
    <row r="289" s="11" customFormat="1">
      <c r="B289" s="230"/>
      <c r="C289" s="231"/>
      <c r="D289" s="227" t="s">
        <v>157</v>
      </c>
      <c r="E289" s="232" t="s">
        <v>21</v>
      </c>
      <c r="F289" s="233" t="s">
        <v>353</v>
      </c>
      <c r="G289" s="231"/>
      <c r="H289" s="232" t="s">
        <v>21</v>
      </c>
      <c r="I289" s="234"/>
      <c r="J289" s="231"/>
      <c r="K289" s="231"/>
      <c r="L289" s="235"/>
      <c r="M289" s="236"/>
      <c r="N289" s="237"/>
      <c r="O289" s="237"/>
      <c r="P289" s="237"/>
      <c r="Q289" s="237"/>
      <c r="R289" s="237"/>
      <c r="S289" s="237"/>
      <c r="T289" s="238"/>
      <c r="AT289" s="239" t="s">
        <v>157</v>
      </c>
      <c r="AU289" s="239" t="s">
        <v>81</v>
      </c>
      <c r="AV289" s="11" t="s">
        <v>79</v>
      </c>
      <c r="AW289" s="11" t="s">
        <v>35</v>
      </c>
      <c r="AX289" s="11" t="s">
        <v>72</v>
      </c>
      <c r="AY289" s="239" t="s">
        <v>146</v>
      </c>
    </row>
    <row r="290" s="11" customFormat="1">
      <c r="B290" s="230"/>
      <c r="C290" s="231"/>
      <c r="D290" s="227" t="s">
        <v>157</v>
      </c>
      <c r="E290" s="232" t="s">
        <v>21</v>
      </c>
      <c r="F290" s="233" t="s">
        <v>354</v>
      </c>
      <c r="G290" s="231"/>
      <c r="H290" s="232" t="s">
        <v>21</v>
      </c>
      <c r="I290" s="234"/>
      <c r="J290" s="231"/>
      <c r="K290" s="231"/>
      <c r="L290" s="235"/>
      <c r="M290" s="236"/>
      <c r="N290" s="237"/>
      <c r="O290" s="237"/>
      <c r="P290" s="237"/>
      <c r="Q290" s="237"/>
      <c r="R290" s="237"/>
      <c r="S290" s="237"/>
      <c r="T290" s="238"/>
      <c r="AT290" s="239" t="s">
        <v>157</v>
      </c>
      <c r="AU290" s="239" t="s">
        <v>81</v>
      </c>
      <c r="AV290" s="11" t="s">
        <v>79</v>
      </c>
      <c r="AW290" s="11" t="s">
        <v>35</v>
      </c>
      <c r="AX290" s="11" t="s">
        <v>72</v>
      </c>
      <c r="AY290" s="239" t="s">
        <v>146</v>
      </c>
    </row>
    <row r="291" s="12" customFormat="1">
      <c r="B291" s="240"/>
      <c r="C291" s="241"/>
      <c r="D291" s="227" t="s">
        <v>157</v>
      </c>
      <c r="E291" s="242" t="s">
        <v>21</v>
      </c>
      <c r="F291" s="243" t="s">
        <v>355</v>
      </c>
      <c r="G291" s="241"/>
      <c r="H291" s="244">
        <v>-7.7759999999999998</v>
      </c>
      <c r="I291" s="245"/>
      <c r="J291" s="241"/>
      <c r="K291" s="241"/>
      <c r="L291" s="246"/>
      <c r="M291" s="247"/>
      <c r="N291" s="248"/>
      <c r="O291" s="248"/>
      <c r="P291" s="248"/>
      <c r="Q291" s="248"/>
      <c r="R291" s="248"/>
      <c r="S291" s="248"/>
      <c r="T291" s="249"/>
      <c r="AT291" s="250" t="s">
        <v>157</v>
      </c>
      <c r="AU291" s="250" t="s">
        <v>81</v>
      </c>
      <c r="AV291" s="12" t="s">
        <v>81</v>
      </c>
      <c r="AW291" s="12" t="s">
        <v>35</v>
      </c>
      <c r="AX291" s="12" t="s">
        <v>72</v>
      </c>
      <c r="AY291" s="250" t="s">
        <v>146</v>
      </c>
    </row>
    <row r="292" s="11" customFormat="1">
      <c r="B292" s="230"/>
      <c r="C292" s="231"/>
      <c r="D292" s="227" t="s">
        <v>157</v>
      </c>
      <c r="E292" s="232" t="s">
        <v>21</v>
      </c>
      <c r="F292" s="233" t="s">
        <v>356</v>
      </c>
      <c r="G292" s="231"/>
      <c r="H292" s="232" t="s">
        <v>21</v>
      </c>
      <c r="I292" s="234"/>
      <c r="J292" s="231"/>
      <c r="K292" s="231"/>
      <c r="L292" s="235"/>
      <c r="M292" s="236"/>
      <c r="N292" s="237"/>
      <c r="O292" s="237"/>
      <c r="P292" s="237"/>
      <c r="Q292" s="237"/>
      <c r="R292" s="237"/>
      <c r="S292" s="237"/>
      <c r="T292" s="238"/>
      <c r="AT292" s="239" t="s">
        <v>157</v>
      </c>
      <c r="AU292" s="239" t="s">
        <v>81</v>
      </c>
      <c r="AV292" s="11" t="s">
        <v>79</v>
      </c>
      <c r="AW292" s="11" t="s">
        <v>35</v>
      </c>
      <c r="AX292" s="11" t="s">
        <v>72</v>
      </c>
      <c r="AY292" s="239" t="s">
        <v>146</v>
      </c>
    </row>
    <row r="293" s="12" customFormat="1">
      <c r="B293" s="240"/>
      <c r="C293" s="241"/>
      <c r="D293" s="227" t="s">
        <v>157</v>
      </c>
      <c r="E293" s="242" t="s">
        <v>21</v>
      </c>
      <c r="F293" s="243" t="s">
        <v>357</v>
      </c>
      <c r="G293" s="241"/>
      <c r="H293" s="244">
        <v>-2.016</v>
      </c>
      <c r="I293" s="245"/>
      <c r="J293" s="241"/>
      <c r="K293" s="241"/>
      <c r="L293" s="246"/>
      <c r="M293" s="247"/>
      <c r="N293" s="248"/>
      <c r="O293" s="248"/>
      <c r="P293" s="248"/>
      <c r="Q293" s="248"/>
      <c r="R293" s="248"/>
      <c r="S293" s="248"/>
      <c r="T293" s="249"/>
      <c r="AT293" s="250" t="s">
        <v>157</v>
      </c>
      <c r="AU293" s="250" t="s">
        <v>81</v>
      </c>
      <c r="AV293" s="12" t="s">
        <v>81</v>
      </c>
      <c r="AW293" s="12" t="s">
        <v>35</v>
      </c>
      <c r="AX293" s="12" t="s">
        <v>72</v>
      </c>
      <c r="AY293" s="250" t="s">
        <v>146</v>
      </c>
    </row>
    <row r="294" s="11" customFormat="1">
      <c r="B294" s="230"/>
      <c r="C294" s="231"/>
      <c r="D294" s="227" t="s">
        <v>157</v>
      </c>
      <c r="E294" s="232" t="s">
        <v>21</v>
      </c>
      <c r="F294" s="233" t="s">
        <v>346</v>
      </c>
      <c r="G294" s="231"/>
      <c r="H294" s="232" t="s">
        <v>21</v>
      </c>
      <c r="I294" s="234"/>
      <c r="J294" s="231"/>
      <c r="K294" s="231"/>
      <c r="L294" s="235"/>
      <c r="M294" s="236"/>
      <c r="N294" s="237"/>
      <c r="O294" s="237"/>
      <c r="P294" s="237"/>
      <c r="Q294" s="237"/>
      <c r="R294" s="237"/>
      <c r="S294" s="237"/>
      <c r="T294" s="238"/>
      <c r="AT294" s="239" t="s">
        <v>157</v>
      </c>
      <c r="AU294" s="239" t="s">
        <v>81</v>
      </c>
      <c r="AV294" s="11" t="s">
        <v>79</v>
      </c>
      <c r="AW294" s="11" t="s">
        <v>35</v>
      </c>
      <c r="AX294" s="11" t="s">
        <v>72</v>
      </c>
      <c r="AY294" s="239" t="s">
        <v>146</v>
      </c>
    </row>
    <row r="295" s="12" customFormat="1">
      <c r="B295" s="240"/>
      <c r="C295" s="241"/>
      <c r="D295" s="227" t="s">
        <v>157</v>
      </c>
      <c r="E295" s="242" t="s">
        <v>21</v>
      </c>
      <c r="F295" s="243" t="s">
        <v>358</v>
      </c>
      <c r="G295" s="241"/>
      <c r="H295" s="244">
        <v>-1.008</v>
      </c>
      <c r="I295" s="245"/>
      <c r="J295" s="241"/>
      <c r="K295" s="241"/>
      <c r="L295" s="246"/>
      <c r="M295" s="247"/>
      <c r="N295" s="248"/>
      <c r="O295" s="248"/>
      <c r="P295" s="248"/>
      <c r="Q295" s="248"/>
      <c r="R295" s="248"/>
      <c r="S295" s="248"/>
      <c r="T295" s="249"/>
      <c r="AT295" s="250" t="s">
        <v>157</v>
      </c>
      <c r="AU295" s="250" t="s">
        <v>81</v>
      </c>
      <c r="AV295" s="12" t="s">
        <v>81</v>
      </c>
      <c r="AW295" s="12" t="s">
        <v>35</v>
      </c>
      <c r="AX295" s="12" t="s">
        <v>72</v>
      </c>
      <c r="AY295" s="250" t="s">
        <v>146</v>
      </c>
    </row>
    <row r="296" s="11" customFormat="1">
      <c r="B296" s="230"/>
      <c r="C296" s="231"/>
      <c r="D296" s="227" t="s">
        <v>157</v>
      </c>
      <c r="E296" s="232" t="s">
        <v>21</v>
      </c>
      <c r="F296" s="233" t="s">
        <v>163</v>
      </c>
      <c r="G296" s="231"/>
      <c r="H296" s="232" t="s">
        <v>21</v>
      </c>
      <c r="I296" s="234"/>
      <c r="J296" s="231"/>
      <c r="K296" s="231"/>
      <c r="L296" s="235"/>
      <c r="M296" s="236"/>
      <c r="N296" s="237"/>
      <c r="O296" s="237"/>
      <c r="P296" s="237"/>
      <c r="Q296" s="237"/>
      <c r="R296" s="237"/>
      <c r="S296" s="237"/>
      <c r="T296" s="238"/>
      <c r="AT296" s="239" t="s">
        <v>157</v>
      </c>
      <c r="AU296" s="239" t="s">
        <v>81</v>
      </c>
      <c r="AV296" s="11" t="s">
        <v>79</v>
      </c>
      <c r="AW296" s="11" t="s">
        <v>35</v>
      </c>
      <c r="AX296" s="11" t="s">
        <v>72</v>
      </c>
      <c r="AY296" s="239" t="s">
        <v>146</v>
      </c>
    </row>
    <row r="297" s="12" customFormat="1">
      <c r="B297" s="240"/>
      <c r="C297" s="241"/>
      <c r="D297" s="227" t="s">
        <v>157</v>
      </c>
      <c r="E297" s="242" t="s">
        <v>21</v>
      </c>
      <c r="F297" s="243" t="s">
        <v>359</v>
      </c>
      <c r="G297" s="241"/>
      <c r="H297" s="244">
        <v>-3.1680000000000001</v>
      </c>
      <c r="I297" s="245"/>
      <c r="J297" s="241"/>
      <c r="K297" s="241"/>
      <c r="L297" s="246"/>
      <c r="M297" s="247"/>
      <c r="N297" s="248"/>
      <c r="O297" s="248"/>
      <c r="P297" s="248"/>
      <c r="Q297" s="248"/>
      <c r="R297" s="248"/>
      <c r="S297" s="248"/>
      <c r="T297" s="249"/>
      <c r="AT297" s="250" t="s">
        <v>157</v>
      </c>
      <c r="AU297" s="250" t="s">
        <v>81</v>
      </c>
      <c r="AV297" s="12" t="s">
        <v>81</v>
      </c>
      <c r="AW297" s="12" t="s">
        <v>35</v>
      </c>
      <c r="AX297" s="12" t="s">
        <v>72</v>
      </c>
      <c r="AY297" s="250" t="s">
        <v>146</v>
      </c>
    </row>
    <row r="298" s="11" customFormat="1">
      <c r="B298" s="230"/>
      <c r="C298" s="231"/>
      <c r="D298" s="227" t="s">
        <v>157</v>
      </c>
      <c r="E298" s="232" t="s">
        <v>21</v>
      </c>
      <c r="F298" s="233" t="s">
        <v>360</v>
      </c>
      <c r="G298" s="231"/>
      <c r="H298" s="232" t="s">
        <v>21</v>
      </c>
      <c r="I298" s="234"/>
      <c r="J298" s="231"/>
      <c r="K298" s="231"/>
      <c r="L298" s="235"/>
      <c r="M298" s="236"/>
      <c r="N298" s="237"/>
      <c r="O298" s="237"/>
      <c r="P298" s="237"/>
      <c r="Q298" s="237"/>
      <c r="R298" s="237"/>
      <c r="S298" s="237"/>
      <c r="T298" s="238"/>
      <c r="AT298" s="239" t="s">
        <v>157</v>
      </c>
      <c r="AU298" s="239" t="s">
        <v>81</v>
      </c>
      <c r="AV298" s="11" t="s">
        <v>79</v>
      </c>
      <c r="AW298" s="11" t="s">
        <v>35</v>
      </c>
      <c r="AX298" s="11" t="s">
        <v>72</v>
      </c>
      <c r="AY298" s="239" t="s">
        <v>146</v>
      </c>
    </row>
    <row r="299" s="12" customFormat="1">
      <c r="B299" s="240"/>
      <c r="C299" s="241"/>
      <c r="D299" s="227" t="s">
        <v>157</v>
      </c>
      <c r="E299" s="242" t="s">
        <v>21</v>
      </c>
      <c r="F299" s="243" t="s">
        <v>361</v>
      </c>
      <c r="G299" s="241"/>
      <c r="H299" s="244">
        <v>1.5389999999999999</v>
      </c>
      <c r="I299" s="245"/>
      <c r="J299" s="241"/>
      <c r="K299" s="241"/>
      <c r="L299" s="246"/>
      <c r="M299" s="247"/>
      <c r="N299" s="248"/>
      <c r="O299" s="248"/>
      <c r="P299" s="248"/>
      <c r="Q299" s="248"/>
      <c r="R299" s="248"/>
      <c r="S299" s="248"/>
      <c r="T299" s="249"/>
      <c r="AT299" s="250" t="s">
        <v>157</v>
      </c>
      <c r="AU299" s="250" t="s">
        <v>81</v>
      </c>
      <c r="AV299" s="12" t="s">
        <v>81</v>
      </c>
      <c r="AW299" s="12" t="s">
        <v>35</v>
      </c>
      <c r="AX299" s="12" t="s">
        <v>72</v>
      </c>
      <c r="AY299" s="250" t="s">
        <v>146</v>
      </c>
    </row>
    <row r="300" s="11" customFormat="1">
      <c r="B300" s="230"/>
      <c r="C300" s="231"/>
      <c r="D300" s="227" t="s">
        <v>157</v>
      </c>
      <c r="E300" s="232" t="s">
        <v>21</v>
      </c>
      <c r="F300" s="233" t="s">
        <v>340</v>
      </c>
      <c r="G300" s="231"/>
      <c r="H300" s="232" t="s">
        <v>21</v>
      </c>
      <c r="I300" s="234"/>
      <c r="J300" s="231"/>
      <c r="K300" s="231"/>
      <c r="L300" s="235"/>
      <c r="M300" s="236"/>
      <c r="N300" s="237"/>
      <c r="O300" s="237"/>
      <c r="P300" s="237"/>
      <c r="Q300" s="237"/>
      <c r="R300" s="237"/>
      <c r="S300" s="237"/>
      <c r="T300" s="238"/>
      <c r="AT300" s="239" t="s">
        <v>157</v>
      </c>
      <c r="AU300" s="239" t="s">
        <v>81</v>
      </c>
      <c r="AV300" s="11" t="s">
        <v>79</v>
      </c>
      <c r="AW300" s="11" t="s">
        <v>35</v>
      </c>
      <c r="AX300" s="11" t="s">
        <v>72</v>
      </c>
      <c r="AY300" s="239" t="s">
        <v>146</v>
      </c>
    </row>
    <row r="301" s="12" customFormat="1">
      <c r="B301" s="240"/>
      <c r="C301" s="241"/>
      <c r="D301" s="227" t="s">
        <v>157</v>
      </c>
      <c r="E301" s="242" t="s">
        <v>21</v>
      </c>
      <c r="F301" s="243" t="s">
        <v>362</v>
      </c>
      <c r="G301" s="241"/>
      <c r="H301" s="244">
        <v>-0.34399999999999997</v>
      </c>
      <c r="I301" s="245"/>
      <c r="J301" s="241"/>
      <c r="K301" s="241"/>
      <c r="L301" s="246"/>
      <c r="M301" s="247"/>
      <c r="N301" s="248"/>
      <c r="O301" s="248"/>
      <c r="P301" s="248"/>
      <c r="Q301" s="248"/>
      <c r="R301" s="248"/>
      <c r="S301" s="248"/>
      <c r="T301" s="249"/>
      <c r="AT301" s="250" t="s">
        <v>157</v>
      </c>
      <c r="AU301" s="250" t="s">
        <v>81</v>
      </c>
      <c r="AV301" s="12" t="s">
        <v>81</v>
      </c>
      <c r="AW301" s="12" t="s">
        <v>35</v>
      </c>
      <c r="AX301" s="12" t="s">
        <v>72</v>
      </c>
      <c r="AY301" s="250" t="s">
        <v>146</v>
      </c>
    </row>
    <row r="302" s="11" customFormat="1">
      <c r="B302" s="230"/>
      <c r="C302" s="231"/>
      <c r="D302" s="227" t="s">
        <v>157</v>
      </c>
      <c r="E302" s="232" t="s">
        <v>21</v>
      </c>
      <c r="F302" s="233" t="s">
        <v>363</v>
      </c>
      <c r="G302" s="231"/>
      <c r="H302" s="232" t="s">
        <v>21</v>
      </c>
      <c r="I302" s="234"/>
      <c r="J302" s="231"/>
      <c r="K302" s="231"/>
      <c r="L302" s="235"/>
      <c r="M302" s="236"/>
      <c r="N302" s="237"/>
      <c r="O302" s="237"/>
      <c r="P302" s="237"/>
      <c r="Q302" s="237"/>
      <c r="R302" s="237"/>
      <c r="S302" s="237"/>
      <c r="T302" s="238"/>
      <c r="AT302" s="239" t="s">
        <v>157</v>
      </c>
      <c r="AU302" s="239" t="s">
        <v>81</v>
      </c>
      <c r="AV302" s="11" t="s">
        <v>79</v>
      </c>
      <c r="AW302" s="11" t="s">
        <v>35</v>
      </c>
      <c r="AX302" s="11" t="s">
        <v>72</v>
      </c>
      <c r="AY302" s="239" t="s">
        <v>146</v>
      </c>
    </row>
    <row r="303" s="12" customFormat="1">
      <c r="B303" s="240"/>
      <c r="C303" s="241"/>
      <c r="D303" s="227" t="s">
        <v>157</v>
      </c>
      <c r="E303" s="242" t="s">
        <v>21</v>
      </c>
      <c r="F303" s="243" t="s">
        <v>364</v>
      </c>
      <c r="G303" s="241"/>
      <c r="H303" s="244">
        <v>0.10199999999999999</v>
      </c>
      <c r="I303" s="245"/>
      <c r="J303" s="241"/>
      <c r="K303" s="241"/>
      <c r="L303" s="246"/>
      <c r="M303" s="247"/>
      <c r="N303" s="248"/>
      <c r="O303" s="248"/>
      <c r="P303" s="248"/>
      <c r="Q303" s="248"/>
      <c r="R303" s="248"/>
      <c r="S303" s="248"/>
      <c r="T303" s="249"/>
      <c r="AT303" s="250" t="s">
        <v>157</v>
      </c>
      <c r="AU303" s="250" t="s">
        <v>81</v>
      </c>
      <c r="AV303" s="12" t="s">
        <v>81</v>
      </c>
      <c r="AW303" s="12" t="s">
        <v>35</v>
      </c>
      <c r="AX303" s="12" t="s">
        <v>72</v>
      </c>
      <c r="AY303" s="250" t="s">
        <v>146</v>
      </c>
    </row>
    <row r="304" s="11" customFormat="1">
      <c r="B304" s="230"/>
      <c r="C304" s="231"/>
      <c r="D304" s="227" t="s">
        <v>157</v>
      </c>
      <c r="E304" s="232" t="s">
        <v>21</v>
      </c>
      <c r="F304" s="233" t="s">
        <v>365</v>
      </c>
      <c r="G304" s="231"/>
      <c r="H304" s="232" t="s">
        <v>21</v>
      </c>
      <c r="I304" s="234"/>
      <c r="J304" s="231"/>
      <c r="K304" s="231"/>
      <c r="L304" s="235"/>
      <c r="M304" s="236"/>
      <c r="N304" s="237"/>
      <c r="O304" s="237"/>
      <c r="P304" s="237"/>
      <c r="Q304" s="237"/>
      <c r="R304" s="237"/>
      <c r="S304" s="237"/>
      <c r="T304" s="238"/>
      <c r="AT304" s="239" t="s">
        <v>157</v>
      </c>
      <c r="AU304" s="239" t="s">
        <v>81</v>
      </c>
      <c r="AV304" s="11" t="s">
        <v>79</v>
      </c>
      <c r="AW304" s="11" t="s">
        <v>35</v>
      </c>
      <c r="AX304" s="11" t="s">
        <v>72</v>
      </c>
      <c r="AY304" s="239" t="s">
        <v>146</v>
      </c>
    </row>
    <row r="305" s="12" customFormat="1">
      <c r="B305" s="240"/>
      <c r="C305" s="241"/>
      <c r="D305" s="227" t="s">
        <v>157</v>
      </c>
      <c r="E305" s="242" t="s">
        <v>21</v>
      </c>
      <c r="F305" s="243" t="s">
        <v>366</v>
      </c>
      <c r="G305" s="241"/>
      <c r="H305" s="244">
        <v>0.74099999999999999</v>
      </c>
      <c r="I305" s="245"/>
      <c r="J305" s="241"/>
      <c r="K305" s="241"/>
      <c r="L305" s="246"/>
      <c r="M305" s="247"/>
      <c r="N305" s="248"/>
      <c r="O305" s="248"/>
      <c r="P305" s="248"/>
      <c r="Q305" s="248"/>
      <c r="R305" s="248"/>
      <c r="S305" s="248"/>
      <c r="T305" s="249"/>
      <c r="AT305" s="250" t="s">
        <v>157</v>
      </c>
      <c r="AU305" s="250" t="s">
        <v>81</v>
      </c>
      <c r="AV305" s="12" t="s">
        <v>81</v>
      </c>
      <c r="AW305" s="12" t="s">
        <v>35</v>
      </c>
      <c r="AX305" s="12" t="s">
        <v>72</v>
      </c>
      <c r="AY305" s="250" t="s">
        <v>146</v>
      </c>
    </row>
    <row r="306" s="11" customFormat="1">
      <c r="B306" s="230"/>
      <c r="C306" s="231"/>
      <c r="D306" s="227" t="s">
        <v>157</v>
      </c>
      <c r="E306" s="232" t="s">
        <v>21</v>
      </c>
      <c r="F306" s="233" t="s">
        <v>367</v>
      </c>
      <c r="G306" s="231"/>
      <c r="H306" s="232" t="s">
        <v>21</v>
      </c>
      <c r="I306" s="234"/>
      <c r="J306" s="231"/>
      <c r="K306" s="231"/>
      <c r="L306" s="235"/>
      <c r="M306" s="236"/>
      <c r="N306" s="237"/>
      <c r="O306" s="237"/>
      <c r="P306" s="237"/>
      <c r="Q306" s="237"/>
      <c r="R306" s="237"/>
      <c r="S306" s="237"/>
      <c r="T306" s="238"/>
      <c r="AT306" s="239" t="s">
        <v>157</v>
      </c>
      <c r="AU306" s="239" t="s">
        <v>81</v>
      </c>
      <c r="AV306" s="11" t="s">
        <v>79</v>
      </c>
      <c r="AW306" s="11" t="s">
        <v>35</v>
      </c>
      <c r="AX306" s="11" t="s">
        <v>72</v>
      </c>
      <c r="AY306" s="239" t="s">
        <v>146</v>
      </c>
    </row>
    <row r="307" s="12" customFormat="1">
      <c r="B307" s="240"/>
      <c r="C307" s="241"/>
      <c r="D307" s="227" t="s">
        <v>157</v>
      </c>
      <c r="E307" s="242" t="s">
        <v>21</v>
      </c>
      <c r="F307" s="243" t="s">
        <v>368</v>
      </c>
      <c r="G307" s="241"/>
      <c r="H307" s="244">
        <v>6.1239999999999997</v>
      </c>
      <c r="I307" s="245"/>
      <c r="J307" s="241"/>
      <c r="K307" s="241"/>
      <c r="L307" s="246"/>
      <c r="M307" s="247"/>
      <c r="N307" s="248"/>
      <c r="O307" s="248"/>
      <c r="P307" s="248"/>
      <c r="Q307" s="248"/>
      <c r="R307" s="248"/>
      <c r="S307" s="248"/>
      <c r="T307" s="249"/>
      <c r="AT307" s="250" t="s">
        <v>157</v>
      </c>
      <c r="AU307" s="250" t="s">
        <v>81</v>
      </c>
      <c r="AV307" s="12" t="s">
        <v>81</v>
      </c>
      <c r="AW307" s="12" t="s">
        <v>35</v>
      </c>
      <c r="AX307" s="12" t="s">
        <v>72</v>
      </c>
      <c r="AY307" s="250" t="s">
        <v>146</v>
      </c>
    </row>
    <row r="308" s="11" customFormat="1">
      <c r="B308" s="230"/>
      <c r="C308" s="231"/>
      <c r="D308" s="227" t="s">
        <v>157</v>
      </c>
      <c r="E308" s="232" t="s">
        <v>21</v>
      </c>
      <c r="F308" s="233" t="s">
        <v>369</v>
      </c>
      <c r="G308" s="231"/>
      <c r="H308" s="232" t="s">
        <v>21</v>
      </c>
      <c r="I308" s="234"/>
      <c r="J308" s="231"/>
      <c r="K308" s="231"/>
      <c r="L308" s="235"/>
      <c r="M308" s="236"/>
      <c r="N308" s="237"/>
      <c r="O308" s="237"/>
      <c r="P308" s="237"/>
      <c r="Q308" s="237"/>
      <c r="R308" s="237"/>
      <c r="S308" s="237"/>
      <c r="T308" s="238"/>
      <c r="AT308" s="239" t="s">
        <v>157</v>
      </c>
      <c r="AU308" s="239" t="s">
        <v>81</v>
      </c>
      <c r="AV308" s="11" t="s">
        <v>79</v>
      </c>
      <c r="AW308" s="11" t="s">
        <v>35</v>
      </c>
      <c r="AX308" s="11" t="s">
        <v>72</v>
      </c>
      <c r="AY308" s="239" t="s">
        <v>146</v>
      </c>
    </row>
    <row r="309" s="12" customFormat="1">
      <c r="B309" s="240"/>
      <c r="C309" s="241"/>
      <c r="D309" s="227" t="s">
        <v>157</v>
      </c>
      <c r="E309" s="242" t="s">
        <v>21</v>
      </c>
      <c r="F309" s="243" t="s">
        <v>370</v>
      </c>
      <c r="G309" s="241"/>
      <c r="H309" s="244">
        <v>3.4700000000000002</v>
      </c>
      <c r="I309" s="245"/>
      <c r="J309" s="241"/>
      <c r="K309" s="241"/>
      <c r="L309" s="246"/>
      <c r="M309" s="247"/>
      <c r="N309" s="248"/>
      <c r="O309" s="248"/>
      <c r="P309" s="248"/>
      <c r="Q309" s="248"/>
      <c r="R309" s="248"/>
      <c r="S309" s="248"/>
      <c r="T309" s="249"/>
      <c r="AT309" s="250" t="s">
        <v>157</v>
      </c>
      <c r="AU309" s="250" t="s">
        <v>81</v>
      </c>
      <c r="AV309" s="12" t="s">
        <v>81</v>
      </c>
      <c r="AW309" s="12" t="s">
        <v>35</v>
      </c>
      <c r="AX309" s="12" t="s">
        <v>72</v>
      </c>
      <c r="AY309" s="250" t="s">
        <v>146</v>
      </c>
    </row>
    <row r="310" s="12" customFormat="1">
      <c r="B310" s="240"/>
      <c r="C310" s="241"/>
      <c r="D310" s="227" t="s">
        <v>157</v>
      </c>
      <c r="E310" s="242" t="s">
        <v>21</v>
      </c>
      <c r="F310" s="243" t="s">
        <v>371</v>
      </c>
      <c r="G310" s="241"/>
      <c r="H310" s="244">
        <v>1.5</v>
      </c>
      <c r="I310" s="245"/>
      <c r="J310" s="241"/>
      <c r="K310" s="241"/>
      <c r="L310" s="246"/>
      <c r="M310" s="247"/>
      <c r="N310" s="248"/>
      <c r="O310" s="248"/>
      <c r="P310" s="248"/>
      <c r="Q310" s="248"/>
      <c r="R310" s="248"/>
      <c r="S310" s="248"/>
      <c r="T310" s="249"/>
      <c r="AT310" s="250" t="s">
        <v>157</v>
      </c>
      <c r="AU310" s="250" t="s">
        <v>81</v>
      </c>
      <c r="AV310" s="12" t="s">
        <v>81</v>
      </c>
      <c r="AW310" s="12" t="s">
        <v>35</v>
      </c>
      <c r="AX310" s="12" t="s">
        <v>72</v>
      </c>
      <c r="AY310" s="250" t="s">
        <v>146</v>
      </c>
    </row>
    <row r="311" s="11" customFormat="1">
      <c r="B311" s="230"/>
      <c r="C311" s="231"/>
      <c r="D311" s="227" t="s">
        <v>157</v>
      </c>
      <c r="E311" s="232" t="s">
        <v>21</v>
      </c>
      <c r="F311" s="233" t="s">
        <v>372</v>
      </c>
      <c r="G311" s="231"/>
      <c r="H311" s="232" t="s">
        <v>21</v>
      </c>
      <c r="I311" s="234"/>
      <c r="J311" s="231"/>
      <c r="K311" s="231"/>
      <c r="L311" s="235"/>
      <c r="M311" s="236"/>
      <c r="N311" s="237"/>
      <c r="O311" s="237"/>
      <c r="P311" s="237"/>
      <c r="Q311" s="237"/>
      <c r="R311" s="237"/>
      <c r="S311" s="237"/>
      <c r="T311" s="238"/>
      <c r="AT311" s="239" t="s">
        <v>157</v>
      </c>
      <c r="AU311" s="239" t="s">
        <v>81</v>
      </c>
      <c r="AV311" s="11" t="s">
        <v>79</v>
      </c>
      <c r="AW311" s="11" t="s">
        <v>35</v>
      </c>
      <c r="AX311" s="11" t="s">
        <v>72</v>
      </c>
      <c r="AY311" s="239" t="s">
        <v>146</v>
      </c>
    </row>
    <row r="312" s="12" customFormat="1">
      <c r="B312" s="240"/>
      <c r="C312" s="241"/>
      <c r="D312" s="227" t="s">
        <v>157</v>
      </c>
      <c r="E312" s="242" t="s">
        <v>21</v>
      </c>
      <c r="F312" s="243" t="s">
        <v>373</v>
      </c>
      <c r="G312" s="241"/>
      <c r="H312" s="244">
        <v>21.082000000000001</v>
      </c>
      <c r="I312" s="245"/>
      <c r="J312" s="241"/>
      <c r="K312" s="241"/>
      <c r="L312" s="246"/>
      <c r="M312" s="247"/>
      <c r="N312" s="248"/>
      <c r="O312" s="248"/>
      <c r="P312" s="248"/>
      <c r="Q312" s="248"/>
      <c r="R312" s="248"/>
      <c r="S312" s="248"/>
      <c r="T312" s="249"/>
      <c r="AT312" s="250" t="s">
        <v>157</v>
      </c>
      <c r="AU312" s="250" t="s">
        <v>81</v>
      </c>
      <c r="AV312" s="12" t="s">
        <v>81</v>
      </c>
      <c r="AW312" s="12" t="s">
        <v>35</v>
      </c>
      <c r="AX312" s="12" t="s">
        <v>72</v>
      </c>
      <c r="AY312" s="250" t="s">
        <v>146</v>
      </c>
    </row>
    <row r="313" s="11" customFormat="1">
      <c r="B313" s="230"/>
      <c r="C313" s="231"/>
      <c r="D313" s="227" t="s">
        <v>157</v>
      </c>
      <c r="E313" s="232" t="s">
        <v>21</v>
      </c>
      <c r="F313" s="233" t="s">
        <v>340</v>
      </c>
      <c r="G313" s="231"/>
      <c r="H313" s="232" t="s">
        <v>21</v>
      </c>
      <c r="I313" s="234"/>
      <c r="J313" s="231"/>
      <c r="K313" s="231"/>
      <c r="L313" s="235"/>
      <c r="M313" s="236"/>
      <c r="N313" s="237"/>
      <c r="O313" s="237"/>
      <c r="P313" s="237"/>
      <c r="Q313" s="237"/>
      <c r="R313" s="237"/>
      <c r="S313" s="237"/>
      <c r="T313" s="238"/>
      <c r="AT313" s="239" t="s">
        <v>157</v>
      </c>
      <c r="AU313" s="239" t="s">
        <v>81</v>
      </c>
      <c r="AV313" s="11" t="s">
        <v>79</v>
      </c>
      <c r="AW313" s="11" t="s">
        <v>35</v>
      </c>
      <c r="AX313" s="11" t="s">
        <v>72</v>
      </c>
      <c r="AY313" s="239" t="s">
        <v>146</v>
      </c>
    </row>
    <row r="314" s="12" customFormat="1">
      <c r="B314" s="240"/>
      <c r="C314" s="241"/>
      <c r="D314" s="227" t="s">
        <v>157</v>
      </c>
      <c r="E314" s="242" t="s">
        <v>21</v>
      </c>
      <c r="F314" s="243" t="s">
        <v>374</v>
      </c>
      <c r="G314" s="241"/>
      <c r="H314" s="244">
        <v>-0.71999999999999997</v>
      </c>
      <c r="I314" s="245"/>
      <c r="J314" s="241"/>
      <c r="K314" s="241"/>
      <c r="L314" s="246"/>
      <c r="M314" s="247"/>
      <c r="N314" s="248"/>
      <c r="O314" s="248"/>
      <c r="P314" s="248"/>
      <c r="Q314" s="248"/>
      <c r="R314" s="248"/>
      <c r="S314" s="248"/>
      <c r="T314" s="249"/>
      <c r="AT314" s="250" t="s">
        <v>157</v>
      </c>
      <c r="AU314" s="250" t="s">
        <v>81</v>
      </c>
      <c r="AV314" s="12" t="s">
        <v>81</v>
      </c>
      <c r="AW314" s="12" t="s">
        <v>35</v>
      </c>
      <c r="AX314" s="12" t="s">
        <v>72</v>
      </c>
      <c r="AY314" s="250" t="s">
        <v>146</v>
      </c>
    </row>
    <row r="315" s="11" customFormat="1">
      <c r="B315" s="230"/>
      <c r="C315" s="231"/>
      <c r="D315" s="227" t="s">
        <v>157</v>
      </c>
      <c r="E315" s="232" t="s">
        <v>21</v>
      </c>
      <c r="F315" s="233" t="s">
        <v>375</v>
      </c>
      <c r="G315" s="231"/>
      <c r="H315" s="232" t="s">
        <v>21</v>
      </c>
      <c r="I315" s="234"/>
      <c r="J315" s="231"/>
      <c r="K315" s="231"/>
      <c r="L315" s="235"/>
      <c r="M315" s="236"/>
      <c r="N315" s="237"/>
      <c r="O315" s="237"/>
      <c r="P315" s="237"/>
      <c r="Q315" s="237"/>
      <c r="R315" s="237"/>
      <c r="S315" s="237"/>
      <c r="T315" s="238"/>
      <c r="AT315" s="239" t="s">
        <v>157</v>
      </c>
      <c r="AU315" s="239" t="s">
        <v>81</v>
      </c>
      <c r="AV315" s="11" t="s">
        <v>79</v>
      </c>
      <c r="AW315" s="11" t="s">
        <v>35</v>
      </c>
      <c r="AX315" s="11" t="s">
        <v>72</v>
      </c>
      <c r="AY315" s="239" t="s">
        <v>146</v>
      </c>
    </row>
    <row r="316" s="12" customFormat="1">
      <c r="B316" s="240"/>
      <c r="C316" s="241"/>
      <c r="D316" s="227" t="s">
        <v>157</v>
      </c>
      <c r="E316" s="242" t="s">
        <v>21</v>
      </c>
      <c r="F316" s="243" t="s">
        <v>376</v>
      </c>
      <c r="G316" s="241"/>
      <c r="H316" s="244">
        <v>6.234</v>
      </c>
      <c r="I316" s="245"/>
      <c r="J316" s="241"/>
      <c r="K316" s="241"/>
      <c r="L316" s="246"/>
      <c r="M316" s="247"/>
      <c r="N316" s="248"/>
      <c r="O316" s="248"/>
      <c r="P316" s="248"/>
      <c r="Q316" s="248"/>
      <c r="R316" s="248"/>
      <c r="S316" s="248"/>
      <c r="T316" s="249"/>
      <c r="AT316" s="250" t="s">
        <v>157</v>
      </c>
      <c r="AU316" s="250" t="s">
        <v>81</v>
      </c>
      <c r="AV316" s="12" t="s">
        <v>81</v>
      </c>
      <c r="AW316" s="12" t="s">
        <v>35</v>
      </c>
      <c r="AX316" s="12" t="s">
        <v>72</v>
      </c>
      <c r="AY316" s="250" t="s">
        <v>146</v>
      </c>
    </row>
    <row r="317" s="1" customFormat="1" ht="16.5" customHeight="1">
      <c r="B317" s="44"/>
      <c r="C317" s="215" t="s">
        <v>377</v>
      </c>
      <c r="D317" s="215" t="s">
        <v>148</v>
      </c>
      <c r="E317" s="216" t="s">
        <v>378</v>
      </c>
      <c r="F317" s="217" t="s">
        <v>379</v>
      </c>
      <c r="G317" s="218" t="s">
        <v>151</v>
      </c>
      <c r="H317" s="219">
        <v>24.640999999999998</v>
      </c>
      <c r="I317" s="220"/>
      <c r="J317" s="221">
        <f>ROUND(I317*H317,2)</f>
        <v>0</v>
      </c>
      <c r="K317" s="217" t="s">
        <v>152</v>
      </c>
      <c r="L317" s="70"/>
      <c r="M317" s="222" t="s">
        <v>21</v>
      </c>
      <c r="N317" s="223" t="s">
        <v>43</v>
      </c>
      <c r="O317" s="45"/>
      <c r="P317" s="224">
        <f>O317*H317</f>
        <v>0</v>
      </c>
      <c r="Q317" s="224">
        <v>0.04795</v>
      </c>
      <c r="R317" s="224">
        <f>Q317*H317</f>
        <v>1.18153595</v>
      </c>
      <c r="S317" s="224">
        <v>0</v>
      </c>
      <c r="T317" s="225">
        <f>S317*H317</f>
        <v>0</v>
      </c>
      <c r="AR317" s="22" t="s">
        <v>153</v>
      </c>
      <c r="AT317" s="22" t="s">
        <v>148</v>
      </c>
      <c r="AU317" s="22" t="s">
        <v>81</v>
      </c>
      <c r="AY317" s="22" t="s">
        <v>146</v>
      </c>
      <c r="BE317" s="226">
        <f>IF(N317="základní",J317,0)</f>
        <v>0</v>
      </c>
      <c r="BF317" s="226">
        <f>IF(N317="snížená",J317,0)</f>
        <v>0</v>
      </c>
      <c r="BG317" s="226">
        <f>IF(N317="zákl. přenesená",J317,0)</f>
        <v>0</v>
      </c>
      <c r="BH317" s="226">
        <f>IF(N317="sníž. přenesená",J317,0)</f>
        <v>0</v>
      </c>
      <c r="BI317" s="226">
        <f>IF(N317="nulová",J317,0)</f>
        <v>0</v>
      </c>
      <c r="BJ317" s="22" t="s">
        <v>79</v>
      </c>
      <c r="BK317" s="226">
        <f>ROUND(I317*H317,2)</f>
        <v>0</v>
      </c>
      <c r="BL317" s="22" t="s">
        <v>153</v>
      </c>
      <c r="BM317" s="22" t="s">
        <v>380</v>
      </c>
    </row>
    <row r="318" s="1" customFormat="1">
      <c r="B318" s="44"/>
      <c r="C318" s="72"/>
      <c r="D318" s="227" t="s">
        <v>155</v>
      </c>
      <c r="E318" s="72"/>
      <c r="F318" s="228" t="s">
        <v>381</v>
      </c>
      <c r="G318" s="72"/>
      <c r="H318" s="72"/>
      <c r="I318" s="185"/>
      <c r="J318" s="72"/>
      <c r="K318" s="72"/>
      <c r="L318" s="70"/>
      <c r="M318" s="229"/>
      <c r="N318" s="45"/>
      <c r="O318" s="45"/>
      <c r="P318" s="45"/>
      <c r="Q318" s="45"/>
      <c r="R318" s="45"/>
      <c r="S318" s="45"/>
      <c r="T318" s="93"/>
      <c r="AT318" s="22" t="s">
        <v>155</v>
      </c>
      <c r="AU318" s="22" t="s">
        <v>81</v>
      </c>
    </row>
    <row r="319" s="11" customFormat="1">
      <c r="B319" s="230"/>
      <c r="C319" s="231"/>
      <c r="D319" s="227" t="s">
        <v>157</v>
      </c>
      <c r="E319" s="232" t="s">
        <v>21</v>
      </c>
      <c r="F319" s="233" t="s">
        <v>382</v>
      </c>
      <c r="G319" s="231"/>
      <c r="H319" s="232" t="s">
        <v>21</v>
      </c>
      <c r="I319" s="234"/>
      <c r="J319" s="231"/>
      <c r="K319" s="231"/>
      <c r="L319" s="235"/>
      <c r="M319" s="236"/>
      <c r="N319" s="237"/>
      <c r="O319" s="237"/>
      <c r="P319" s="237"/>
      <c r="Q319" s="237"/>
      <c r="R319" s="237"/>
      <c r="S319" s="237"/>
      <c r="T319" s="238"/>
      <c r="AT319" s="239" t="s">
        <v>157</v>
      </c>
      <c r="AU319" s="239" t="s">
        <v>81</v>
      </c>
      <c r="AV319" s="11" t="s">
        <v>79</v>
      </c>
      <c r="AW319" s="11" t="s">
        <v>35</v>
      </c>
      <c r="AX319" s="11" t="s">
        <v>72</v>
      </c>
      <c r="AY319" s="239" t="s">
        <v>146</v>
      </c>
    </row>
    <row r="320" s="11" customFormat="1">
      <c r="B320" s="230"/>
      <c r="C320" s="231"/>
      <c r="D320" s="227" t="s">
        <v>157</v>
      </c>
      <c r="E320" s="232" t="s">
        <v>21</v>
      </c>
      <c r="F320" s="233" t="s">
        <v>159</v>
      </c>
      <c r="G320" s="231"/>
      <c r="H320" s="232" t="s">
        <v>21</v>
      </c>
      <c r="I320" s="234"/>
      <c r="J320" s="231"/>
      <c r="K320" s="231"/>
      <c r="L320" s="235"/>
      <c r="M320" s="236"/>
      <c r="N320" s="237"/>
      <c r="O320" s="237"/>
      <c r="P320" s="237"/>
      <c r="Q320" s="237"/>
      <c r="R320" s="237"/>
      <c r="S320" s="237"/>
      <c r="T320" s="238"/>
      <c r="AT320" s="239" t="s">
        <v>157</v>
      </c>
      <c r="AU320" s="239" t="s">
        <v>81</v>
      </c>
      <c r="AV320" s="11" t="s">
        <v>79</v>
      </c>
      <c r="AW320" s="11" t="s">
        <v>35</v>
      </c>
      <c r="AX320" s="11" t="s">
        <v>72</v>
      </c>
      <c r="AY320" s="239" t="s">
        <v>146</v>
      </c>
    </row>
    <row r="321" s="12" customFormat="1">
      <c r="B321" s="240"/>
      <c r="C321" s="241"/>
      <c r="D321" s="227" t="s">
        <v>157</v>
      </c>
      <c r="E321" s="242" t="s">
        <v>21</v>
      </c>
      <c r="F321" s="243" t="s">
        <v>383</v>
      </c>
      <c r="G321" s="241"/>
      <c r="H321" s="244">
        <v>4.7240000000000002</v>
      </c>
      <c r="I321" s="245"/>
      <c r="J321" s="241"/>
      <c r="K321" s="241"/>
      <c r="L321" s="246"/>
      <c r="M321" s="247"/>
      <c r="N321" s="248"/>
      <c r="O321" s="248"/>
      <c r="P321" s="248"/>
      <c r="Q321" s="248"/>
      <c r="R321" s="248"/>
      <c r="S321" s="248"/>
      <c r="T321" s="249"/>
      <c r="AT321" s="250" t="s">
        <v>157</v>
      </c>
      <c r="AU321" s="250" t="s">
        <v>81</v>
      </c>
      <c r="AV321" s="12" t="s">
        <v>81</v>
      </c>
      <c r="AW321" s="12" t="s">
        <v>35</v>
      </c>
      <c r="AX321" s="12" t="s">
        <v>72</v>
      </c>
      <c r="AY321" s="250" t="s">
        <v>146</v>
      </c>
    </row>
    <row r="322" s="11" customFormat="1">
      <c r="B322" s="230"/>
      <c r="C322" s="231"/>
      <c r="D322" s="227" t="s">
        <v>157</v>
      </c>
      <c r="E322" s="232" t="s">
        <v>21</v>
      </c>
      <c r="F322" s="233" t="s">
        <v>161</v>
      </c>
      <c r="G322" s="231"/>
      <c r="H322" s="232" t="s">
        <v>21</v>
      </c>
      <c r="I322" s="234"/>
      <c r="J322" s="231"/>
      <c r="K322" s="231"/>
      <c r="L322" s="235"/>
      <c r="M322" s="236"/>
      <c r="N322" s="237"/>
      <c r="O322" s="237"/>
      <c r="P322" s="237"/>
      <c r="Q322" s="237"/>
      <c r="R322" s="237"/>
      <c r="S322" s="237"/>
      <c r="T322" s="238"/>
      <c r="AT322" s="239" t="s">
        <v>157</v>
      </c>
      <c r="AU322" s="239" t="s">
        <v>81</v>
      </c>
      <c r="AV322" s="11" t="s">
        <v>79</v>
      </c>
      <c r="AW322" s="11" t="s">
        <v>35</v>
      </c>
      <c r="AX322" s="11" t="s">
        <v>72</v>
      </c>
      <c r="AY322" s="239" t="s">
        <v>146</v>
      </c>
    </row>
    <row r="323" s="12" customFormat="1">
      <c r="B323" s="240"/>
      <c r="C323" s="241"/>
      <c r="D323" s="227" t="s">
        <v>157</v>
      </c>
      <c r="E323" s="242" t="s">
        <v>21</v>
      </c>
      <c r="F323" s="243" t="s">
        <v>384</v>
      </c>
      <c r="G323" s="241"/>
      <c r="H323" s="244">
        <v>5.1970000000000001</v>
      </c>
      <c r="I323" s="245"/>
      <c r="J323" s="241"/>
      <c r="K323" s="241"/>
      <c r="L323" s="246"/>
      <c r="M323" s="247"/>
      <c r="N323" s="248"/>
      <c r="O323" s="248"/>
      <c r="P323" s="248"/>
      <c r="Q323" s="248"/>
      <c r="R323" s="248"/>
      <c r="S323" s="248"/>
      <c r="T323" s="249"/>
      <c r="AT323" s="250" t="s">
        <v>157</v>
      </c>
      <c r="AU323" s="250" t="s">
        <v>81</v>
      </c>
      <c r="AV323" s="12" t="s">
        <v>81</v>
      </c>
      <c r="AW323" s="12" t="s">
        <v>35</v>
      </c>
      <c r="AX323" s="12" t="s">
        <v>72</v>
      </c>
      <c r="AY323" s="250" t="s">
        <v>146</v>
      </c>
    </row>
    <row r="324" s="11" customFormat="1">
      <c r="B324" s="230"/>
      <c r="C324" s="231"/>
      <c r="D324" s="227" t="s">
        <v>157</v>
      </c>
      <c r="E324" s="232" t="s">
        <v>21</v>
      </c>
      <c r="F324" s="233" t="s">
        <v>186</v>
      </c>
      <c r="G324" s="231"/>
      <c r="H324" s="232" t="s">
        <v>21</v>
      </c>
      <c r="I324" s="234"/>
      <c r="J324" s="231"/>
      <c r="K324" s="231"/>
      <c r="L324" s="235"/>
      <c r="M324" s="236"/>
      <c r="N324" s="237"/>
      <c r="O324" s="237"/>
      <c r="P324" s="237"/>
      <c r="Q324" s="237"/>
      <c r="R324" s="237"/>
      <c r="S324" s="237"/>
      <c r="T324" s="238"/>
      <c r="AT324" s="239" t="s">
        <v>157</v>
      </c>
      <c r="AU324" s="239" t="s">
        <v>81</v>
      </c>
      <c r="AV324" s="11" t="s">
        <v>79</v>
      </c>
      <c r="AW324" s="11" t="s">
        <v>35</v>
      </c>
      <c r="AX324" s="11" t="s">
        <v>72</v>
      </c>
      <c r="AY324" s="239" t="s">
        <v>146</v>
      </c>
    </row>
    <row r="325" s="12" customFormat="1">
      <c r="B325" s="240"/>
      <c r="C325" s="241"/>
      <c r="D325" s="227" t="s">
        <v>157</v>
      </c>
      <c r="E325" s="242" t="s">
        <v>21</v>
      </c>
      <c r="F325" s="243" t="s">
        <v>385</v>
      </c>
      <c r="G325" s="241"/>
      <c r="H325" s="244">
        <v>3.77</v>
      </c>
      <c r="I325" s="245"/>
      <c r="J325" s="241"/>
      <c r="K325" s="241"/>
      <c r="L325" s="246"/>
      <c r="M325" s="247"/>
      <c r="N325" s="248"/>
      <c r="O325" s="248"/>
      <c r="P325" s="248"/>
      <c r="Q325" s="248"/>
      <c r="R325" s="248"/>
      <c r="S325" s="248"/>
      <c r="T325" s="249"/>
      <c r="AT325" s="250" t="s">
        <v>157</v>
      </c>
      <c r="AU325" s="250" t="s">
        <v>81</v>
      </c>
      <c r="AV325" s="12" t="s">
        <v>81</v>
      </c>
      <c r="AW325" s="12" t="s">
        <v>35</v>
      </c>
      <c r="AX325" s="12" t="s">
        <v>72</v>
      </c>
      <c r="AY325" s="250" t="s">
        <v>146</v>
      </c>
    </row>
    <row r="326" s="11" customFormat="1">
      <c r="B326" s="230"/>
      <c r="C326" s="231"/>
      <c r="D326" s="227" t="s">
        <v>157</v>
      </c>
      <c r="E326" s="232" t="s">
        <v>21</v>
      </c>
      <c r="F326" s="233" t="s">
        <v>386</v>
      </c>
      <c r="G326" s="231"/>
      <c r="H326" s="232" t="s">
        <v>21</v>
      </c>
      <c r="I326" s="234"/>
      <c r="J326" s="231"/>
      <c r="K326" s="231"/>
      <c r="L326" s="235"/>
      <c r="M326" s="236"/>
      <c r="N326" s="237"/>
      <c r="O326" s="237"/>
      <c r="P326" s="237"/>
      <c r="Q326" s="237"/>
      <c r="R326" s="237"/>
      <c r="S326" s="237"/>
      <c r="T326" s="238"/>
      <c r="AT326" s="239" t="s">
        <v>157</v>
      </c>
      <c r="AU326" s="239" t="s">
        <v>81</v>
      </c>
      <c r="AV326" s="11" t="s">
        <v>79</v>
      </c>
      <c r="AW326" s="11" t="s">
        <v>35</v>
      </c>
      <c r="AX326" s="11" t="s">
        <v>72</v>
      </c>
      <c r="AY326" s="239" t="s">
        <v>146</v>
      </c>
    </row>
    <row r="327" s="11" customFormat="1">
      <c r="B327" s="230"/>
      <c r="C327" s="231"/>
      <c r="D327" s="227" t="s">
        <v>157</v>
      </c>
      <c r="E327" s="232" t="s">
        <v>21</v>
      </c>
      <c r="F327" s="233" t="s">
        <v>159</v>
      </c>
      <c r="G327" s="231"/>
      <c r="H327" s="232" t="s">
        <v>21</v>
      </c>
      <c r="I327" s="234"/>
      <c r="J327" s="231"/>
      <c r="K327" s="231"/>
      <c r="L327" s="235"/>
      <c r="M327" s="236"/>
      <c r="N327" s="237"/>
      <c r="O327" s="237"/>
      <c r="P327" s="237"/>
      <c r="Q327" s="237"/>
      <c r="R327" s="237"/>
      <c r="S327" s="237"/>
      <c r="T327" s="238"/>
      <c r="AT327" s="239" t="s">
        <v>157</v>
      </c>
      <c r="AU327" s="239" t="s">
        <v>81</v>
      </c>
      <c r="AV327" s="11" t="s">
        <v>79</v>
      </c>
      <c r="AW327" s="11" t="s">
        <v>35</v>
      </c>
      <c r="AX327" s="11" t="s">
        <v>72</v>
      </c>
      <c r="AY327" s="239" t="s">
        <v>146</v>
      </c>
    </row>
    <row r="328" s="12" customFormat="1">
      <c r="B328" s="240"/>
      <c r="C328" s="241"/>
      <c r="D328" s="227" t="s">
        <v>157</v>
      </c>
      <c r="E328" s="242" t="s">
        <v>21</v>
      </c>
      <c r="F328" s="243" t="s">
        <v>387</v>
      </c>
      <c r="G328" s="241"/>
      <c r="H328" s="244">
        <v>2.835</v>
      </c>
      <c r="I328" s="245"/>
      <c r="J328" s="241"/>
      <c r="K328" s="241"/>
      <c r="L328" s="246"/>
      <c r="M328" s="247"/>
      <c r="N328" s="248"/>
      <c r="O328" s="248"/>
      <c r="P328" s="248"/>
      <c r="Q328" s="248"/>
      <c r="R328" s="248"/>
      <c r="S328" s="248"/>
      <c r="T328" s="249"/>
      <c r="AT328" s="250" t="s">
        <v>157</v>
      </c>
      <c r="AU328" s="250" t="s">
        <v>81</v>
      </c>
      <c r="AV328" s="12" t="s">
        <v>81</v>
      </c>
      <c r="AW328" s="12" t="s">
        <v>35</v>
      </c>
      <c r="AX328" s="12" t="s">
        <v>72</v>
      </c>
      <c r="AY328" s="250" t="s">
        <v>146</v>
      </c>
    </row>
    <row r="329" s="11" customFormat="1">
      <c r="B329" s="230"/>
      <c r="C329" s="231"/>
      <c r="D329" s="227" t="s">
        <v>157</v>
      </c>
      <c r="E329" s="232" t="s">
        <v>21</v>
      </c>
      <c r="F329" s="233" t="s">
        <v>161</v>
      </c>
      <c r="G329" s="231"/>
      <c r="H329" s="232" t="s">
        <v>21</v>
      </c>
      <c r="I329" s="234"/>
      <c r="J329" s="231"/>
      <c r="K329" s="231"/>
      <c r="L329" s="235"/>
      <c r="M329" s="236"/>
      <c r="N329" s="237"/>
      <c r="O329" s="237"/>
      <c r="P329" s="237"/>
      <c r="Q329" s="237"/>
      <c r="R329" s="237"/>
      <c r="S329" s="237"/>
      <c r="T329" s="238"/>
      <c r="AT329" s="239" t="s">
        <v>157</v>
      </c>
      <c r="AU329" s="239" t="s">
        <v>81</v>
      </c>
      <c r="AV329" s="11" t="s">
        <v>79</v>
      </c>
      <c r="AW329" s="11" t="s">
        <v>35</v>
      </c>
      <c r="AX329" s="11" t="s">
        <v>72</v>
      </c>
      <c r="AY329" s="239" t="s">
        <v>146</v>
      </c>
    </row>
    <row r="330" s="12" customFormat="1">
      <c r="B330" s="240"/>
      <c r="C330" s="241"/>
      <c r="D330" s="227" t="s">
        <v>157</v>
      </c>
      <c r="E330" s="242" t="s">
        <v>21</v>
      </c>
      <c r="F330" s="243" t="s">
        <v>388</v>
      </c>
      <c r="G330" s="241"/>
      <c r="H330" s="244">
        <v>6.7080000000000002</v>
      </c>
      <c r="I330" s="245"/>
      <c r="J330" s="241"/>
      <c r="K330" s="241"/>
      <c r="L330" s="246"/>
      <c r="M330" s="247"/>
      <c r="N330" s="248"/>
      <c r="O330" s="248"/>
      <c r="P330" s="248"/>
      <c r="Q330" s="248"/>
      <c r="R330" s="248"/>
      <c r="S330" s="248"/>
      <c r="T330" s="249"/>
      <c r="AT330" s="250" t="s">
        <v>157</v>
      </c>
      <c r="AU330" s="250" t="s">
        <v>81</v>
      </c>
      <c r="AV330" s="12" t="s">
        <v>81</v>
      </c>
      <c r="AW330" s="12" t="s">
        <v>35</v>
      </c>
      <c r="AX330" s="12" t="s">
        <v>72</v>
      </c>
      <c r="AY330" s="250" t="s">
        <v>146</v>
      </c>
    </row>
    <row r="331" s="11" customFormat="1">
      <c r="B331" s="230"/>
      <c r="C331" s="231"/>
      <c r="D331" s="227" t="s">
        <v>157</v>
      </c>
      <c r="E331" s="232" t="s">
        <v>21</v>
      </c>
      <c r="F331" s="233" t="s">
        <v>336</v>
      </c>
      <c r="G331" s="231"/>
      <c r="H331" s="232" t="s">
        <v>21</v>
      </c>
      <c r="I331" s="234"/>
      <c r="J331" s="231"/>
      <c r="K331" s="231"/>
      <c r="L331" s="235"/>
      <c r="M331" s="236"/>
      <c r="N331" s="237"/>
      <c r="O331" s="237"/>
      <c r="P331" s="237"/>
      <c r="Q331" s="237"/>
      <c r="R331" s="237"/>
      <c r="S331" s="237"/>
      <c r="T331" s="238"/>
      <c r="AT331" s="239" t="s">
        <v>157</v>
      </c>
      <c r="AU331" s="239" t="s">
        <v>81</v>
      </c>
      <c r="AV331" s="11" t="s">
        <v>79</v>
      </c>
      <c r="AW331" s="11" t="s">
        <v>35</v>
      </c>
      <c r="AX331" s="11" t="s">
        <v>72</v>
      </c>
      <c r="AY331" s="239" t="s">
        <v>146</v>
      </c>
    </row>
    <row r="332" s="12" customFormat="1">
      <c r="B332" s="240"/>
      <c r="C332" s="241"/>
      <c r="D332" s="227" t="s">
        <v>157</v>
      </c>
      <c r="E332" s="242" t="s">
        <v>21</v>
      </c>
      <c r="F332" s="243" t="s">
        <v>389</v>
      </c>
      <c r="G332" s="241"/>
      <c r="H332" s="244">
        <v>1.407</v>
      </c>
      <c r="I332" s="245"/>
      <c r="J332" s="241"/>
      <c r="K332" s="241"/>
      <c r="L332" s="246"/>
      <c r="M332" s="247"/>
      <c r="N332" s="248"/>
      <c r="O332" s="248"/>
      <c r="P332" s="248"/>
      <c r="Q332" s="248"/>
      <c r="R332" s="248"/>
      <c r="S332" s="248"/>
      <c r="T332" s="249"/>
      <c r="AT332" s="250" t="s">
        <v>157</v>
      </c>
      <c r="AU332" s="250" t="s">
        <v>81</v>
      </c>
      <c r="AV332" s="12" t="s">
        <v>81</v>
      </c>
      <c r="AW332" s="12" t="s">
        <v>35</v>
      </c>
      <c r="AX332" s="12" t="s">
        <v>72</v>
      </c>
      <c r="AY332" s="250" t="s">
        <v>146</v>
      </c>
    </row>
    <row r="333" s="1" customFormat="1" ht="25.5" customHeight="1">
      <c r="B333" s="44"/>
      <c r="C333" s="215" t="s">
        <v>390</v>
      </c>
      <c r="D333" s="215" t="s">
        <v>148</v>
      </c>
      <c r="E333" s="216" t="s">
        <v>391</v>
      </c>
      <c r="F333" s="217" t="s">
        <v>392</v>
      </c>
      <c r="G333" s="218" t="s">
        <v>151</v>
      </c>
      <c r="H333" s="219">
        <v>69.840000000000003</v>
      </c>
      <c r="I333" s="220"/>
      <c r="J333" s="221">
        <f>ROUND(I333*H333,2)</f>
        <v>0</v>
      </c>
      <c r="K333" s="217" t="s">
        <v>152</v>
      </c>
      <c r="L333" s="70"/>
      <c r="M333" s="222" t="s">
        <v>21</v>
      </c>
      <c r="N333" s="223" t="s">
        <v>43</v>
      </c>
      <c r="O333" s="45"/>
      <c r="P333" s="224">
        <f>O333*H333</f>
        <v>0</v>
      </c>
      <c r="Q333" s="224">
        <v>0.17516999999999999</v>
      </c>
      <c r="R333" s="224">
        <f>Q333*H333</f>
        <v>12.2338728</v>
      </c>
      <c r="S333" s="224">
        <v>0</v>
      </c>
      <c r="T333" s="225">
        <f>S333*H333</f>
        <v>0</v>
      </c>
      <c r="AR333" s="22" t="s">
        <v>153</v>
      </c>
      <c r="AT333" s="22" t="s">
        <v>148</v>
      </c>
      <c r="AU333" s="22" t="s">
        <v>81</v>
      </c>
      <c r="AY333" s="22" t="s">
        <v>146</v>
      </c>
      <c r="BE333" s="226">
        <f>IF(N333="základní",J333,0)</f>
        <v>0</v>
      </c>
      <c r="BF333" s="226">
        <f>IF(N333="snížená",J333,0)</f>
        <v>0</v>
      </c>
      <c r="BG333" s="226">
        <f>IF(N333="zákl. přenesená",J333,0)</f>
        <v>0</v>
      </c>
      <c r="BH333" s="226">
        <f>IF(N333="sníž. přenesená",J333,0)</f>
        <v>0</v>
      </c>
      <c r="BI333" s="226">
        <f>IF(N333="nulová",J333,0)</f>
        <v>0</v>
      </c>
      <c r="BJ333" s="22" t="s">
        <v>79</v>
      </c>
      <c r="BK333" s="226">
        <f>ROUND(I333*H333,2)</f>
        <v>0</v>
      </c>
      <c r="BL333" s="22" t="s">
        <v>153</v>
      </c>
      <c r="BM333" s="22" t="s">
        <v>393</v>
      </c>
    </row>
    <row r="334" s="1" customFormat="1">
      <c r="B334" s="44"/>
      <c r="C334" s="72"/>
      <c r="D334" s="227" t="s">
        <v>155</v>
      </c>
      <c r="E334" s="72"/>
      <c r="F334" s="228" t="s">
        <v>394</v>
      </c>
      <c r="G334" s="72"/>
      <c r="H334" s="72"/>
      <c r="I334" s="185"/>
      <c r="J334" s="72"/>
      <c r="K334" s="72"/>
      <c r="L334" s="70"/>
      <c r="M334" s="229"/>
      <c r="N334" s="45"/>
      <c r="O334" s="45"/>
      <c r="P334" s="45"/>
      <c r="Q334" s="45"/>
      <c r="R334" s="45"/>
      <c r="S334" s="45"/>
      <c r="T334" s="93"/>
      <c r="AT334" s="22" t="s">
        <v>155</v>
      </c>
      <c r="AU334" s="22" t="s">
        <v>81</v>
      </c>
    </row>
    <row r="335" s="11" customFormat="1">
      <c r="B335" s="230"/>
      <c r="C335" s="231"/>
      <c r="D335" s="227" t="s">
        <v>157</v>
      </c>
      <c r="E335" s="232" t="s">
        <v>21</v>
      </c>
      <c r="F335" s="233" t="s">
        <v>395</v>
      </c>
      <c r="G335" s="231"/>
      <c r="H335" s="232" t="s">
        <v>21</v>
      </c>
      <c r="I335" s="234"/>
      <c r="J335" s="231"/>
      <c r="K335" s="231"/>
      <c r="L335" s="235"/>
      <c r="M335" s="236"/>
      <c r="N335" s="237"/>
      <c r="O335" s="237"/>
      <c r="P335" s="237"/>
      <c r="Q335" s="237"/>
      <c r="R335" s="237"/>
      <c r="S335" s="237"/>
      <c r="T335" s="238"/>
      <c r="AT335" s="239" t="s">
        <v>157</v>
      </c>
      <c r="AU335" s="239" t="s">
        <v>81</v>
      </c>
      <c r="AV335" s="11" t="s">
        <v>79</v>
      </c>
      <c r="AW335" s="11" t="s">
        <v>35</v>
      </c>
      <c r="AX335" s="11" t="s">
        <v>72</v>
      </c>
      <c r="AY335" s="239" t="s">
        <v>146</v>
      </c>
    </row>
    <row r="336" s="11" customFormat="1">
      <c r="B336" s="230"/>
      <c r="C336" s="231"/>
      <c r="D336" s="227" t="s">
        <v>157</v>
      </c>
      <c r="E336" s="232" t="s">
        <v>21</v>
      </c>
      <c r="F336" s="233" t="s">
        <v>354</v>
      </c>
      <c r="G336" s="231"/>
      <c r="H336" s="232" t="s">
        <v>21</v>
      </c>
      <c r="I336" s="234"/>
      <c r="J336" s="231"/>
      <c r="K336" s="231"/>
      <c r="L336" s="235"/>
      <c r="M336" s="236"/>
      <c r="N336" s="237"/>
      <c r="O336" s="237"/>
      <c r="P336" s="237"/>
      <c r="Q336" s="237"/>
      <c r="R336" s="237"/>
      <c r="S336" s="237"/>
      <c r="T336" s="238"/>
      <c r="AT336" s="239" t="s">
        <v>157</v>
      </c>
      <c r="AU336" s="239" t="s">
        <v>81</v>
      </c>
      <c r="AV336" s="11" t="s">
        <v>79</v>
      </c>
      <c r="AW336" s="11" t="s">
        <v>35</v>
      </c>
      <c r="AX336" s="11" t="s">
        <v>72</v>
      </c>
      <c r="AY336" s="239" t="s">
        <v>146</v>
      </c>
    </row>
    <row r="337" s="12" customFormat="1">
      <c r="B337" s="240"/>
      <c r="C337" s="241"/>
      <c r="D337" s="227" t="s">
        <v>157</v>
      </c>
      <c r="E337" s="242" t="s">
        <v>21</v>
      </c>
      <c r="F337" s="243" t="s">
        <v>396</v>
      </c>
      <c r="G337" s="241"/>
      <c r="H337" s="244">
        <v>38.880000000000003</v>
      </c>
      <c r="I337" s="245"/>
      <c r="J337" s="241"/>
      <c r="K337" s="241"/>
      <c r="L337" s="246"/>
      <c r="M337" s="247"/>
      <c r="N337" s="248"/>
      <c r="O337" s="248"/>
      <c r="P337" s="248"/>
      <c r="Q337" s="248"/>
      <c r="R337" s="248"/>
      <c r="S337" s="248"/>
      <c r="T337" s="249"/>
      <c r="AT337" s="250" t="s">
        <v>157</v>
      </c>
      <c r="AU337" s="250" t="s">
        <v>81</v>
      </c>
      <c r="AV337" s="12" t="s">
        <v>81</v>
      </c>
      <c r="AW337" s="12" t="s">
        <v>35</v>
      </c>
      <c r="AX337" s="12" t="s">
        <v>72</v>
      </c>
      <c r="AY337" s="250" t="s">
        <v>146</v>
      </c>
    </row>
    <row r="338" s="11" customFormat="1">
      <c r="B338" s="230"/>
      <c r="C338" s="231"/>
      <c r="D338" s="227" t="s">
        <v>157</v>
      </c>
      <c r="E338" s="232" t="s">
        <v>21</v>
      </c>
      <c r="F338" s="233" t="s">
        <v>356</v>
      </c>
      <c r="G338" s="231"/>
      <c r="H338" s="232" t="s">
        <v>21</v>
      </c>
      <c r="I338" s="234"/>
      <c r="J338" s="231"/>
      <c r="K338" s="231"/>
      <c r="L338" s="235"/>
      <c r="M338" s="236"/>
      <c r="N338" s="237"/>
      <c r="O338" s="237"/>
      <c r="P338" s="237"/>
      <c r="Q338" s="237"/>
      <c r="R338" s="237"/>
      <c r="S338" s="237"/>
      <c r="T338" s="238"/>
      <c r="AT338" s="239" t="s">
        <v>157</v>
      </c>
      <c r="AU338" s="239" t="s">
        <v>81</v>
      </c>
      <c r="AV338" s="11" t="s">
        <v>79</v>
      </c>
      <c r="AW338" s="11" t="s">
        <v>35</v>
      </c>
      <c r="AX338" s="11" t="s">
        <v>72</v>
      </c>
      <c r="AY338" s="239" t="s">
        <v>146</v>
      </c>
    </row>
    <row r="339" s="12" customFormat="1">
      <c r="B339" s="240"/>
      <c r="C339" s="241"/>
      <c r="D339" s="227" t="s">
        <v>157</v>
      </c>
      <c r="E339" s="242" t="s">
        <v>21</v>
      </c>
      <c r="F339" s="243" t="s">
        <v>397</v>
      </c>
      <c r="G339" s="241"/>
      <c r="H339" s="244">
        <v>10.08</v>
      </c>
      <c r="I339" s="245"/>
      <c r="J339" s="241"/>
      <c r="K339" s="241"/>
      <c r="L339" s="246"/>
      <c r="M339" s="247"/>
      <c r="N339" s="248"/>
      <c r="O339" s="248"/>
      <c r="P339" s="248"/>
      <c r="Q339" s="248"/>
      <c r="R339" s="248"/>
      <c r="S339" s="248"/>
      <c r="T339" s="249"/>
      <c r="AT339" s="250" t="s">
        <v>157</v>
      </c>
      <c r="AU339" s="250" t="s">
        <v>81</v>
      </c>
      <c r="AV339" s="12" t="s">
        <v>81</v>
      </c>
      <c r="AW339" s="12" t="s">
        <v>35</v>
      </c>
      <c r="AX339" s="12" t="s">
        <v>72</v>
      </c>
      <c r="AY339" s="250" t="s">
        <v>146</v>
      </c>
    </row>
    <row r="340" s="11" customFormat="1">
      <c r="B340" s="230"/>
      <c r="C340" s="231"/>
      <c r="D340" s="227" t="s">
        <v>157</v>
      </c>
      <c r="E340" s="232" t="s">
        <v>21</v>
      </c>
      <c r="F340" s="233" t="s">
        <v>346</v>
      </c>
      <c r="G340" s="231"/>
      <c r="H340" s="232" t="s">
        <v>21</v>
      </c>
      <c r="I340" s="234"/>
      <c r="J340" s="231"/>
      <c r="K340" s="231"/>
      <c r="L340" s="235"/>
      <c r="M340" s="236"/>
      <c r="N340" s="237"/>
      <c r="O340" s="237"/>
      <c r="P340" s="237"/>
      <c r="Q340" s="237"/>
      <c r="R340" s="237"/>
      <c r="S340" s="237"/>
      <c r="T340" s="238"/>
      <c r="AT340" s="239" t="s">
        <v>157</v>
      </c>
      <c r="AU340" s="239" t="s">
        <v>81</v>
      </c>
      <c r="AV340" s="11" t="s">
        <v>79</v>
      </c>
      <c r="AW340" s="11" t="s">
        <v>35</v>
      </c>
      <c r="AX340" s="11" t="s">
        <v>72</v>
      </c>
      <c r="AY340" s="239" t="s">
        <v>146</v>
      </c>
    </row>
    <row r="341" s="12" customFormat="1">
      <c r="B341" s="240"/>
      <c r="C341" s="241"/>
      <c r="D341" s="227" t="s">
        <v>157</v>
      </c>
      <c r="E341" s="242" t="s">
        <v>21</v>
      </c>
      <c r="F341" s="243" t="s">
        <v>398</v>
      </c>
      <c r="G341" s="241"/>
      <c r="H341" s="244">
        <v>5.04</v>
      </c>
      <c r="I341" s="245"/>
      <c r="J341" s="241"/>
      <c r="K341" s="241"/>
      <c r="L341" s="246"/>
      <c r="M341" s="247"/>
      <c r="N341" s="248"/>
      <c r="O341" s="248"/>
      <c r="P341" s="248"/>
      <c r="Q341" s="248"/>
      <c r="R341" s="248"/>
      <c r="S341" s="248"/>
      <c r="T341" s="249"/>
      <c r="AT341" s="250" t="s">
        <v>157</v>
      </c>
      <c r="AU341" s="250" t="s">
        <v>81</v>
      </c>
      <c r="AV341" s="12" t="s">
        <v>81</v>
      </c>
      <c r="AW341" s="12" t="s">
        <v>35</v>
      </c>
      <c r="AX341" s="12" t="s">
        <v>72</v>
      </c>
      <c r="AY341" s="250" t="s">
        <v>146</v>
      </c>
    </row>
    <row r="342" s="11" customFormat="1">
      <c r="B342" s="230"/>
      <c r="C342" s="231"/>
      <c r="D342" s="227" t="s">
        <v>157</v>
      </c>
      <c r="E342" s="232" t="s">
        <v>21</v>
      </c>
      <c r="F342" s="233" t="s">
        <v>163</v>
      </c>
      <c r="G342" s="231"/>
      <c r="H342" s="232" t="s">
        <v>21</v>
      </c>
      <c r="I342" s="234"/>
      <c r="J342" s="231"/>
      <c r="K342" s="231"/>
      <c r="L342" s="235"/>
      <c r="M342" s="236"/>
      <c r="N342" s="237"/>
      <c r="O342" s="237"/>
      <c r="P342" s="237"/>
      <c r="Q342" s="237"/>
      <c r="R342" s="237"/>
      <c r="S342" s="237"/>
      <c r="T342" s="238"/>
      <c r="AT342" s="239" t="s">
        <v>157</v>
      </c>
      <c r="AU342" s="239" t="s">
        <v>81</v>
      </c>
      <c r="AV342" s="11" t="s">
        <v>79</v>
      </c>
      <c r="AW342" s="11" t="s">
        <v>35</v>
      </c>
      <c r="AX342" s="11" t="s">
        <v>72</v>
      </c>
      <c r="AY342" s="239" t="s">
        <v>146</v>
      </c>
    </row>
    <row r="343" s="12" customFormat="1">
      <c r="B343" s="240"/>
      <c r="C343" s="241"/>
      <c r="D343" s="227" t="s">
        <v>157</v>
      </c>
      <c r="E343" s="242" t="s">
        <v>21</v>
      </c>
      <c r="F343" s="243" t="s">
        <v>399</v>
      </c>
      <c r="G343" s="241"/>
      <c r="H343" s="244">
        <v>15.84</v>
      </c>
      <c r="I343" s="245"/>
      <c r="J343" s="241"/>
      <c r="K343" s="241"/>
      <c r="L343" s="246"/>
      <c r="M343" s="247"/>
      <c r="N343" s="248"/>
      <c r="O343" s="248"/>
      <c r="P343" s="248"/>
      <c r="Q343" s="248"/>
      <c r="R343" s="248"/>
      <c r="S343" s="248"/>
      <c r="T343" s="249"/>
      <c r="AT343" s="250" t="s">
        <v>157</v>
      </c>
      <c r="AU343" s="250" t="s">
        <v>81</v>
      </c>
      <c r="AV343" s="12" t="s">
        <v>81</v>
      </c>
      <c r="AW343" s="12" t="s">
        <v>35</v>
      </c>
      <c r="AX343" s="12" t="s">
        <v>72</v>
      </c>
      <c r="AY343" s="250" t="s">
        <v>146</v>
      </c>
    </row>
    <row r="344" s="1" customFormat="1" ht="16.5" customHeight="1">
      <c r="B344" s="44"/>
      <c r="C344" s="215" t="s">
        <v>400</v>
      </c>
      <c r="D344" s="215" t="s">
        <v>148</v>
      </c>
      <c r="E344" s="216" t="s">
        <v>401</v>
      </c>
      <c r="F344" s="217" t="s">
        <v>402</v>
      </c>
      <c r="G344" s="218" t="s">
        <v>302</v>
      </c>
      <c r="H344" s="219">
        <v>29.100000000000001</v>
      </c>
      <c r="I344" s="220"/>
      <c r="J344" s="221">
        <f>ROUND(I344*H344,2)</f>
        <v>0</v>
      </c>
      <c r="K344" s="217" t="s">
        <v>152</v>
      </c>
      <c r="L344" s="70"/>
      <c r="M344" s="222" t="s">
        <v>21</v>
      </c>
      <c r="N344" s="223" t="s">
        <v>43</v>
      </c>
      <c r="O344" s="45"/>
      <c r="P344" s="224">
        <f>O344*H344</f>
        <v>0</v>
      </c>
      <c r="Q344" s="224">
        <v>0.00020000000000000001</v>
      </c>
      <c r="R344" s="224">
        <f>Q344*H344</f>
        <v>0.0058200000000000005</v>
      </c>
      <c r="S344" s="224">
        <v>0</v>
      </c>
      <c r="T344" s="225">
        <f>S344*H344</f>
        <v>0</v>
      </c>
      <c r="AR344" s="22" t="s">
        <v>153</v>
      </c>
      <c r="AT344" s="22" t="s">
        <v>148</v>
      </c>
      <c r="AU344" s="22" t="s">
        <v>81</v>
      </c>
      <c r="AY344" s="22" t="s">
        <v>146</v>
      </c>
      <c r="BE344" s="226">
        <f>IF(N344="základní",J344,0)</f>
        <v>0</v>
      </c>
      <c r="BF344" s="226">
        <f>IF(N344="snížená",J344,0)</f>
        <v>0</v>
      </c>
      <c r="BG344" s="226">
        <f>IF(N344="zákl. přenesená",J344,0)</f>
        <v>0</v>
      </c>
      <c r="BH344" s="226">
        <f>IF(N344="sníž. přenesená",J344,0)</f>
        <v>0</v>
      </c>
      <c r="BI344" s="226">
        <f>IF(N344="nulová",J344,0)</f>
        <v>0</v>
      </c>
      <c r="BJ344" s="22" t="s">
        <v>79</v>
      </c>
      <c r="BK344" s="226">
        <f>ROUND(I344*H344,2)</f>
        <v>0</v>
      </c>
      <c r="BL344" s="22" t="s">
        <v>153</v>
      </c>
      <c r="BM344" s="22" t="s">
        <v>403</v>
      </c>
    </row>
    <row r="345" s="1" customFormat="1">
      <c r="B345" s="44"/>
      <c r="C345" s="72"/>
      <c r="D345" s="227" t="s">
        <v>155</v>
      </c>
      <c r="E345" s="72"/>
      <c r="F345" s="228" t="s">
        <v>404</v>
      </c>
      <c r="G345" s="72"/>
      <c r="H345" s="72"/>
      <c r="I345" s="185"/>
      <c r="J345" s="72"/>
      <c r="K345" s="72"/>
      <c r="L345" s="70"/>
      <c r="M345" s="229"/>
      <c r="N345" s="45"/>
      <c r="O345" s="45"/>
      <c r="P345" s="45"/>
      <c r="Q345" s="45"/>
      <c r="R345" s="45"/>
      <c r="S345" s="45"/>
      <c r="T345" s="93"/>
      <c r="AT345" s="22" t="s">
        <v>155</v>
      </c>
      <c r="AU345" s="22" t="s">
        <v>81</v>
      </c>
    </row>
    <row r="346" s="11" customFormat="1">
      <c r="B346" s="230"/>
      <c r="C346" s="231"/>
      <c r="D346" s="227" t="s">
        <v>157</v>
      </c>
      <c r="E346" s="232" t="s">
        <v>21</v>
      </c>
      <c r="F346" s="233" t="s">
        <v>395</v>
      </c>
      <c r="G346" s="231"/>
      <c r="H346" s="232" t="s">
        <v>21</v>
      </c>
      <c r="I346" s="234"/>
      <c r="J346" s="231"/>
      <c r="K346" s="231"/>
      <c r="L346" s="235"/>
      <c r="M346" s="236"/>
      <c r="N346" s="237"/>
      <c r="O346" s="237"/>
      <c r="P346" s="237"/>
      <c r="Q346" s="237"/>
      <c r="R346" s="237"/>
      <c r="S346" s="237"/>
      <c r="T346" s="238"/>
      <c r="AT346" s="239" t="s">
        <v>157</v>
      </c>
      <c r="AU346" s="239" t="s">
        <v>81</v>
      </c>
      <c r="AV346" s="11" t="s">
        <v>79</v>
      </c>
      <c r="AW346" s="11" t="s">
        <v>35</v>
      </c>
      <c r="AX346" s="11" t="s">
        <v>72</v>
      </c>
      <c r="AY346" s="239" t="s">
        <v>146</v>
      </c>
    </row>
    <row r="347" s="11" customFormat="1">
      <c r="B347" s="230"/>
      <c r="C347" s="231"/>
      <c r="D347" s="227" t="s">
        <v>157</v>
      </c>
      <c r="E347" s="232" t="s">
        <v>21</v>
      </c>
      <c r="F347" s="233" t="s">
        <v>354</v>
      </c>
      <c r="G347" s="231"/>
      <c r="H347" s="232" t="s">
        <v>21</v>
      </c>
      <c r="I347" s="234"/>
      <c r="J347" s="231"/>
      <c r="K347" s="231"/>
      <c r="L347" s="235"/>
      <c r="M347" s="236"/>
      <c r="N347" s="237"/>
      <c r="O347" s="237"/>
      <c r="P347" s="237"/>
      <c r="Q347" s="237"/>
      <c r="R347" s="237"/>
      <c r="S347" s="237"/>
      <c r="T347" s="238"/>
      <c r="AT347" s="239" t="s">
        <v>157</v>
      </c>
      <c r="AU347" s="239" t="s">
        <v>81</v>
      </c>
      <c r="AV347" s="11" t="s">
        <v>79</v>
      </c>
      <c r="AW347" s="11" t="s">
        <v>35</v>
      </c>
      <c r="AX347" s="11" t="s">
        <v>72</v>
      </c>
      <c r="AY347" s="239" t="s">
        <v>146</v>
      </c>
    </row>
    <row r="348" s="12" customFormat="1">
      <c r="B348" s="240"/>
      <c r="C348" s="241"/>
      <c r="D348" s="227" t="s">
        <v>157</v>
      </c>
      <c r="E348" s="242" t="s">
        <v>21</v>
      </c>
      <c r="F348" s="243" t="s">
        <v>405</v>
      </c>
      <c r="G348" s="241"/>
      <c r="H348" s="244">
        <v>16.199999999999999</v>
      </c>
      <c r="I348" s="245"/>
      <c r="J348" s="241"/>
      <c r="K348" s="241"/>
      <c r="L348" s="246"/>
      <c r="M348" s="247"/>
      <c r="N348" s="248"/>
      <c r="O348" s="248"/>
      <c r="P348" s="248"/>
      <c r="Q348" s="248"/>
      <c r="R348" s="248"/>
      <c r="S348" s="248"/>
      <c r="T348" s="249"/>
      <c r="AT348" s="250" t="s">
        <v>157</v>
      </c>
      <c r="AU348" s="250" t="s">
        <v>81</v>
      </c>
      <c r="AV348" s="12" t="s">
        <v>81</v>
      </c>
      <c r="AW348" s="12" t="s">
        <v>35</v>
      </c>
      <c r="AX348" s="12" t="s">
        <v>72</v>
      </c>
      <c r="AY348" s="250" t="s">
        <v>146</v>
      </c>
    </row>
    <row r="349" s="11" customFormat="1">
      <c r="B349" s="230"/>
      <c r="C349" s="231"/>
      <c r="D349" s="227" t="s">
        <v>157</v>
      </c>
      <c r="E349" s="232" t="s">
        <v>21</v>
      </c>
      <c r="F349" s="233" t="s">
        <v>356</v>
      </c>
      <c r="G349" s="231"/>
      <c r="H349" s="232" t="s">
        <v>21</v>
      </c>
      <c r="I349" s="234"/>
      <c r="J349" s="231"/>
      <c r="K349" s="231"/>
      <c r="L349" s="235"/>
      <c r="M349" s="236"/>
      <c r="N349" s="237"/>
      <c r="O349" s="237"/>
      <c r="P349" s="237"/>
      <c r="Q349" s="237"/>
      <c r="R349" s="237"/>
      <c r="S349" s="237"/>
      <c r="T349" s="238"/>
      <c r="AT349" s="239" t="s">
        <v>157</v>
      </c>
      <c r="AU349" s="239" t="s">
        <v>81</v>
      </c>
      <c r="AV349" s="11" t="s">
        <v>79</v>
      </c>
      <c r="AW349" s="11" t="s">
        <v>35</v>
      </c>
      <c r="AX349" s="11" t="s">
        <v>72</v>
      </c>
      <c r="AY349" s="239" t="s">
        <v>146</v>
      </c>
    </row>
    <row r="350" s="12" customFormat="1">
      <c r="B350" s="240"/>
      <c r="C350" s="241"/>
      <c r="D350" s="227" t="s">
        <v>157</v>
      </c>
      <c r="E350" s="242" t="s">
        <v>21</v>
      </c>
      <c r="F350" s="243" t="s">
        <v>406</v>
      </c>
      <c r="G350" s="241"/>
      <c r="H350" s="244">
        <v>4.2000000000000002</v>
      </c>
      <c r="I350" s="245"/>
      <c r="J350" s="241"/>
      <c r="K350" s="241"/>
      <c r="L350" s="246"/>
      <c r="M350" s="247"/>
      <c r="N350" s="248"/>
      <c r="O350" s="248"/>
      <c r="P350" s="248"/>
      <c r="Q350" s="248"/>
      <c r="R350" s="248"/>
      <c r="S350" s="248"/>
      <c r="T350" s="249"/>
      <c r="AT350" s="250" t="s">
        <v>157</v>
      </c>
      <c r="AU350" s="250" t="s">
        <v>81</v>
      </c>
      <c r="AV350" s="12" t="s">
        <v>81</v>
      </c>
      <c r="AW350" s="12" t="s">
        <v>35</v>
      </c>
      <c r="AX350" s="12" t="s">
        <v>72</v>
      </c>
      <c r="AY350" s="250" t="s">
        <v>146</v>
      </c>
    </row>
    <row r="351" s="11" customFormat="1">
      <c r="B351" s="230"/>
      <c r="C351" s="231"/>
      <c r="D351" s="227" t="s">
        <v>157</v>
      </c>
      <c r="E351" s="232" t="s">
        <v>21</v>
      </c>
      <c r="F351" s="233" t="s">
        <v>346</v>
      </c>
      <c r="G351" s="231"/>
      <c r="H351" s="232" t="s">
        <v>21</v>
      </c>
      <c r="I351" s="234"/>
      <c r="J351" s="231"/>
      <c r="K351" s="231"/>
      <c r="L351" s="235"/>
      <c r="M351" s="236"/>
      <c r="N351" s="237"/>
      <c r="O351" s="237"/>
      <c r="P351" s="237"/>
      <c r="Q351" s="237"/>
      <c r="R351" s="237"/>
      <c r="S351" s="237"/>
      <c r="T351" s="238"/>
      <c r="AT351" s="239" t="s">
        <v>157</v>
      </c>
      <c r="AU351" s="239" t="s">
        <v>81</v>
      </c>
      <c r="AV351" s="11" t="s">
        <v>79</v>
      </c>
      <c r="AW351" s="11" t="s">
        <v>35</v>
      </c>
      <c r="AX351" s="11" t="s">
        <v>72</v>
      </c>
      <c r="AY351" s="239" t="s">
        <v>146</v>
      </c>
    </row>
    <row r="352" s="12" customFormat="1">
      <c r="B352" s="240"/>
      <c r="C352" s="241"/>
      <c r="D352" s="227" t="s">
        <v>157</v>
      </c>
      <c r="E352" s="242" t="s">
        <v>21</v>
      </c>
      <c r="F352" s="243" t="s">
        <v>407</v>
      </c>
      <c r="G352" s="241"/>
      <c r="H352" s="244">
        <v>2.1000000000000001</v>
      </c>
      <c r="I352" s="245"/>
      <c r="J352" s="241"/>
      <c r="K352" s="241"/>
      <c r="L352" s="246"/>
      <c r="M352" s="247"/>
      <c r="N352" s="248"/>
      <c r="O352" s="248"/>
      <c r="P352" s="248"/>
      <c r="Q352" s="248"/>
      <c r="R352" s="248"/>
      <c r="S352" s="248"/>
      <c r="T352" s="249"/>
      <c r="AT352" s="250" t="s">
        <v>157</v>
      </c>
      <c r="AU352" s="250" t="s">
        <v>81</v>
      </c>
      <c r="AV352" s="12" t="s">
        <v>81</v>
      </c>
      <c r="AW352" s="12" t="s">
        <v>35</v>
      </c>
      <c r="AX352" s="12" t="s">
        <v>72</v>
      </c>
      <c r="AY352" s="250" t="s">
        <v>146</v>
      </c>
    </row>
    <row r="353" s="11" customFormat="1">
      <c r="B353" s="230"/>
      <c r="C353" s="231"/>
      <c r="D353" s="227" t="s">
        <v>157</v>
      </c>
      <c r="E353" s="232" t="s">
        <v>21</v>
      </c>
      <c r="F353" s="233" t="s">
        <v>163</v>
      </c>
      <c r="G353" s="231"/>
      <c r="H353" s="232" t="s">
        <v>21</v>
      </c>
      <c r="I353" s="234"/>
      <c r="J353" s="231"/>
      <c r="K353" s="231"/>
      <c r="L353" s="235"/>
      <c r="M353" s="236"/>
      <c r="N353" s="237"/>
      <c r="O353" s="237"/>
      <c r="P353" s="237"/>
      <c r="Q353" s="237"/>
      <c r="R353" s="237"/>
      <c r="S353" s="237"/>
      <c r="T353" s="238"/>
      <c r="AT353" s="239" t="s">
        <v>157</v>
      </c>
      <c r="AU353" s="239" t="s">
        <v>81</v>
      </c>
      <c r="AV353" s="11" t="s">
        <v>79</v>
      </c>
      <c r="AW353" s="11" t="s">
        <v>35</v>
      </c>
      <c r="AX353" s="11" t="s">
        <v>72</v>
      </c>
      <c r="AY353" s="239" t="s">
        <v>146</v>
      </c>
    </row>
    <row r="354" s="12" customFormat="1">
      <c r="B354" s="240"/>
      <c r="C354" s="241"/>
      <c r="D354" s="227" t="s">
        <v>157</v>
      </c>
      <c r="E354" s="242" t="s">
        <v>21</v>
      </c>
      <c r="F354" s="243" t="s">
        <v>408</v>
      </c>
      <c r="G354" s="241"/>
      <c r="H354" s="244">
        <v>6.5999999999999996</v>
      </c>
      <c r="I354" s="245"/>
      <c r="J354" s="241"/>
      <c r="K354" s="241"/>
      <c r="L354" s="246"/>
      <c r="M354" s="247"/>
      <c r="N354" s="248"/>
      <c r="O354" s="248"/>
      <c r="P354" s="248"/>
      <c r="Q354" s="248"/>
      <c r="R354" s="248"/>
      <c r="S354" s="248"/>
      <c r="T354" s="249"/>
      <c r="AT354" s="250" t="s">
        <v>157</v>
      </c>
      <c r="AU354" s="250" t="s">
        <v>81</v>
      </c>
      <c r="AV354" s="12" t="s">
        <v>81</v>
      </c>
      <c r="AW354" s="12" t="s">
        <v>35</v>
      </c>
      <c r="AX354" s="12" t="s">
        <v>72</v>
      </c>
      <c r="AY354" s="250" t="s">
        <v>146</v>
      </c>
    </row>
    <row r="355" s="1" customFormat="1" ht="16.5" customHeight="1">
      <c r="B355" s="44"/>
      <c r="C355" s="215" t="s">
        <v>409</v>
      </c>
      <c r="D355" s="215" t="s">
        <v>148</v>
      </c>
      <c r="E355" s="216" t="s">
        <v>410</v>
      </c>
      <c r="F355" s="217" t="s">
        <v>411</v>
      </c>
      <c r="G355" s="218" t="s">
        <v>151</v>
      </c>
      <c r="H355" s="219">
        <v>0.64500000000000002</v>
      </c>
      <c r="I355" s="220"/>
      <c r="J355" s="221">
        <f>ROUND(I355*H355,2)</f>
        <v>0</v>
      </c>
      <c r="K355" s="217" t="s">
        <v>152</v>
      </c>
      <c r="L355" s="70"/>
      <c r="M355" s="222" t="s">
        <v>21</v>
      </c>
      <c r="N355" s="223" t="s">
        <v>43</v>
      </c>
      <c r="O355" s="45"/>
      <c r="P355" s="224">
        <f>O355*H355</f>
        <v>0</v>
      </c>
      <c r="Q355" s="224">
        <v>0.26723000000000002</v>
      </c>
      <c r="R355" s="224">
        <f>Q355*H355</f>
        <v>0.17236335000000003</v>
      </c>
      <c r="S355" s="224">
        <v>0</v>
      </c>
      <c r="T355" s="225">
        <f>S355*H355</f>
        <v>0</v>
      </c>
      <c r="AR355" s="22" t="s">
        <v>153</v>
      </c>
      <c r="AT355" s="22" t="s">
        <v>148</v>
      </c>
      <c r="AU355" s="22" t="s">
        <v>81</v>
      </c>
      <c r="AY355" s="22" t="s">
        <v>146</v>
      </c>
      <c r="BE355" s="226">
        <f>IF(N355="základní",J355,0)</f>
        <v>0</v>
      </c>
      <c r="BF355" s="226">
        <f>IF(N355="snížená",J355,0)</f>
        <v>0</v>
      </c>
      <c r="BG355" s="226">
        <f>IF(N355="zákl. přenesená",J355,0)</f>
        <v>0</v>
      </c>
      <c r="BH355" s="226">
        <f>IF(N355="sníž. přenesená",J355,0)</f>
        <v>0</v>
      </c>
      <c r="BI355" s="226">
        <f>IF(N355="nulová",J355,0)</f>
        <v>0</v>
      </c>
      <c r="BJ355" s="22" t="s">
        <v>79</v>
      </c>
      <c r="BK355" s="226">
        <f>ROUND(I355*H355,2)</f>
        <v>0</v>
      </c>
      <c r="BL355" s="22" t="s">
        <v>153</v>
      </c>
      <c r="BM355" s="22" t="s">
        <v>412</v>
      </c>
    </row>
    <row r="356" s="1" customFormat="1">
      <c r="B356" s="44"/>
      <c r="C356" s="72"/>
      <c r="D356" s="227" t="s">
        <v>155</v>
      </c>
      <c r="E356" s="72"/>
      <c r="F356" s="228" t="s">
        <v>413</v>
      </c>
      <c r="G356" s="72"/>
      <c r="H356" s="72"/>
      <c r="I356" s="185"/>
      <c r="J356" s="72"/>
      <c r="K356" s="72"/>
      <c r="L356" s="70"/>
      <c r="M356" s="229"/>
      <c r="N356" s="45"/>
      <c r="O356" s="45"/>
      <c r="P356" s="45"/>
      <c r="Q356" s="45"/>
      <c r="R356" s="45"/>
      <c r="S356" s="45"/>
      <c r="T356" s="93"/>
      <c r="AT356" s="22" t="s">
        <v>155</v>
      </c>
      <c r="AU356" s="22" t="s">
        <v>81</v>
      </c>
    </row>
    <row r="357" s="12" customFormat="1">
      <c r="B357" s="240"/>
      <c r="C357" s="241"/>
      <c r="D357" s="227" t="s">
        <v>157</v>
      </c>
      <c r="E357" s="242" t="s">
        <v>21</v>
      </c>
      <c r="F357" s="243" t="s">
        <v>414</v>
      </c>
      <c r="G357" s="241"/>
      <c r="H357" s="244">
        <v>0.64500000000000002</v>
      </c>
      <c r="I357" s="245"/>
      <c r="J357" s="241"/>
      <c r="K357" s="241"/>
      <c r="L357" s="246"/>
      <c r="M357" s="247"/>
      <c r="N357" s="248"/>
      <c r="O357" s="248"/>
      <c r="P357" s="248"/>
      <c r="Q357" s="248"/>
      <c r="R357" s="248"/>
      <c r="S357" s="248"/>
      <c r="T357" s="249"/>
      <c r="AT357" s="250" t="s">
        <v>157</v>
      </c>
      <c r="AU357" s="250" t="s">
        <v>81</v>
      </c>
      <c r="AV357" s="12" t="s">
        <v>81</v>
      </c>
      <c r="AW357" s="12" t="s">
        <v>35</v>
      </c>
      <c r="AX357" s="12" t="s">
        <v>72</v>
      </c>
      <c r="AY357" s="250" t="s">
        <v>146</v>
      </c>
    </row>
    <row r="358" s="10" customFormat="1" ht="29.88" customHeight="1">
      <c r="B358" s="199"/>
      <c r="C358" s="200"/>
      <c r="D358" s="201" t="s">
        <v>71</v>
      </c>
      <c r="E358" s="213" t="s">
        <v>188</v>
      </c>
      <c r="F358" s="213" t="s">
        <v>415</v>
      </c>
      <c r="G358" s="200"/>
      <c r="H358" s="200"/>
      <c r="I358" s="203"/>
      <c r="J358" s="214">
        <f>BK358</f>
        <v>0</v>
      </c>
      <c r="K358" s="200"/>
      <c r="L358" s="205"/>
      <c r="M358" s="206"/>
      <c r="N358" s="207"/>
      <c r="O358" s="207"/>
      <c r="P358" s="208">
        <f>SUM(P359:P380)</f>
        <v>0</v>
      </c>
      <c r="Q358" s="207"/>
      <c r="R358" s="208">
        <f>SUM(R359:R380)</f>
        <v>3.9584000000000001</v>
      </c>
      <c r="S358" s="207"/>
      <c r="T358" s="209">
        <f>SUM(T359:T380)</f>
        <v>0</v>
      </c>
      <c r="AR358" s="210" t="s">
        <v>79</v>
      </c>
      <c r="AT358" s="211" t="s">
        <v>71</v>
      </c>
      <c r="AU358" s="211" t="s">
        <v>79</v>
      </c>
      <c r="AY358" s="210" t="s">
        <v>146</v>
      </c>
      <c r="BK358" s="212">
        <f>SUM(BK359:BK380)</f>
        <v>0</v>
      </c>
    </row>
    <row r="359" s="1" customFormat="1" ht="16.5" customHeight="1">
      <c r="B359" s="44"/>
      <c r="C359" s="215" t="s">
        <v>416</v>
      </c>
      <c r="D359" s="215" t="s">
        <v>148</v>
      </c>
      <c r="E359" s="216" t="s">
        <v>417</v>
      </c>
      <c r="F359" s="217" t="s">
        <v>418</v>
      </c>
      <c r="G359" s="218" t="s">
        <v>151</v>
      </c>
      <c r="H359" s="219">
        <v>10</v>
      </c>
      <c r="I359" s="220"/>
      <c r="J359" s="221">
        <f>ROUND(I359*H359,2)</f>
        <v>0</v>
      </c>
      <c r="K359" s="217" t="s">
        <v>152</v>
      </c>
      <c r="L359" s="70"/>
      <c r="M359" s="222" t="s">
        <v>21</v>
      </c>
      <c r="N359" s="223" t="s">
        <v>43</v>
      </c>
      <c r="O359" s="45"/>
      <c r="P359" s="224">
        <f>O359*H359</f>
        <v>0</v>
      </c>
      <c r="Q359" s="224">
        <v>0</v>
      </c>
      <c r="R359" s="224">
        <f>Q359*H359</f>
        <v>0</v>
      </c>
      <c r="S359" s="224">
        <v>0</v>
      </c>
      <c r="T359" s="225">
        <f>S359*H359</f>
        <v>0</v>
      </c>
      <c r="AR359" s="22" t="s">
        <v>153</v>
      </c>
      <c r="AT359" s="22" t="s">
        <v>148</v>
      </c>
      <c r="AU359" s="22" t="s">
        <v>81</v>
      </c>
      <c r="AY359" s="22" t="s">
        <v>146</v>
      </c>
      <c r="BE359" s="226">
        <f>IF(N359="základní",J359,0)</f>
        <v>0</v>
      </c>
      <c r="BF359" s="226">
        <f>IF(N359="snížená",J359,0)</f>
        <v>0</v>
      </c>
      <c r="BG359" s="226">
        <f>IF(N359="zákl. přenesená",J359,0)</f>
        <v>0</v>
      </c>
      <c r="BH359" s="226">
        <f>IF(N359="sníž. přenesená",J359,0)</f>
        <v>0</v>
      </c>
      <c r="BI359" s="226">
        <f>IF(N359="nulová",J359,0)</f>
        <v>0</v>
      </c>
      <c r="BJ359" s="22" t="s">
        <v>79</v>
      </c>
      <c r="BK359" s="226">
        <f>ROUND(I359*H359,2)</f>
        <v>0</v>
      </c>
      <c r="BL359" s="22" t="s">
        <v>153</v>
      </c>
      <c r="BM359" s="22" t="s">
        <v>419</v>
      </c>
    </row>
    <row r="360" s="1" customFormat="1">
      <c r="B360" s="44"/>
      <c r="C360" s="72"/>
      <c r="D360" s="227" t="s">
        <v>155</v>
      </c>
      <c r="E360" s="72"/>
      <c r="F360" s="228" t="s">
        <v>420</v>
      </c>
      <c r="G360" s="72"/>
      <c r="H360" s="72"/>
      <c r="I360" s="185"/>
      <c r="J360" s="72"/>
      <c r="K360" s="72"/>
      <c r="L360" s="70"/>
      <c r="M360" s="229"/>
      <c r="N360" s="45"/>
      <c r="O360" s="45"/>
      <c r="P360" s="45"/>
      <c r="Q360" s="45"/>
      <c r="R360" s="45"/>
      <c r="S360" s="45"/>
      <c r="T360" s="93"/>
      <c r="AT360" s="22" t="s">
        <v>155</v>
      </c>
      <c r="AU360" s="22" t="s">
        <v>81</v>
      </c>
    </row>
    <row r="361" s="12" customFormat="1">
      <c r="B361" s="240"/>
      <c r="C361" s="241"/>
      <c r="D361" s="227" t="s">
        <v>157</v>
      </c>
      <c r="E361" s="242" t="s">
        <v>21</v>
      </c>
      <c r="F361" s="243" t="s">
        <v>169</v>
      </c>
      <c r="G361" s="241"/>
      <c r="H361" s="244">
        <v>10</v>
      </c>
      <c r="I361" s="245"/>
      <c r="J361" s="241"/>
      <c r="K361" s="241"/>
      <c r="L361" s="246"/>
      <c r="M361" s="247"/>
      <c r="N361" s="248"/>
      <c r="O361" s="248"/>
      <c r="P361" s="248"/>
      <c r="Q361" s="248"/>
      <c r="R361" s="248"/>
      <c r="S361" s="248"/>
      <c r="T361" s="249"/>
      <c r="AT361" s="250" t="s">
        <v>157</v>
      </c>
      <c r="AU361" s="250" t="s">
        <v>81</v>
      </c>
      <c r="AV361" s="12" t="s">
        <v>81</v>
      </c>
      <c r="AW361" s="12" t="s">
        <v>35</v>
      </c>
      <c r="AX361" s="12" t="s">
        <v>72</v>
      </c>
      <c r="AY361" s="250" t="s">
        <v>146</v>
      </c>
    </row>
    <row r="362" s="1" customFormat="1" ht="25.5" customHeight="1">
      <c r="B362" s="44"/>
      <c r="C362" s="215" t="s">
        <v>421</v>
      </c>
      <c r="D362" s="215" t="s">
        <v>148</v>
      </c>
      <c r="E362" s="216" t="s">
        <v>422</v>
      </c>
      <c r="F362" s="217" t="s">
        <v>423</v>
      </c>
      <c r="G362" s="218" t="s">
        <v>151</v>
      </c>
      <c r="H362" s="219">
        <v>10</v>
      </c>
      <c r="I362" s="220"/>
      <c r="J362" s="221">
        <f>ROUND(I362*H362,2)</f>
        <v>0</v>
      </c>
      <c r="K362" s="217" t="s">
        <v>152</v>
      </c>
      <c r="L362" s="70"/>
      <c r="M362" s="222" t="s">
        <v>21</v>
      </c>
      <c r="N362" s="223" t="s">
        <v>43</v>
      </c>
      <c r="O362" s="45"/>
      <c r="P362" s="224">
        <f>O362*H362</f>
        <v>0</v>
      </c>
      <c r="Q362" s="224">
        <v>0</v>
      </c>
      <c r="R362" s="224">
        <f>Q362*H362</f>
        <v>0</v>
      </c>
      <c r="S362" s="224">
        <v>0</v>
      </c>
      <c r="T362" s="225">
        <f>S362*H362</f>
        <v>0</v>
      </c>
      <c r="AR362" s="22" t="s">
        <v>153</v>
      </c>
      <c r="AT362" s="22" t="s">
        <v>148</v>
      </c>
      <c r="AU362" s="22" t="s">
        <v>81</v>
      </c>
      <c r="AY362" s="22" t="s">
        <v>146</v>
      </c>
      <c r="BE362" s="226">
        <f>IF(N362="základní",J362,0)</f>
        <v>0</v>
      </c>
      <c r="BF362" s="226">
        <f>IF(N362="snížená",J362,0)</f>
        <v>0</v>
      </c>
      <c r="BG362" s="226">
        <f>IF(N362="zákl. přenesená",J362,0)</f>
        <v>0</v>
      </c>
      <c r="BH362" s="226">
        <f>IF(N362="sníž. přenesená",J362,0)</f>
        <v>0</v>
      </c>
      <c r="BI362" s="226">
        <f>IF(N362="nulová",J362,0)</f>
        <v>0</v>
      </c>
      <c r="BJ362" s="22" t="s">
        <v>79</v>
      </c>
      <c r="BK362" s="226">
        <f>ROUND(I362*H362,2)</f>
        <v>0</v>
      </c>
      <c r="BL362" s="22" t="s">
        <v>153</v>
      </c>
      <c r="BM362" s="22" t="s">
        <v>424</v>
      </c>
    </row>
    <row r="363" s="1" customFormat="1">
      <c r="B363" s="44"/>
      <c r="C363" s="72"/>
      <c r="D363" s="227" t="s">
        <v>155</v>
      </c>
      <c r="E363" s="72"/>
      <c r="F363" s="228" t="s">
        <v>425</v>
      </c>
      <c r="G363" s="72"/>
      <c r="H363" s="72"/>
      <c r="I363" s="185"/>
      <c r="J363" s="72"/>
      <c r="K363" s="72"/>
      <c r="L363" s="70"/>
      <c r="M363" s="229"/>
      <c r="N363" s="45"/>
      <c r="O363" s="45"/>
      <c r="P363" s="45"/>
      <c r="Q363" s="45"/>
      <c r="R363" s="45"/>
      <c r="S363" s="45"/>
      <c r="T363" s="93"/>
      <c r="AT363" s="22" t="s">
        <v>155</v>
      </c>
      <c r="AU363" s="22" t="s">
        <v>81</v>
      </c>
    </row>
    <row r="364" s="12" customFormat="1">
      <c r="B364" s="240"/>
      <c r="C364" s="241"/>
      <c r="D364" s="227" t="s">
        <v>157</v>
      </c>
      <c r="E364" s="242" t="s">
        <v>21</v>
      </c>
      <c r="F364" s="243" t="s">
        <v>169</v>
      </c>
      <c r="G364" s="241"/>
      <c r="H364" s="244">
        <v>10</v>
      </c>
      <c r="I364" s="245"/>
      <c r="J364" s="241"/>
      <c r="K364" s="241"/>
      <c r="L364" s="246"/>
      <c r="M364" s="247"/>
      <c r="N364" s="248"/>
      <c r="O364" s="248"/>
      <c r="P364" s="248"/>
      <c r="Q364" s="248"/>
      <c r="R364" s="248"/>
      <c r="S364" s="248"/>
      <c r="T364" s="249"/>
      <c r="AT364" s="250" t="s">
        <v>157</v>
      </c>
      <c r="AU364" s="250" t="s">
        <v>81</v>
      </c>
      <c r="AV364" s="12" t="s">
        <v>81</v>
      </c>
      <c r="AW364" s="12" t="s">
        <v>35</v>
      </c>
      <c r="AX364" s="12" t="s">
        <v>72</v>
      </c>
      <c r="AY364" s="250" t="s">
        <v>146</v>
      </c>
    </row>
    <row r="365" s="1" customFormat="1" ht="25.5" customHeight="1">
      <c r="B365" s="44"/>
      <c r="C365" s="215" t="s">
        <v>426</v>
      </c>
      <c r="D365" s="215" t="s">
        <v>148</v>
      </c>
      <c r="E365" s="216" t="s">
        <v>427</v>
      </c>
      <c r="F365" s="217" t="s">
        <v>428</v>
      </c>
      <c r="G365" s="218" t="s">
        <v>151</v>
      </c>
      <c r="H365" s="219">
        <v>10.5</v>
      </c>
      <c r="I365" s="220"/>
      <c r="J365" s="221">
        <f>ROUND(I365*H365,2)</f>
        <v>0</v>
      </c>
      <c r="K365" s="217" t="s">
        <v>152</v>
      </c>
      <c r="L365" s="70"/>
      <c r="M365" s="222" t="s">
        <v>21</v>
      </c>
      <c r="N365" s="223" t="s">
        <v>43</v>
      </c>
      <c r="O365" s="45"/>
      <c r="P365" s="224">
        <f>O365*H365</f>
        <v>0</v>
      </c>
      <c r="Q365" s="224">
        <v>0.37080000000000002</v>
      </c>
      <c r="R365" s="224">
        <f>Q365*H365</f>
        <v>3.8934000000000002</v>
      </c>
      <c r="S365" s="224">
        <v>0</v>
      </c>
      <c r="T365" s="225">
        <f>S365*H365</f>
        <v>0</v>
      </c>
      <c r="AR365" s="22" t="s">
        <v>153</v>
      </c>
      <c r="AT365" s="22" t="s">
        <v>148</v>
      </c>
      <c r="AU365" s="22" t="s">
        <v>81</v>
      </c>
      <c r="AY365" s="22" t="s">
        <v>146</v>
      </c>
      <c r="BE365" s="226">
        <f>IF(N365="základní",J365,0)</f>
        <v>0</v>
      </c>
      <c r="BF365" s="226">
        <f>IF(N365="snížená",J365,0)</f>
        <v>0</v>
      </c>
      <c r="BG365" s="226">
        <f>IF(N365="zákl. přenesená",J365,0)</f>
        <v>0</v>
      </c>
      <c r="BH365" s="226">
        <f>IF(N365="sníž. přenesená",J365,0)</f>
        <v>0</v>
      </c>
      <c r="BI365" s="226">
        <f>IF(N365="nulová",J365,0)</f>
        <v>0</v>
      </c>
      <c r="BJ365" s="22" t="s">
        <v>79</v>
      </c>
      <c r="BK365" s="226">
        <f>ROUND(I365*H365,2)</f>
        <v>0</v>
      </c>
      <c r="BL365" s="22" t="s">
        <v>153</v>
      </c>
      <c r="BM365" s="22" t="s">
        <v>429</v>
      </c>
    </row>
    <row r="366" s="1" customFormat="1">
      <c r="B366" s="44"/>
      <c r="C366" s="72"/>
      <c r="D366" s="227" t="s">
        <v>155</v>
      </c>
      <c r="E366" s="72"/>
      <c r="F366" s="228" t="s">
        <v>430</v>
      </c>
      <c r="G366" s="72"/>
      <c r="H366" s="72"/>
      <c r="I366" s="185"/>
      <c r="J366" s="72"/>
      <c r="K366" s="72"/>
      <c r="L366" s="70"/>
      <c r="M366" s="229"/>
      <c r="N366" s="45"/>
      <c r="O366" s="45"/>
      <c r="P366" s="45"/>
      <c r="Q366" s="45"/>
      <c r="R366" s="45"/>
      <c r="S366" s="45"/>
      <c r="T366" s="93"/>
      <c r="AT366" s="22" t="s">
        <v>155</v>
      </c>
      <c r="AU366" s="22" t="s">
        <v>81</v>
      </c>
    </row>
    <row r="367" s="12" customFormat="1">
      <c r="B367" s="240"/>
      <c r="C367" s="241"/>
      <c r="D367" s="227" t="s">
        <v>157</v>
      </c>
      <c r="E367" s="242" t="s">
        <v>21</v>
      </c>
      <c r="F367" s="243" t="s">
        <v>431</v>
      </c>
      <c r="G367" s="241"/>
      <c r="H367" s="244">
        <v>0.5</v>
      </c>
      <c r="I367" s="245"/>
      <c r="J367" s="241"/>
      <c r="K367" s="241"/>
      <c r="L367" s="246"/>
      <c r="M367" s="247"/>
      <c r="N367" s="248"/>
      <c r="O367" s="248"/>
      <c r="P367" s="248"/>
      <c r="Q367" s="248"/>
      <c r="R367" s="248"/>
      <c r="S367" s="248"/>
      <c r="T367" s="249"/>
      <c r="AT367" s="250" t="s">
        <v>157</v>
      </c>
      <c r="AU367" s="250" t="s">
        <v>81</v>
      </c>
      <c r="AV367" s="12" t="s">
        <v>81</v>
      </c>
      <c r="AW367" s="12" t="s">
        <v>35</v>
      </c>
      <c r="AX367" s="12" t="s">
        <v>72</v>
      </c>
      <c r="AY367" s="250" t="s">
        <v>146</v>
      </c>
    </row>
    <row r="368" s="12" customFormat="1">
      <c r="B368" s="240"/>
      <c r="C368" s="241"/>
      <c r="D368" s="227" t="s">
        <v>157</v>
      </c>
      <c r="E368" s="242" t="s">
        <v>21</v>
      </c>
      <c r="F368" s="243" t="s">
        <v>169</v>
      </c>
      <c r="G368" s="241"/>
      <c r="H368" s="244">
        <v>10</v>
      </c>
      <c r="I368" s="245"/>
      <c r="J368" s="241"/>
      <c r="K368" s="241"/>
      <c r="L368" s="246"/>
      <c r="M368" s="247"/>
      <c r="N368" s="248"/>
      <c r="O368" s="248"/>
      <c r="P368" s="248"/>
      <c r="Q368" s="248"/>
      <c r="R368" s="248"/>
      <c r="S368" s="248"/>
      <c r="T368" s="249"/>
      <c r="AT368" s="250" t="s">
        <v>157</v>
      </c>
      <c r="AU368" s="250" t="s">
        <v>81</v>
      </c>
      <c r="AV368" s="12" t="s">
        <v>81</v>
      </c>
      <c r="AW368" s="12" t="s">
        <v>35</v>
      </c>
      <c r="AX368" s="12" t="s">
        <v>72</v>
      </c>
      <c r="AY368" s="250" t="s">
        <v>146</v>
      </c>
    </row>
    <row r="369" s="1" customFormat="1" ht="25.5" customHeight="1">
      <c r="B369" s="44"/>
      <c r="C369" s="215" t="s">
        <v>432</v>
      </c>
      <c r="D369" s="215" t="s">
        <v>148</v>
      </c>
      <c r="E369" s="216" t="s">
        <v>433</v>
      </c>
      <c r="F369" s="217" t="s">
        <v>434</v>
      </c>
      <c r="G369" s="218" t="s">
        <v>151</v>
      </c>
      <c r="H369" s="219">
        <v>0.5</v>
      </c>
      <c r="I369" s="220"/>
      <c r="J369" s="221">
        <f>ROUND(I369*H369,2)</f>
        <v>0</v>
      </c>
      <c r="K369" s="217" t="s">
        <v>152</v>
      </c>
      <c r="L369" s="70"/>
      <c r="M369" s="222" t="s">
        <v>21</v>
      </c>
      <c r="N369" s="223" t="s">
        <v>43</v>
      </c>
      <c r="O369" s="45"/>
      <c r="P369" s="224">
        <f>O369*H369</f>
        <v>0</v>
      </c>
      <c r="Q369" s="224">
        <v>0.13</v>
      </c>
      <c r="R369" s="224">
        <f>Q369*H369</f>
        <v>0.065000000000000002</v>
      </c>
      <c r="S369" s="224">
        <v>0</v>
      </c>
      <c r="T369" s="225">
        <f>S369*H369</f>
        <v>0</v>
      </c>
      <c r="AR369" s="22" t="s">
        <v>153</v>
      </c>
      <c r="AT369" s="22" t="s">
        <v>148</v>
      </c>
      <c r="AU369" s="22" t="s">
        <v>81</v>
      </c>
      <c r="AY369" s="22" t="s">
        <v>146</v>
      </c>
      <c r="BE369" s="226">
        <f>IF(N369="základní",J369,0)</f>
        <v>0</v>
      </c>
      <c r="BF369" s="226">
        <f>IF(N369="snížená",J369,0)</f>
        <v>0</v>
      </c>
      <c r="BG369" s="226">
        <f>IF(N369="zákl. přenesená",J369,0)</f>
        <v>0</v>
      </c>
      <c r="BH369" s="226">
        <f>IF(N369="sníž. přenesená",J369,0)</f>
        <v>0</v>
      </c>
      <c r="BI369" s="226">
        <f>IF(N369="nulová",J369,0)</f>
        <v>0</v>
      </c>
      <c r="BJ369" s="22" t="s">
        <v>79</v>
      </c>
      <c r="BK369" s="226">
        <f>ROUND(I369*H369,2)</f>
        <v>0</v>
      </c>
      <c r="BL369" s="22" t="s">
        <v>153</v>
      </c>
      <c r="BM369" s="22" t="s">
        <v>435</v>
      </c>
    </row>
    <row r="370" s="1" customFormat="1">
      <c r="B370" s="44"/>
      <c r="C370" s="72"/>
      <c r="D370" s="227" t="s">
        <v>155</v>
      </c>
      <c r="E370" s="72"/>
      <c r="F370" s="228" t="s">
        <v>436</v>
      </c>
      <c r="G370" s="72"/>
      <c r="H370" s="72"/>
      <c r="I370" s="185"/>
      <c r="J370" s="72"/>
      <c r="K370" s="72"/>
      <c r="L370" s="70"/>
      <c r="M370" s="229"/>
      <c r="N370" s="45"/>
      <c r="O370" s="45"/>
      <c r="P370" s="45"/>
      <c r="Q370" s="45"/>
      <c r="R370" s="45"/>
      <c r="S370" s="45"/>
      <c r="T370" s="93"/>
      <c r="AT370" s="22" t="s">
        <v>155</v>
      </c>
      <c r="AU370" s="22" t="s">
        <v>81</v>
      </c>
    </row>
    <row r="371" s="12" customFormat="1">
      <c r="B371" s="240"/>
      <c r="C371" s="241"/>
      <c r="D371" s="227" t="s">
        <v>157</v>
      </c>
      <c r="E371" s="242" t="s">
        <v>21</v>
      </c>
      <c r="F371" s="243" t="s">
        <v>431</v>
      </c>
      <c r="G371" s="241"/>
      <c r="H371" s="244">
        <v>0.5</v>
      </c>
      <c r="I371" s="245"/>
      <c r="J371" s="241"/>
      <c r="K371" s="241"/>
      <c r="L371" s="246"/>
      <c r="M371" s="247"/>
      <c r="N371" s="248"/>
      <c r="O371" s="248"/>
      <c r="P371" s="248"/>
      <c r="Q371" s="248"/>
      <c r="R371" s="248"/>
      <c r="S371" s="248"/>
      <c r="T371" s="249"/>
      <c r="AT371" s="250" t="s">
        <v>157</v>
      </c>
      <c r="AU371" s="250" t="s">
        <v>81</v>
      </c>
      <c r="AV371" s="12" t="s">
        <v>81</v>
      </c>
      <c r="AW371" s="12" t="s">
        <v>35</v>
      </c>
      <c r="AX371" s="12" t="s">
        <v>72</v>
      </c>
      <c r="AY371" s="250" t="s">
        <v>146</v>
      </c>
    </row>
    <row r="372" s="1" customFormat="1" ht="16.5" customHeight="1">
      <c r="B372" s="44"/>
      <c r="C372" s="215" t="s">
        <v>437</v>
      </c>
      <c r="D372" s="215" t="s">
        <v>148</v>
      </c>
      <c r="E372" s="216" t="s">
        <v>438</v>
      </c>
      <c r="F372" s="217" t="s">
        <v>439</v>
      </c>
      <c r="G372" s="218" t="s">
        <v>151</v>
      </c>
      <c r="H372" s="219">
        <v>10</v>
      </c>
      <c r="I372" s="220"/>
      <c r="J372" s="221">
        <f>ROUND(I372*H372,2)</f>
        <v>0</v>
      </c>
      <c r="K372" s="217" t="s">
        <v>152</v>
      </c>
      <c r="L372" s="70"/>
      <c r="M372" s="222" t="s">
        <v>21</v>
      </c>
      <c r="N372" s="223" t="s">
        <v>43</v>
      </c>
      <c r="O372" s="45"/>
      <c r="P372" s="224">
        <f>O372*H372</f>
        <v>0</v>
      </c>
      <c r="Q372" s="224">
        <v>0</v>
      </c>
      <c r="R372" s="224">
        <f>Q372*H372</f>
        <v>0</v>
      </c>
      <c r="S372" s="224">
        <v>0</v>
      </c>
      <c r="T372" s="225">
        <f>S372*H372</f>
        <v>0</v>
      </c>
      <c r="AR372" s="22" t="s">
        <v>153</v>
      </c>
      <c r="AT372" s="22" t="s">
        <v>148</v>
      </c>
      <c r="AU372" s="22" t="s">
        <v>81</v>
      </c>
      <c r="AY372" s="22" t="s">
        <v>146</v>
      </c>
      <c r="BE372" s="226">
        <f>IF(N372="základní",J372,0)</f>
        <v>0</v>
      </c>
      <c r="BF372" s="226">
        <f>IF(N372="snížená",J372,0)</f>
        <v>0</v>
      </c>
      <c r="BG372" s="226">
        <f>IF(N372="zákl. přenesená",J372,0)</f>
        <v>0</v>
      </c>
      <c r="BH372" s="226">
        <f>IF(N372="sníž. přenesená",J372,0)</f>
        <v>0</v>
      </c>
      <c r="BI372" s="226">
        <f>IF(N372="nulová",J372,0)</f>
        <v>0</v>
      </c>
      <c r="BJ372" s="22" t="s">
        <v>79</v>
      </c>
      <c r="BK372" s="226">
        <f>ROUND(I372*H372,2)</f>
        <v>0</v>
      </c>
      <c r="BL372" s="22" t="s">
        <v>153</v>
      </c>
      <c r="BM372" s="22" t="s">
        <v>440</v>
      </c>
    </row>
    <row r="373" s="1" customFormat="1">
      <c r="B373" s="44"/>
      <c r="C373" s="72"/>
      <c r="D373" s="227" t="s">
        <v>155</v>
      </c>
      <c r="E373" s="72"/>
      <c r="F373" s="228" t="s">
        <v>441</v>
      </c>
      <c r="G373" s="72"/>
      <c r="H373" s="72"/>
      <c r="I373" s="185"/>
      <c r="J373" s="72"/>
      <c r="K373" s="72"/>
      <c r="L373" s="70"/>
      <c r="M373" s="229"/>
      <c r="N373" s="45"/>
      <c r="O373" s="45"/>
      <c r="P373" s="45"/>
      <c r="Q373" s="45"/>
      <c r="R373" s="45"/>
      <c r="S373" s="45"/>
      <c r="T373" s="93"/>
      <c r="AT373" s="22" t="s">
        <v>155</v>
      </c>
      <c r="AU373" s="22" t="s">
        <v>81</v>
      </c>
    </row>
    <row r="374" s="12" customFormat="1">
      <c r="B374" s="240"/>
      <c r="C374" s="241"/>
      <c r="D374" s="227" t="s">
        <v>157</v>
      </c>
      <c r="E374" s="242" t="s">
        <v>21</v>
      </c>
      <c r="F374" s="243" t="s">
        <v>169</v>
      </c>
      <c r="G374" s="241"/>
      <c r="H374" s="244">
        <v>10</v>
      </c>
      <c r="I374" s="245"/>
      <c r="J374" s="241"/>
      <c r="K374" s="241"/>
      <c r="L374" s="246"/>
      <c r="M374" s="247"/>
      <c r="N374" s="248"/>
      <c r="O374" s="248"/>
      <c r="P374" s="248"/>
      <c r="Q374" s="248"/>
      <c r="R374" s="248"/>
      <c r="S374" s="248"/>
      <c r="T374" s="249"/>
      <c r="AT374" s="250" t="s">
        <v>157</v>
      </c>
      <c r="AU374" s="250" t="s">
        <v>81</v>
      </c>
      <c r="AV374" s="12" t="s">
        <v>81</v>
      </c>
      <c r="AW374" s="12" t="s">
        <v>35</v>
      </c>
      <c r="AX374" s="12" t="s">
        <v>72</v>
      </c>
      <c r="AY374" s="250" t="s">
        <v>146</v>
      </c>
    </row>
    <row r="375" s="1" customFormat="1" ht="16.5" customHeight="1">
      <c r="B375" s="44"/>
      <c r="C375" s="215" t="s">
        <v>442</v>
      </c>
      <c r="D375" s="215" t="s">
        <v>148</v>
      </c>
      <c r="E375" s="216" t="s">
        <v>443</v>
      </c>
      <c r="F375" s="217" t="s">
        <v>444</v>
      </c>
      <c r="G375" s="218" t="s">
        <v>151</v>
      </c>
      <c r="H375" s="219">
        <v>10</v>
      </c>
      <c r="I375" s="220"/>
      <c r="J375" s="221">
        <f>ROUND(I375*H375,2)</f>
        <v>0</v>
      </c>
      <c r="K375" s="217" t="s">
        <v>152</v>
      </c>
      <c r="L375" s="70"/>
      <c r="M375" s="222" t="s">
        <v>21</v>
      </c>
      <c r="N375" s="223" t="s">
        <v>43</v>
      </c>
      <c r="O375" s="45"/>
      <c r="P375" s="224">
        <f>O375*H375</f>
        <v>0</v>
      </c>
      <c r="Q375" s="224">
        <v>0</v>
      </c>
      <c r="R375" s="224">
        <f>Q375*H375</f>
        <v>0</v>
      </c>
      <c r="S375" s="224">
        <v>0</v>
      </c>
      <c r="T375" s="225">
        <f>S375*H375</f>
        <v>0</v>
      </c>
      <c r="AR375" s="22" t="s">
        <v>153</v>
      </c>
      <c r="AT375" s="22" t="s">
        <v>148</v>
      </c>
      <c r="AU375" s="22" t="s">
        <v>81</v>
      </c>
      <c r="AY375" s="22" t="s">
        <v>146</v>
      </c>
      <c r="BE375" s="226">
        <f>IF(N375="základní",J375,0)</f>
        <v>0</v>
      </c>
      <c r="BF375" s="226">
        <f>IF(N375="snížená",J375,0)</f>
        <v>0</v>
      </c>
      <c r="BG375" s="226">
        <f>IF(N375="zákl. přenesená",J375,0)</f>
        <v>0</v>
      </c>
      <c r="BH375" s="226">
        <f>IF(N375="sníž. přenesená",J375,0)</f>
        <v>0</v>
      </c>
      <c r="BI375" s="226">
        <f>IF(N375="nulová",J375,0)</f>
        <v>0</v>
      </c>
      <c r="BJ375" s="22" t="s">
        <v>79</v>
      </c>
      <c r="BK375" s="226">
        <f>ROUND(I375*H375,2)</f>
        <v>0</v>
      </c>
      <c r="BL375" s="22" t="s">
        <v>153</v>
      </c>
      <c r="BM375" s="22" t="s">
        <v>445</v>
      </c>
    </row>
    <row r="376" s="1" customFormat="1">
      <c r="B376" s="44"/>
      <c r="C376" s="72"/>
      <c r="D376" s="227" t="s">
        <v>155</v>
      </c>
      <c r="E376" s="72"/>
      <c r="F376" s="228" t="s">
        <v>446</v>
      </c>
      <c r="G376" s="72"/>
      <c r="H376" s="72"/>
      <c r="I376" s="185"/>
      <c r="J376" s="72"/>
      <c r="K376" s="72"/>
      <c r="L376" s="70"/>
      <c r="M376" s="229"/>
      <c r="N376" s="45"/>
      <c r="O376" s="45"/>
      <c r="P376" s="45"/>
      <c r="Q376" s="45"/>
      <c r="R376" s="45"/>
      <c r="S376" s="45"/>
      <c r="T376" s="93"/>
      <c r="AT376" s="22" t="s">
        <v>155</v>
      </c>
      <c r="AU376" s="22" t="s">
        <v>81</v>
      </c>
    </row>
    <row r="377" s="12" customFormat="1">
      <c r="B377" s="240"/>
      <c r="C377" s="241"/>
      <c r="D377" s="227" t="s">
        <v>157</v>
      </c>
      <c r="E377" s="242" t="s">
        <v>21</v>
      </c>
      <c r="F377" s="243" t="s">
        <v>169</v>
      </c>
      <c r="G377" s="241"/>
      <c r="H377" s="244">
        <v>10</v>
      </c>
      <c r="I377" s="245"/>
      <c r="J377" s="241"/>
      <c r="K377" s="241"/>
      <c r="L377" s="246"/>
      <c r="M377" s="247"/>
      <c r="N377" s="248"/>
      <c r="O377" s="248"/>
      <c r="P377" s="248"/>
      <c r="Q377" s="248"/>
      <c r="R377" s="248"/>
      <c r="S377" s="248"/>
      <c r="T377" s="249"/>
      <c r="AT377" s="250" t="s">
        <v>157</v>
      </c>
      <c r="AU377" s="250" t="s">
        <v>81</v>
      </c>
      <c r="AV377" s="12" t="s">
        <v>81</v>
      </c>
      <c r="AW377" s="12" t="s">
        <v>35</v>
      </c>
      <c r="AX377" s="12" t="s">
        <v>72</v>
      </c>
      <c r="AY377" s="250" t="s">
        <v>146</v>
      </c>
    </row>
    <row r="378" s="1" customFormat="1" ht="25.5" customHeight="1">
      <c r="B378" s="44"/>
      <c r="C378" s="215" t="s">
        <v>447</v>
      </c>
      <c r="D378" s="215" t="s">
        <v>148</v>
      </c>
      <c r="E378" s="216" t="s">
        <v>448</v>
      </c>
      <c r="F378" s="217" t="s">
        <v>449</v>
      </c>
      <c r="G378" s="218" t="s">
        <v>151</v>
      </c>
      <c r="H378" s="219">
        <v>10</v>
      </c>
      <c r="I378" s="220"/>
      <c r="J378" s="221">
        <f>ROUND(I378*H378,2)</f>
        <v>0</v>
      </c>
      <c r="K378" s="217" t="s">
        <v>152</v>
      </c>
      <c r="L378" s="70"/>
      <c r="M378" s="222" t="s">
        <v>21</v>
      </c>
      <c r="N378" s="223" t="s">
        <v>43</v>
      </c>
      <c r="O378" s="45"/>
      <c r="P378" s="224">
        <f>O378*H378</f>
        <v>0</v>
      </c>
      <c r="Q378" s="224">
        <v>0</v>
      </c>
      <c r="R378" s="224">
        <f>Q378*H378</f>
        <v>0</v>
      </c>
      <c r="S378" s="224">
        <v>0</v>
      </c>
      <c r="T378" s="225">
        <f>S378*H378</f>
        <v>0</v>
      </c>
      <c r="AR378" s="22" t="s">
        <v>153</v>
      </c>
      <c r="AT378" s="22" t="s">
        <v>148</v>
      </c>
      <c r="AU378" s="22" t="s">
        <v>81</v>
      </c>
      <c r="AY378" s="22" t="s">
        <v>146</v>
      </c>
      <c r="BE378" s="226">
        <f>IF(N378="základní",J378,0)</f>
        <v>0</v>
      </c>
      <c r="BF378" s="226">
        <f>IF(N378="snížená",J378,0)</f>
        <v>0</v>
      </c>
      <c r="BG378" s="226">
        <f>IF(N378="zákl. přenesená",J378,0)</f>
        <v>0</v>
      </c>
      <c r="BH378" s="226">
        <f>IF(N378="sníž. přenesená",J378,0)</f>
        <v>0</v>
      </c>
      <c r="BI378" s="226">
        <f>IF(N378="nulová",J378,0)</f>
        <v>0</v>
      </c>
      <c r="BJ378" s="22" t="s">
        <v>79</v>
      </c>
      <c r="BK378" s="226">
        <f>ROUND(I378*H378,2)</f>
        <v>0</v>
      </c>
      <c r="BL378" s="22" t="s">
        <v>153</v>
      </c>
      <c r="BM378" s="22" t="s">
        <v>450</v>
      </c>
    </row>
    <row r="379" s="1" customFormat="1">
      <c r="B379" s="44"/>
      <c r="C379" s="72"/>
      <c r="D379" s="227" t="s">
        <v>155</v>
      </c>
      <c r="E379" s="72"/>
      <c r="F379" s="228" t="s">
        <v>451</v>
      </c>
      <c r="G379" s="72"/>
      <c r="H379" s="72"/>
      <c r="I379" s="185"/>
      <c r="J379" s="72"/>
      <c r="K379" s="72"/>
      <c r="L379" s="70"/>
      <c r="M379" s="229"/>
      <c r="N379" s="45"/>
      <c r="O379" s="45"/>
      <c r="P379" s="45"/>
      <c r="Q379" s="45"/>
      <c r="R379" s="45"/>
      <c r="S379" s="45"/>
      <c r="T379" s="93"/>
      <c r="AT379" s="22" t="s">
        <v>155</v>
      </c>
      <c r="AU379" s="22" t="s">
        <v>81</v>
      </c>
    </row>
    <row r="380" s="12" customFormat="1">
      <c r="B380" s="240"/>
      <c r="C380" s="241"/>
      <c r="D380" s="227" t="s">
        <v>157</v>
      </c>
      <c r="E380" s="242" t="s">
        <v>21</v>
      </c>
      <c r="F380" s="243" t="s">
        <v>169</v>
      </c>
      <c r="G380" s="241"/>
      <c r="H380" s="244">
        <v>10</v>
      </c>
      <c r="I380" s="245"/>
      <c r="J380" s="241"/>
      <c r="K380" s="241"/>
      <c r="L380" s="246"/>
      <c r="M380" s="247"/>
      <c r="N380" s="248"/>
      <c r="O380" s="248"/>
      <c r="P380" s="248"/>
      <c r="Q380" s="248"/>
      <c r="R380" s="248"/>
      <c r="S380" s="248"/>
      <c r="T380" s="249"/>
      <c r="AT380" s="250" t="s">
        <v>157</v>
      </c>
      <c r="AU380" s="250" t="s">
        <v>81</v>
      </c>
      <c r="AV380" s="12" t="s">
        <v>81</v>
      </c>
      <c r="AW380" s="12" t="s">
        <v>35</v>
      </c>
      <c r="AX380" s="12" t="s">
        <v>72</v>
      </c>
      <c r="AY380" s="250" t="s">
        <v>146</v>
      </c>
    </row>
    <row r="381" s="10" customFormat="1" ht="29.88" customHeight="1">
      <c r="B381" s="199"/>
      <c r="C381" s="200"/>
      <c r="D381" s="201" t="s">
        <v>71</v>
      </c>
      <c r="E381" s="213" t="s">
        <v>193</v>
      </c>
      <c r="F381" s="213" t="s">
        <v>452</v>
      </c>
      <c r="G381" s="200"/>
      <c r="H381" s="200"/>
      <c r="I381" s="203"/>
      <c r="J381" s="214">
        <f>BK381</f>
        <v>0</v>
      </c>
      <c r="K381" s="200"/>
      <c r="L381" s="205"/>
      <c r="M381" s="206"/>
      <c r="N381" s="207"/>
      <c r="O381" s="207"/>
      <c r="P381" s="208">
        <f>P382+P428+P899</f>
        <v>0</v>
      </c>
      <c r="Q381" s="207"/>
      <c r="R381" s="208">
        <f>R382+R428+R899</f>
        <v>67.494242280000009</v>
      </c>
      <c r="S381" s="207"/>
      <c r="T381" s="209">
        <f>T382+T428+T899</f>
        <v>0</v>
      </c>
      <c r="AR381" s="210" t="s">
        <v>79</v>
      </c>
      <c r="AT381" s="211" t="s">
        <v>71</v>
      </c>
      <c r="AU381" s="211" t="s">
        <v>79</v>
      </c>
      <c r="AY381" s="210" t="s">
        <v>146</v>
      </c>
      <c r="BK381" s="212">
        <f>BK382+BK428+BK899</f>
        <v>0</v>
      </c>
    </row>
    <row r="382" s="10" customFormat="1" ht="14.88" customHeight="1">
      <c r="B382" s="199"/>
      <c r="C382" s="200"/>
      <c r="D382" s="201" t="s">
        <v>71</v>
      </c>
      <c r="E382" s="213" t="s">
        <v>453</v>
      </c>
      <c r="F382" s="213" t="s">
        <v>454</v>
      </c>
      <c r="G382" s="200"/>
      <c r="H382" s="200"/>
      <c r="I382" s="203"/>
      <c r="J382" s="214">
        <f>BK382</f>
        <v>0</v>
      </c>
      <c r="K382" s="200"/>
      <c r="L382" s="205"/>
      <c r="M382" s="206"/>
      <c r="N382" s="207"/>
      <c r="O382" s="207"/>
      <c r="P382" s="208">
        <f>SUM(P383:P427)</f>
        <v>0</v>
      </c>
      <c r="Q382" s="207"/>
      <c r="R382" s="208">
        <f>SUM(R383:R427)</f>
        <v>1.2425712</v>
      </c>
      <c r="S382" s="207"/>
      <c r="T382" s="209">
        <f>SUM(T383:T427)</f>
        <v>0</v>
      </c>
      <c r="AR382" s="210" t="s">
        <v>79</v>
      </c>
      <c r="AT382" s="211" t="s">
        <v>71</v>
      </c>
      <c r="AU382" s="211" t="s">
        <v>81</v>
      </c>
      <c r="AY382" s="210" t="s">
        <v>146</v>
      </c>
      <c r="BK382" s="212">
        <f>SUM(BK383:BK427)</f>
        <v>0</v>
      </c>
    </row>
    <row r="383" s="1" customFormat="1" ht="25.5" customHeight="1">
      <c r="B383" s="44"/>
      <c r="C383" s="215" t="s">
        <v>455</v>
      </c>
      <c r="D383" s="215" t="s">
        <v>148</v>
      </c>
      <c r="E383" s="216" t="s">
        <v>456</v>
      </c>
      <c r="F383" s="217" t="s">
        <v>457</v>
      </c>
      <c r="G383" s="218" t="s">
        <v>151</v>
      </c>
      <c r="H383" s="219">
        <v>0.46200000000000002</v>
      </c>
      <c r="I383" s="220"/>
      <c r="J383" s="221">
        <f>ROUND(I383*H383,2)</f>
        <v>0</v>
      </c>
      <c r="K383" s="217" t="s">
        <v>152</v>
      </c>
      <c r="L383" s="70"/>
      <c r="M383" s="222" t="s">
        <v>21</v>
      </c>
      <c r="N383" s="223" t="s">
        <v>43</v>
      </c>
      <c r="O383" s="45"/>
      <c r="P383" s="224">
        <f>O383*H383</f>
        <v>0</v>
      </c>
      <c r="Q383" s="224">
        <v>0.0048900000000000002</v>
      </c>
      <c r="R383" s="224">
        <f>Q383*H383</f>
        <v>0.0022591800000000004</v>
      </c>
      <c r="S383" s="224">
        <v>0</v>
      </c>
      <c r="T383" s="225">
        <f>S383*H383</f>
        <v>0</v>
      </c>
      <c r="AR383" s="22" t="s">
        <v>153</v>
      </c>
      <c r="AT383" s="22" t="s">
        <v>148</v>
      </c>
      <c r="AU383" s="22" t="s">
        <v>170</v>
      </c>
      <c r="AY383" s="22" t="s">
        <v>146</v>
      </c>
      <c r="BE383" s="226">
        <f>IF(N383="základní",J383,0)</f>
        <v>0</v>
      </c>
      <c r="BF383" s="226">
        <f>IF(N383="snížená",J383,0)</f>
        <v>0</v>
      </c>
      <c r="BG383" s="226">
        <f>IF(N383="zákl. přenesená",J383,0)</f>
        <v>0</v>
      </c>
      <c r="BH383" s="226">
        <f>IF(N383="sníž. přenesená",J383,0)</f>
        <v>0</v>
      </c>
      <c r="BI383" s="226">
        <f>IF(N383="nulová",J383,0)</f>
        <v>0</v>
      </c>
      <c r="BJ383" s="22" t="s">
        <v>79</v>
      </c>
      <c r="BK383" s="226">
        <f>ROUND(I383*H383,2)</f>
        <v>0</v>
      </c>
      <c r="BL383" s="22" t="s">
        <v>153</v>
      </c>
      <c r="BM383" s="22" t="s">
        <v>458</v>
      </c>
    </row>
    <row r="384" s="1" customFormat="1">
      <c r="B384" s="44"/>
      <c r="C384" s="72"/>
      <c r="D384" s="227" t="s">
        <v>155</v>
      </c>
      <c r="E384" s="72"/>
      <c r="F384" s="228" t="s">
        <v>459</v>
      </c>
      <c r="G384" s="72"/>
      <c r="H384" s="72"/>
      <c r="I384" s="185"/>
      <c r="J384" s="72"/>
      <c r="K384" s="72"/>
      <c r="L384" s="70"/>
      <c r="M384" s="229"/>
      <c r="N384" s="45"/>
      <c r="O384" s="45"/>
      <c r="P384" s="45"/>
      <c r="Q384" s="45"/>
      <c r="R384" s="45"/>
      <c r="S384" s="45"/>
      <c r="T384" s="93"/>
      <c r="AT384" s="22" t="s">
        <v>155</v>
      </c>
      <c r="AU384" s="22" t="s">
        <v>170</v>
      </c>
    </row>
    <row r="385" s="11" customFormat="1">
      <c r="B385" s="230"/>
      <c r="C385" s="231"/>
      <c r="D385" s="227" t="s">
        <v>157</v>
      </c>
      <c r="E385" s="232" t="s">
        <v>21</v>
      </c>
      <c r="F385" s="233" t="s">
        <v>460</v>
      </c>
      <c r="G385" s="231"/>
      <c r="H385" s="232" t="s">
        <v>21</v>
      </c>
      <c r="I385" s="234"/>
      <c r="J385" s="231"/>
      <c r="K385" s="231"/>
      <c r="L385" s="235"/>
      <c r="M385" s="236"/>
      <c r="N385" s="237"/>
      <c r="O385" s="237"/>
      <c r="P385" s="237"/>
      <c r="Q385" s="237"/>
      <c r="R385" s="237"/>
      <c r="S385" s="237"/>
      <c r="T385" s="238"/>
      <c r="AT385" s="239" t="s">
        <v>157</v>
      </c>
      <c r="AU385" s="239" t="s">
        <v>170</v>
      </c>
      <c r="AV385" s="11" t="s">
        <v>79</v>
      </c>
      <c r="AW385" s="11" t="s">
        <v>35</v>
      </c>
      <c r="AX385" s="11" t="s">
        <v>72</v>
      </c>
      <c r="AY385" s="239" t="s">
        <v>146</v>
      </c>
    </row>
    <row r="386" s="12" customFormat="1">
      <c r="B386" s="240"/>
      <c r="C386" s="241"/>
      <c r="D386" s="227" t="s">
        <v>157</v>
      </c>
      <c r="E386" s="242" t="s">
        <v>21</v>
      </c>
      <c r="F386" s="243" t="s">
        <v>461</v>
      </c>
      <c r="G386" s="241"/>
      <c r="H386" s="244">
        <v>0.089999999999999997</v>
      </c>
      <c r="I386" s="245"/>
      <c r="J386" s="241"/>
      <c r="K386" s="241"/>
      <c r="L386" s="246"/>
      <c r="M386" s="247"/>
      <c r="N386" s="248"/>
      <c r="O386" s="248"/>
      <c r="P386" s="248"/>
      <c r="Q386" s="248"/>
      <c r="R386" s="248"/>
      <c r="S386" s="248"/>
      <c r="T386" s="249"/>
      <c r="AT386" s="250" t="s">
        <v>157</v>
      </c>
      <c r="AU386" s="250" t="s">
        <v>170</v>
      </c>
      <c r="AV386" s="12" t="s">
        <v>81</v>
      </c>
      <c r="AW386" s="12" t="s">
        <v>35</v>
      </c>
      <c r="AX386" s="12" t="s">
        <v>72</v>
      </c>
      <c r="AY386" s="250" t="s">
        <v>146</v>
      </c>
    </row>
    <row r="387" s="12" customFormat="1">
      <c r="B387" s="240"/>
      <c r="C387" s="241"/>
      <c r="D387" s="227" t="s">
        <v>157</v>
      </c>
      <c r="E387" s="242" t="s">
        <v>21</v>
      </c>
      <c r="F387" s="243" t="s">
        <v>462</v>
      </c>
      <c r="G387" s="241"/>
      <c r="H387" s="244">
        <v>0.372</v>
      </c>
      <c r="I387" s="245"/>
      <c r="J387" s="241"/>
      <c r="K387" s="241"/>
      <c r="L387" s="246"/>
      <c r="M387" s="247"/>
      <c r="N387" s="248"/>
      <c r="O387" s="248"/>
      <c r="P387" s="248"/>
      <c r="Q387" s="248"/>
      <c r="R387" s="248"/>
      <c r="S387" s="248"/>
      <c r="T387" s="249"/>
      <c r="AT387" s="250" t="s">
        <v>157</v>
      </c>
      <c r="AU387" s="250" t="s">
        <v>170</v>
      </c>
      <c r="AV387" s="12" t="s">
        <v>81</v>
      </c>
      <c r="AW387" s="12" t="s">
        <v>35</v>
      </c>
      <c r="AX387" s="12" t="s">
        <v>72</v>
      </c>
      <c r="AY387" s="250" t="s">
        <v>146</v>
      </c>
    </row>
    <row r="388" s="1" customFormat="1" ht="16.5" customHeight="1">
      <c r="B388" s="44"/>
      <c r="C388" s="215" t="s">
        <v>463</v>
      </c>
      <c r="D388" s="215" t="s">
        <v>148</v>
      </c>
      <c r="E388" s="216" t="s">
        <v>464</v>
      </c>
      <c r="F388" s="217" t="s">
        <v>465</v>
      </c>
      <c r="G388" s="218" t="s">
        <v>466</v>
      </c>
      <c r="H388" s="219">
        <v>1</v>
      </c>
      <c r="I388" s="220"/>
      <c r="J388" s="221">
        <f>ROUND(I388*H388,2)</f>
        <v>0</v>
      </c>
      <c r="K388" s="217" t="s">
        <v>152</v>
      </c>
      <c r="L388" s="70"/>
      <c r="M388" s="222" t="s">
        <v>21</v>
      </c>
      <c r="N388" s="223" t="s">
        <v>43</v>
      </c>
      <c r="O388" s="45"/>
      <c r="P388" s="224">
        <f>O388*H388</f>
        <v>0</v>
      </c>
      <c r="Q388" s="224">
        <v>0.0094999999999999998</v>
      </c>
      <c r="R388" s="224">
        <f>Q388*H388</f>
        <v>0.0094999999999999998</v>
      </c>
      <c r="S388" s="224">
        <v>0</v>
      </c>
      <c r="T388" s="225">
        <f>S388*H388</f>
        <v>0</v>
      </c>
      <c r="AR388" s="22" t="s">
        <v>153</v>
      </c>
      <c r="AT388" s="22" t="s">
        <v>148</v>
      </c>
      <c r="AU388" s="22" t="s">
        <v>170</v>
      </c>
      <c r="AY388" s="22" t="s">
        <v>146</v>
      </c>
      <c r="BE388" s="226">
        <f>IF(N388="základní",J388,0)</f>
        <v>0</v>
      </c>
      <c r="BF388" s="226">
        <f>IF(N388="snížená",J388,0)</f>
        <v>0</v>
      </c>
      <c r="BG388" s="226">
        <f>IF(N388="zákl. přenesená",J388,0)</f>
        <v>0</v>
      </c>
      <c r="BH388" s="226">
        <f>IF(N388="sníž. přenesená",J388,0)</f>
        <v>0</v>
      </c>
      <c r="BI388" s="226">
        <f>IF(N388="nulová",J388,0)</f>
        <v>0</v>
      </c>
      <c r="BJ388" s="22" t="s">
        <v>79</v>
      </c>
      <c r="BK388" s="226">
        <f>ROUND(I388*H388,2)</f>
        <v>0</v>
      </c>
      <c r="BL388" s="22" t="s">
        <v>153</v>
      </c>
      <c r="BM388" s="22" t="s">
        <v>467</v>
      </c>
    </row>
    <row r="389" s="1" customFormat="1">
      <c r="B389" s="44"/>
      <c r="C389" s="72"/>
      <c r="D389" s="227" t="s">
        <v>155</v>
      </c>
      <c r="E389" s="72"/>
      <c r="F389" s="228" t="s">
        <v>468</v>
      </c>
      <c r="G389" s="72"/>
      <c r="H389" s="72"/>
      <c r="I389" s="185"/>
      <c r="J389" s="72"/>
      <c r="K389" s="72"/>
      <c r="L389" s="70"/>
      <c r="M389" s="229"/>
      <c r="N389" s="45"/>
      <c r="O389" s="45"/>
      <c r="P389" s="45"/>
      <c r="Q389" s="45"/>
      <c r="R389" s="45"/>
      <c r="S389" s="45"/>
      <c r="T389" s="93"/>
      <c r="AT389" s="22" t="s">
        <v>155</v>
      </c>
      <c r="AU389" s="22" t="s">
        <v>170</v>
      </c>
    </row>
    <row r="390" s="1" customFormat="1" ht="16.5" customHeight="1">
      <c r="B390" s="44"/>
      <c r="C390" s="215" t="s">
        <v>469</v>
      </c>
      <c r="D390" s="215" t="s">
        <v>148</v>
      </c>
      <c r="E390" s="216" t="s">
        <v>470</v>
      </c>
      <c r="F390" s="217" t="s">
        <v>471</v>
      </c>
      <c r="G390" s="218" t="s">
        <v>466</v>
      </c>
      <c r="H390" s="219">
        <v>1</v>
      </c>
      <c r="I390" s="220"/>
      <c r="J390" s="221">
        <f>ROUND(I390*H390,2)</f>
        <v>0</v>
      </c>
      <c r="K390" s="217" t="s">
        <v>152</v>
      </c>
      <c r="L390" s="70"/>
      <c r="M390" s="222" t="s">
        <v>21</v>
      </c>
      <c r="N390" s="223" t="s">
        <v>43</v>
      </c>
      <c r="O390" s="45"/>
      <c r="P390" s="224">
        <f>O390*H390</f>
        <v>0</v>
      </c>
      <c r="Q390" s="224">
        <v>0.038199999999999998</v>
      </c>
      <c r="R390" s="224">
        <f>Q390*H390</f>
        <v>0.038199999999999998</v>
      </c>
      <c r="S390" s="224">
        <v>0</v>
      </c>
      <c r="T390" s="225">
        <f>S390*H390</f>
        <v>0</v>
      </c>
      <c r="AR390" s="22" t="s">
        <v>153</v>
      </c>
      <c r="AT390" s="22" t="s">
        <v>148</v>
      </c>
      <c r="AU390" s="22" t="s">
        <v>170</v>
      </c>
      <c r="AY390" s="22" t="s">
        <v>146</v>
      </c>
      <c r="BE390" s="226">
        <f>IF(N390="základní",J390,0)</f>
        <v>0</v>
      </c>
      <c r="BF390" s="226">
        <f>IF(N390="snížená",J390,0)</f>
        <v>0</v>
      </c>
      <c r="BG390" s="226">
        <f>IF(N390="zákl. přenesená",J390,0)</f>
        <v>0</v>
      </c>
      <c r="BH390" s="226">
        <f>IF(N390="sníž. přenesená",J390,0)</f>
        <v>0</v>
      </c>
      <c r="BI390" s="226">
        <f>IF(N390="nulová",J390,0)</f>
        <v>0</v>
      </c>
      <c r="BJ390" s="22" t="s">
        <v>79</v>
      </c>
      <c r="BK390" s="226">
        <f>ROUND(I390*H390,2)</f>
        <v>0</v>
      </c>
      <c r="BL390" s="22" t="s">
        <v>153</v>
      </c>
      <c r="BM390" s="22" t="s">
        <v>472</v>
      </c>
    </row>
    <row r="391" s="1" customFormat="1">
      <c r="B391" s="44"/>
      <c r="C391" s="72"/>
      <c r="D391" s="227" t="s">
        <v>155</v>
      </c>
      <c r="E391" s="72"/>
      <c r="F391" s="228" t="s">
        <v>473</v>
      </c>
      <c r="G391" s="72"/>
      <c r="H391" s="72"/>
      <c r="I391" s="185"/>
      <c r="J391" s="72"/>
      <c r="K391" s="72"/>
      <c r="L391" s="70"/>
      <c r="M391" s="229"/>
      <c r="N391" s="45"/>
      <c r="O391" s="45"/>
      <c r="P391" s="45"/>
      <c r="Q391" s="45"/>
      <c r="R391" s="45"/>
      <c r="S391" s="45"/>
      <c r="T391" s="93"/>
      <c r="AT391" s="22" t="s">
        <v>155</v>
      </c>
      <c r="AU391" s="22" t="s">
        <v>170</v>
      </c>
    </row>
    <row r="392" s="1" customFormat="1" ht="25.5" customHeight="1">
      <c r="B392" s="44"/>
      <c r="C392" s="215" t="s">
        <v>474</v>
      </c>
      <c r="D392" s="215" t="s">
        <v>148</v>
      </c>
      <c r="E392" s="216" t="s">
        <v>475</v>
      </c>
      <c r="F392" s="217" t="s">
        <v>476</v>
      </c>
      <c r="G392" s="218" t="s">
        <v>151</v>
      </c>
      <c r="H392" s="219">
        <v>0.46200000000000002</v>
      </c>
      <c r="I392" s="220"/>
      <c r="J392" s="221">
        <f>ROUND(I392*H392,2)</f>
        <v>0</v>
      </c>
      <c r="K392" s="217" t="s">
        <v>152</v>
      </c>
      <c r="L392" s="70"/>
      <c r="M392" s="222" t="s">
        <v>21</v>
      </c>
      <c r="N392" s="223" t="s">
        <v>43</v>
      </c>
      <c r="O392" s="45"/>
      <c r="P392" s="224">
        <f>O392*H392</f>
        <v>0</v>
      </c>
      <c r="Q392" s="224">
        <v>0.0048900000000000002</v>
      </c>
      <c r="R392" s="224">
        <f>Q392*H392</f>
        <v>0.0022591800000000004</v>
      </c>
      <c r="S392" s="224">
        <v>0</v>
      </c>
      <c r="T392" s="225">
        <f>S392*H392</f>
        <v>0</v>
      </c>
      <c r="AR392" s="22" t="s">
        <v>153</v>
      </c>
      <c r="AT392" s="22" t="s">
        <v>148</v>
      </c>
      <c r="AU392" s="22" t="s">
        <v>170</v>
      </c>
      <c r="AY392" s="22" t="s">
        <v>146</v>
      </c>
      <c r="BE392" s="226">
        <f>IF(N392="základní",J392,0)</f>
        <v>0</v>
      </c>
      <c r="BF392" s="226">
        <f>IF(N392="snížená",J392,0)</f>
        <v>0</v>
      </c>
      <c r="BG392" s="226">
        <f>IF(N392="zákl. přenesená",J392,0)</f>
        <v>0</v>
      </c>
      <c r="BH392" s="226">
        <f>IF(N392="sníž. přenesená",J392,0)</f>
        <v>0</v>
      </c>
      <c r="BI392" s="226">
        <f>IF(N392="nulová",J392,0)</f>
        <v>0</v>
      </c>
      <c r="BJ392" s="22" t="s">
        <v>79</v>
      </c>
      <c r="BK392" s="226">
        <f>ROUND(I392*H392,2)</f>
        <v>0</v>
      </c>
      <c r="BL392" s="22" t="s">
        <v>153</v>
      </c>
      <c r="BM392" s="22" t="s">
        <v>477</v>
      </c>
    </row>
    <row r="393" s="1" customFormat="1">
      <c r="B393" s="44"/>
      <c r="C393" s="72"/>
      <c r="D393" s="227" t="s">
        <v>155</v>
      </c>
      <c r="E393" s="72"/>
      <c r="F393" s="228" t="s">
        <v>478</v>
      </c>
      <c r="G393" s="72"/>
      <c r="H393" s="72"/>
      <c r="I393" s="185"/>
      <c r="J393" s="72"/>
      <c r="K393" s="72"/>
      <c r="L393" s="70"/>
      <c r="M393" s="229"/>
      <c r="N393" s="45"/>
      <c r="O393" s="45"/>
      <c r="P393" s="45"/>
      <c r="Q393" s="45"/>
      <c r="R393" s="45"/>
      <c r="S393" s="45"/>
      <c r="T393" s="93"/>
      <c r="AT393" s="22" t="s">
        <v>155</v>
      </c>
      <c r="AU393" s="22" t="s">
        <v>170</v>
      </c>
    </row>
    <row r="394" s="11" customFormat="1">
      <c r="B394" s="230"/>
      <c r="C394" s="231"/>
      <c r="D394" s="227" t="s">
        <v>157</v>
      </c>
      <c r="E394" s="232" t="s">
        <v>21</v>
      </c>
      <c r="F394" s="233" t="s">
        <v>479</v>
      </c>
      <c r="G394" s="231"/>
      <c r="H394" s="232" t="s">
        <v>21</v>
      </c>
      <c r="I394" s="234"/>
      <c r="J394" s="231"/>
      <c r="K394" s="231"/>
      <c r="L394" s="235"/>
      <c r="M394" s="236"/>
      <c r="N394" s="237"/>
      <c r="O394" s="237"/>
      <c r="P394" s="237"/>
      <c r="Q394" s="237"/>
      <c r="R394" s="237"/>
      <c r="S394" s="237"/>
      <c r="T394" s="238"/>
      <c r="AT394" s="239" t="s">
        <v>157</v>
      </c>
      <c r="AU394" s="239" t="s">
        <v>170</v>
      </c>
      <c r="AV394" s="11" t="s">
        <v>79</v>
      </c>
      <c r="AW394" s="11" t="s">
        <v>35</v>
      </c>
      <c r="AX394" s="11" t="s">
        <v>72</v>
      </c>
      <c r="AY394" s="239" t="s">
        <v>146</v>
      </c>
    </row>
    <row r="395" s="12" customFormat="1">
      <c r="B395" s="240"/>
      <c r="C395" s="241"/>
      <c r="D395" s="227" t="s">
        <v>157</v>
      </c>
      <c r="E395" s="242" t="s">
        <v>21</v>
      </c>
      <c r="F395" s="243" t="s">
        <v>461</v>
      </c>
      <c r="G395" s="241"/>
      <c r="H395" s="244">
        <v>0.089999999999999997</v>
      </c>
      <c r="I395" s="245"/>
      <c r="J395" s="241"/>
      <c r="K395" s="241"/>
      <c r="L395" s="246"/>
      <c r="M395" s="247"/>
      <c r="N395" s="248"/>
      <c r="O395" s="248"/>
      <c r="P395" s="248"/>
      <c r="Q395" s="248"/>
      <c r="R395" s="248"/>
      <c r="S395" s="248"/>
      <c r="T395" s="249"/>
      <c r="AT395" s="250" t="s">
        <v>157</v>
      </c>
      <c r="AU395" s="250" t="s">
        <v>170</v>
      </c>
      <c r="AV395" s="12" t="s">
        <v>81</v>
      </c>
      <c r="AW395" s="12" t="s">
        <v>35</v>
      </c>
      <c r="AX395" s="12" t="s">
        <v>72</v>
      </c>
      <c r="AY395" s="250" t="s">
        <v>146</v>
      </c>
    </row>
    <row r="396" s="12" customFormat="1">
      <c r="B396" s="240"/>
      <c r="C396" s="241"/>
      <c r="D396" s="227" t="s">
        <v>157</v>
      </c>
      <c r="E396" s="242" t="s">
        <v>21</v>
      </c>
      <c r="F396" s="243" t="s">
        <v>462</v>
      </c>
      <c r="G396" s="241"/>
      <c r="H396" s="244">
        <v>0.372</v>
      </c>
      <c r="I396" s="245"/>
      <c r="J396" s="241"/>
      <c r="K396" s="241"/>
      <c r="L396" s="246"/>
      <c r="M396" s="247"/>
      <c r="N396" s="248"/>
      <c r="O396" s="248"/>
      <c r="P396" s="248"/>
      <c r="Q396" s="248"/>
      <c r="R396" s="248"/>
      <c r="S396" s="248"/>
      <c r="T396" s="249"/>
      <c r="AT396" s="250" t="s">
        <v>157</v>
      </c>
      <c r="AU396" s="250" t="s">
        <v>170</v>
      </c>
      <c r="AV396" s="12" t="s">
        <v>81</v>
      </c>
      <c r="AW396" s="12" t="s">
        <v>35</v>
      </c>
      <c r="AX396" s="12" t="s">
        <v>72</v>
      </c>
      <c r="AY396" s="250" t="s">
        <v>146</v>
      </c>
    </row>
    <row r="397" s="1" customFormat="1" ht="25.5" customHeight="1">
      <c r="B397" s="44"/>
      <c r="C397" s="215" t="s">
        <v>480</v>
      </c>
      <c r="D397" s="215" t="s">
        <v>148</v>
      </c>
      <c r="E397" s="216" t="s">
        <v>456</v>
      </c>
      <c r="F397" s="217" t="s">
        <v>457</v>
      </c>
      <c r="G397" s="218" t="s">
        <v>151</v>
      </c>
      <c r="H397" s="219">
        <v>69.840000000000003</v>
      </c>
      <c r="I397" s="220"/>
      <c r="J397" s="221">
        <f>ROUND(I397*H397,2)</f>
        <v>0</v>
      </c>
      <c r="K397" s="217" t="s">
        <v>152</v>
      </c>
      <c r="L397" s="70"/>
      <c r="M397" s="222" t="s">
        <v>21</v>
      </c>
      <c r="N397" s="223" t="s">
        <v>43</v>
      </c>
      <c r="O397" s="45"/>
      <c r="P397" s="224">
        <f>O397*H397</f>
        <v>0</v>
      </c>
      <c r="Q397" s="224">
        <v>0.0048900000000000002</v>
      </c>
      <c r="R397" s="224">
        <f>Q397*H397</f>
        <v>0.34151760000000003</v>
      </c>
      <c r="S397" s="224">
        <v>0</v>
      </c>
      <c r="T397" s="225">
        <f>S397*H397</f>
        <v>0</v>
      </c>
      <c r="AR397" s="22" t="s">
        <v>153</v>
      </c>
      <c r="AT397" s="22" t="s">
        <v>148</v>
      </c>
      <c r="AU397" s="22" t="s">
        <v>170</v>
      </c>
      <c r="AY397" s="22" t="s">
        <v>146</v>
      </c>
      <c r="BE397" s="226">
        <f>IF(N397="základní",J397,0)</f>
        <v>0</v>
      </c>
      <c r="BF397" s="226">
        <f>IF(N397="snížená",J397,0)</f>
        <v>0</v>
      </c>
      <c r="BG397" s="226">
        <f>IF(N397="zákl. přenesená",J397,0)</f>
        <v>0</v>
      </c>
      <c r="BH397" s="226">
        <f>IF(N397="sníž. přenesená",J397,0)</f>
        <v>0</v>
      </c>
      <c r="BI397" s="226">
        <f>IF(N397="nulová",J397,0)</f>
        <v>0</v>
      </c>
      <c r="BJ397" s="22" t="s">
        <v>79</v>
      </c>
      <c r="BK397" s="226">
        <f>ROUND(I397*H397,2)</f>
        <v>0</v>
      </c>
      <c r="BL397" s="22" t="s">
        <v>153</v>
      </c>
      <c r="BM397" s="22" t="s">
        <v>481</v>
      </c>
    </row>
    <row r="398" s="1" customFormat="1">
      <c r="B398" s="44"/>
      <c r="C398" s="72"/>
      <c r="D398" s="227" t="s">
        <v>155</v>
      </c>
      <c r="E398" s="72"/>
      <c r="F398" s="228" t="s">
        <v>459</v>
      </c>
      <c r="G398" s="72"/>
      <c r="H398" s="72"/>
      <c r="I398" s="185"/>
      <c r="J398" s="72"/>
      <c r="K398" s="72"/>
      <c r="L398" s="70"/>
      <c r="M398" s="229"/>
      <c r="N398" s="45"/>
      <c r="O398" s="45"/>
      <c r="P398" s="45"/>
      <c r="Q398" s="45"/>
      <c r="R398" s="45"/>
      <c r="S398" s="45"/>
      <c r="T398" s="93"/>
      <c r="AT398" s="22" t="s">
        <v>155</v>
      </c>
      <c r="AU398" s="22" t="s">
        <v>170</v>
      </c>
    </row>
    <row r="399" s="11" customFormat="1">
      <c r="B399" s="230"/>
      <c r="C399" s="231"/>
      <c r="D399" s="227" t="s">
        <v>157</v>
      </c>
      <c r="E399" s="232" t="s">
        <v>21</v>
      </c>
      <c r="F399" s="233" t="s">
        <v>395</v>
      </c>
      <c r="G399" s="231"/>
      <c r="H399" s="232" t="s">
        <v>21</v>
      </c>
      <c r="I399" s="234"/>
      <c r="J399" s="231"/>
      <c r="K399" s="231"/>
      <c r="L399" s="235"/>
      <c r="M399" s="236"/>
      <c r="N399" s="237"/>
      <c r="O399" s="237"/>
      <c r="P399" s="237"/>
      <c r="Q399" s="237"/>
      <c r="R399" s="237"/>
      <c r="S399" s="237"/>
      <c r="T399" s="238"/>
      <c r="AT399" s="239" t="s">
        <v>157</v>
      </c>
      <c r="AU399" s="239" t="s">
        <v>170</v>
      </c>
      <c r="AV399" s="11" t="s">
        <v>79</v>
      </c>
      <c r="AW399" s="11" t="s">
        <v>35</v>
      </c>
      <c r="AX399" s="11" t="s">
        <v>72</v>
      </c>
      <c r="AY399" s="239" t="s">
        <v>146</v>
      </c>
    </row>
    <row r="400" s="11" customFormat="1">
      <c r="B400" s="230"/>
      <c r="C400" s="231"/>
      <c r="D400" s="227" t="s">
        <v>157</v>
      </c>
      <c r="E400" s="232" t="s">
        <v>21</v>
      </c>
      <c r="F400" s="233" t="s">
        <v>354</v>
      </c>
      <c r="G400" s="231"/>
      <c r="H400" s="232" t="s">
        <v>21</v>
      </c>
      <c r="I400" s="234"/>
      <c r="J400" s="231"/>
      <c r="K400" s="231"/>
      <c r="L400" s="235"/>
      <c r="M400" s="236"/>
      <c r="N400" s="237"/>
      <c r="O400" s="237"/>
      <c r="P400" s="237"/>
      <c r="Q400" s="237"/>
      <c r="R400" s="237"/>
      <c r="S400" s="237"/>
      <c r="T400" s="238"/>
      <c r="AT400" s="239" t="s">
        <v>157</v>
      </c>
      <c r="AU400" s="239" t="s">
        <v>170</v>
      </c>
      <c r="AV400" s="11" t="s">
        <v>79</v>
      </c>
      <c r="AW400" s="11" t="s">
        <v>35</v>
      </c>
      <c r="AX400" s="11" t="s">
        <v>72</v>
      </c>
      <c r="AY400" s="239" t="s">
        <v>146</v>
      </c>
    </row>
    <row r="401" s="12" customFormat="1">
      <c r="B401" s="240"/>
      <c r="C401" s="241"/>
      <c r="D401" s="227" t="s">
        <v>157</v>
      </c>
      <c r="E401" s="242" t="s">
        <v>21</v>
      </c>
      <c r="F401" s="243" t="s">
        <v>396</v>
      </c>
      <c r="G401" s="241"/>
      <c r="H401" s="244">
        <v>38.880000000000003</v>
      </c>
      <c r="I401" s="245"/>
      <c r="J401" s="241"/>
      <c r="K401" s="241"/>
      <c r="L401" s="246"/>
      <c r="M401" s="247"/>
      <c r="N401" s="248"/>
      <c r="O401" s="248"/>
      <c r="P401" s="248"/>
      <c r="Q401" s="248"/>
      <c r="R401" s="248"/>
      <c r="S401" s="248"/>
      <c r="T401" s="249"/>
      <c r="AT401" s="250" t="s">
        <v>157</v>
      </c>
      <c r="AU401" s="250" t="s">
        <v>170</v>
      </c>
      <c r="AV401" s="12" t="s">
        <v>81</v>
      </c>
      <c r="AW401" s="12" t="s">
        <v>35</v>
      </c>
      <c r="AX401" s="12" t="s">
        <v>72</v>
      </c>
      <c r="AY401" s="250" t="s">
        <v>146</v>
      </c>
    </row>
    <row r="402" s="11" customFormat="1">
      <c r="B402" s="230"/>
      <c r="C402" s="231"/>
      <c r="D402" s="227" t="s">
        <v>157</v>
      </c>
      <c r="E402" s="232" t="s">
        <v>21</v>
      </c>
      <c r="F402" s="233" t="s">
        <v>356</v>
      </c>
      <c r="G402" s="231"/>
      <c r="H402" s="232" t="s">
        <v>21</v>
      </c>
      <c r="I402" s="234"/>
      <c r="J402" s="231"/>
      <c r="K402" s="231"/>
      <c r="L402" s="235"/>
      <c r="M402" s="236"/>
      <c r="N402" s="237"/>
      <c r="O402" s="237"/>
      <c r="P402" s="237"/>
      <c r="Q402" s="237"/>
      <c r="R402" s="237"/>
      <c r="S402" s="237"/>
      <c r="T402" s="238"/>
      <c r="AT402" s="239" t="s">
        <v>157</v>
      </c>
      <c r="AU402" s="239" t="s">
        <v>170</v>
      </c>
      <c r="AV402" s="11" t="s">
        <v>79</v>
      </c>
      <c r="AW402" s="11" t="s">
        <v>35</v>
      </c>
      <c r="AX402" s="11" t="s">
        <v>72</v>
      </c>
      <c r="AY402" s="239" t="s">
        <v>146</v>
      </c>
    </row>
    <row r="403" s="12" customFormat="1">
      <c r="B403" s="240"/>
      <c r="C403" s="241"/>
      <c r="D403" s="227" t="s">
        <v>157</v>
      </c>
      <c r="E403" s="242" t="s">
        <v>21</v>
      </c>
      <c r="F403" s="243" t="s">
        <v>397</v>
      </c>
      <c r="G403" s="241"/>
      <c r="H403" s="244">
        <v>10.08</v>
      </c>
      <c r="I403" s="245"/>
      <c r="J403" s="241"/>
      <c r="K403" s="241"/>
      <c r="L403" s="246"/>
      <c r="M403" s="247"/>
      <c r="N403" s="248"/>
      <c r="O403" s="248"/>
      <c r="P403" s="248"/>
      <c r="Q403" s="248"/>
      <c r="R403" s="248"/>
      <c r="S403" s="248"/>
      <c r="T403" s="249"/>
      <c r="AT403" s="250" t="s">
        <v>157</v>
      </c>
      <c r="AU403" s="250" t="s">
        <v>170</v>
      </c>
      <c r="AV403" s="12" t="s">
        <v>81</v>
      </c>
      <c r="AW403" s="12" t="s">
        <v>35</v>
      </c>
      <c r="AX403" s="12" t="s">
        <v>72</v>
      </c>
      <c r="AY403" s="250" t="s">
        <v>146</v>
      </c>
    </row>
    <row r="404" s="11" customFormat="1">
      <c r="B404" s="230"/>
      <c r="C404" s="231"/>
      <c r="D404" s="227" t="s">
        <v>157</v>
      </c>
      <c r="E404" s="232" t="s">
        <v>21</v>
      </c>
      <c r="F404" s="233" t="s">
        <v>346</v>
      </c>
      <c r="G404" s="231"/>
      <c r="H404" s="232" t="s">
        <v>21</v>
      </c>
      <c r="I404" s="234"/>
      <c r="J404" s="231"/>
      <c r="K404" s="231"/>
      <c r="L404" s="235"/>
      <c r="M404" s="236"/>
      <c r="N404" s="237"/>
      <c r="O404" s="237"/>
      <c r="P404" s="237"/>
      <c r="Q404" s="237"/>
      <c r="R404" s="237"/>
      <c r="S404" s="237"/>
      <c r="T404" s="238"/>
      <c r="AT404" s="239" t="s">
        <v>157</v>
      </c>
      <c r="AU404" s="239" t="s">
        <v>170</v>
      </c>
      <c r="AV404" s="11" t="s">
        <v>79</v>
      </c>
      <c r="AW404" s="11" t="s">
        <v>35</v>
      </c>
      <c r="AX404" s="11" t="s">
        <v>72</v>
      </c>
      <c r="AY404" s="239" t="s">
        <v>146</v>
      </c>
    </row>
    <row r="405" s="12" customFormat="1">
      <c r="B405" s="240"/>
      <c r="C405" s="241"/>
      <c r="D405" s="227" t="s">
        <v>157</v>
      </c>
      <c r="E405" s="242" t="s">
        <v>21</v>
      </c>
      <c r="F405" s="243" t="s">
        <v>398</v>
      </c>
      <c r="G405" s="241"/>
      <c r="H405" s="244">
        <v>5.04</v>
      </c>
      <c r="I405" s="245"/>
      <c r="J405" s="241"/>
      <c r="K405" s="241"/>
      <c r="L405" s="246"/>
      <c r="M405" s="247"/>
      <c r="N405" s="248"/>
      <c r="O405" s="248"/>
      <c r="P405" s="248"/>
      <c r="Q405" s="248"/>
      <c r="R405" s="248"/>
      <c r="S405" s="248"/>
      <c r="T405" s="249"/>
      <c r="AT405" s="250" t="s">
        <v>157</v>
      </c>
      <c r="AU405" s="250" t="s">
        <v>170</v>
      </c>
      <c r="AV405" s="12" t="s">
        <v>81</v>
      </c>
      <c r="AW405" s="12" t="s">
        <v>35</v>
      </c>
      <c r="AX405" s="12" t="s">
        <v>72</v>
      </c>
      <c r="AY405" s="250" t="s">
        <v>146</v>
      </c>
    </row>
    <row r="406" s="11" customFormat="1">
      <c r="B406" s="230"/>
      <c r="C406" s="231"/>
      <c r="D406" s="227" t="s">
        <v>157</v>
      </c>
      <c r="E406" s="232" t="s">
        <v>21</v>
      </c>
      <c r="F406" s="233" t="s">
        <v>163</v>
      </c>
      <c r="G406" s="231"/>
      <c r="H406" s="232" t="s">
        <v>21</v>
      </c>
      <c r="I406" s="234"/>
      <c r="J406" s="231"/>
      <c r="K406" s="231"/>
      <c r="L406" s="235"/>
      <c r="M406" s="236"/>
      <c r="N406" s="237"/>
      <c r="O406" s="237"/>
      <c r="P406" s="237"/>
      <c r="Q406" s="237"/>
      <c r="R406" s="237"/>
      <c r="S406" s="237"/>
      <c r="T406" s="238"/>
      <c r="AT406" s="239" t="s">
        <v>157</v>
      </c>
      <c r="AU406" s="239" t="s">
        <v>170</v>
      </c>
      <c r="AV406" s="11" t="s">
        <v>79</v>
      </c>
      <c r="AW406" s="11" t="s">
        <v>35</v>
      </c>
      <c r="AX406" s="11" t="s">
        <v>72</v>
      </c>
      <c r="AY406" s="239" t="s">
        <v>146</v>
      </c>
    </row>
    <row r="407" s="12" customFormat="1">
      <c r="B407" s="240"/>
      <c r="C407" s="241"/>
      <c r="D407" s="227" t="s">
        <v>157</v>
      </c>
      <c r="E407" s="242" t="s">
        <v>21</v>
      </c>
      <c r="F407" s="243" t="s">
        <v>399</v>
      </c>
      <c r="G407" s="241"/>
      <c r="H407" s="244">
        <v>15.84</v>
      </c>
      <c r="I407" s="245"/>
      <c r="J407" s="241"/>
      <c r="K407" s="241"/>
      <c r="L407" s="246"/>
      <c r="M407" s="247"/>
      <c r="N407" s="248"/>
      <c r="O407" s="248"/>
      <c r="P407" s="248"/>
      <c r="Q407" s="248"/>
      <c r="R407" s="248"/>
      <c r="S407" s="248"/>
      <c r="T407" s="249"/>
      <c r="AT407" s="250" t="s">
        <v>157</v>
      </c>
      <c r="AU407" s="250" t="s">
        <v>170</v>
      </c>
      <c r="AV407" s="12" t="s">
        <v>81</v>
      </c>
      <c r="AW407" s="12" t="s">
        <v>35</v>
      </c>
      <c r="AX407" s="12" t="s">
        <v>72</v>
      </c>
      <c r="AY407" s="250" t="s">
        <v>146</v>
      </c>
    </row>
    <row r="408" s="1" customFormat="1" ht="25.5" customHeight="1">
      <c r="B408" s="44"/>
      <c r="C408" s="215" t="s">
        <v>482</v>
      </c>
      <c r="D408" s="215" t="s">
        <v>148</v>
      </c>
      <c r="E408" s="216" t="s">
        <v>483</v>
      </c>
      <c r="F408" s="217" t="s">
        <v>484</v>
      </c>
      <c r="G408" s="218" t="s">
        <v>151</v>
      </c>
      <c r="H408" s="219">
        <v>69.840000000000003</v>
      </c>
      <c r="I408" s="220"/>
      <c r="J408" s="221">
        <f>ROUND(I408*H408,2)</f>
        <v>0</v>
      </c>
      <c r="K408" s="217" t="s">
        <v>152</v>
      </c>
      <c r="L408" s="70"/>
      <c r="M408" s="222" t="s">
        <v>21</v>
      </c>
      <c r="N408" s="223" t="s">
        <v>43</v>
      </c>
      <c r="O408" s="45"/>
      <c r="P408" s="224">
        <f>O408*H408</f>
        <v>0</v>
      </c>
      <c r="Q408" s="224">
        <v>0.01103</v>
      </c>
      <c r="R408" s="224">
        <f>Q408*H408</f>
        <v>0.7703352</v>
      </c>
      <c r="S408" s="224">
        <v>0</v>
      </c>
      <c r="T408" s="225">
        <f>S408*H408</f>
        <v>0</v>
      </c>
      <c r="AR408" s="22" t="s">
        <v>153</v>
      </c>
      <c r="AT408" s="22" t="s">
        <v>148</v>
      </c>
      <c r="AU408" s="22" t="s">
        <v>170</v>
      </c>
      <c r="AY408" s="22" t="s">
        <v>146</v>
      </c>
      <c r="BE408" s="226">
        <f>IF(N408="základní",J408,0)</f>
        <v>0</v>
      </c>
      <c r="BF408" s="226">
        <f>IF(N408="snížená",J408,0)</f>
        <v>0</v>
      </c>
      <c r="BG408" s="226">
        <f>IF(N408="zákl. přenesená",J408,0)</f>
        <v>0</v>
      </c>
      <c r="BH408" s="226">
        <f>IF(N408="sníž. přenesená",J408,0)</f>
        <v>0</v>
      </c>
      <c r="BI408" s="226">
        <f>IF(N408="nulová",J408,0)</f>
        <v>0</v>
      </c>
      <c r="BJ408" s="22" t="s">
        <v>79</v>
      </c>
      <c r="BK408" s="226">
        <f>ROUND(I408*H408,2)</f>
        <v>0</v>
      </c>
      <c r="BL408" s="22" t="s">
        <v>153</v>
      </c>
      <c r="BM408" s="22" t="s">
        <v>485</v>
      </c>
    </row>
    <row r="409" s="1" customFormat="1">
      <c r="B409" s="44"/>
      <c r="C409" s="72"/>
      <c r="D409" s="227" t="s">
        <v>155</v>
      </c>
      <c r="E409" s="72"/>
      <c r="F409" s="228" t="s">
        <v>486</v>
      </c>
      <c r="G409" s="72"/>
      <c r="H409" s="72"/>
      <c r="I409" s="185"/>
      <c r="J409" s="72"/>
      <c r="K409" s="72"/>
      <c r="L409" s="70"/>
      <c r="M409" s="229"/>
      <c r="N409" s="45"/>
      <c r="O409" s="45"/>
      <c r="P409" s="45"/>
      <c r="Q409" s="45"/>
      <c r="R409" s="45"/>
      <c r="S409" s="45"/>
      <c r="T409" s="93"/>
      <c r="AT409" s="22" t="s">
        <v>155</v>
      </c>
      <c r="AU409" s="22" t="s">
        <v>170</v>
      </c>
    </row>
    <row r="410" s="11" customFormat="1">
      <c r="B410" s="230"/>
      <c r="C410" s="231"/>
      <c r="D410" s="227" t="s">
        <v>157</v>
      </c>
      <c r="E410" s="232" t="s">
        <v>21</v>
      </c>
      <c r="F410" s="233" t="s">
        <v>395</v>
      </c>
      <c r="G410" s="231"/>
      <c r="H410" s="232" t="s">
        <v>21</v>
      </c>
      <c r="I410" s="234"/>
      <c r="J410" s="231"/>
      <c r="K410" s="231"/>
      <c r="L410" s="235"/>
      <c r="M410" s="236"/>
      <c r="N410" s="237"/>
      <c r="O410" s="237"/>
      <c r="P410" s="237"/>
      <c r="Q410" s="237"/>
      <c r="R410" s="237"/>
      <c r="S410" s="237"/>
      <c r="T410" s="238"/>
      <c r="AT410" s="239" t="s">
        <v>157</v>
      </c>
      <c r="AU410" s="239" t="s">
        <v>170</v>
      </c>
      <c r="AV410" s="11" t="s">
        <v>79</v>
      </c>
      <c r="AW410" s="11" t="s">
        <v>35</v>
      </c>
      <c r="AX410" s="11" t="s">
        <v>72</v>
      </c>
      <c r="AY410" s="239" t="s">
        <v>146</v>
      </c>
    </row>
    <row r="411" s="11" customFormat="1">
      <c r="B411" s="230"/>
      <c r="C411" s="231"/>
      <c r="D411" s="227" t="s">
        <v>157</v>
      </c>
      <c r="E411" s="232" t="s">
        <v>21</v>
      </c>
      <c r="F411" s="233" t="s">
        <v>354</v>
      </c>
      <c r="G411" s="231"/>
      <c r="H411" s="232" t="s">
        <v>21</v>
      </c>
      <c r="I411" s="234"/>
      <c r="J411" s="231"/>
      <c r="K411" s="231"/>
      <c r="L411" s="235"/>
      <c r="M411" s="236"/>
      <c r="N411" s="237"/>
      <c r="O411" s="237"/>
      <c r="P411" s="237"/>
      <c r="Q411" s="237"/>
      <c r="R411" s="237"/>
      <c r="S411" s="237"/>
      <c r="T411" s="238"/>
      <c r="AT411" s="239" t="s">
        <v>157</v>
      </c>
      <c r="AU411" s="239" t="s">
        <v>170</v>
      </c>
      <c r="AV411" s="11" t="s">
        <v>79</v>
      </c>
      <c r="AW411" s="11" t="s">
        <v>35</v>
      </c>
      <c r="AX411" s="11" t="s">
        <v>72</v>
      </c>
      <c r="AY411" s="239" t="s">
        <v>146</v>
      </c>
    </row>
    <row r="412" s="12" customFormat="1">
      <c r="B412" s="240"/>
      <c r="C412" s="241"/>
      <c r="D412" s="227" t="s">
        <v>157</v>
      </c>
      <c r="E412" s="242" t="s">
        <v>21</v>
      </c>
      <c r="F412" s="243" t="s">
        <v>396</v>
      </c>
      <c r="G412" s="241"/>
      <c r="H412" s="244">
        <v>38.880000000000003</v>
      </c>
      <c r="I412" s="245"/>
      <c r="J412" s="241"/>
      <c r="K412" s="241"/>
      <c r="L412" s="246"/>
      <c r="M412" s="247"/>
      <c r="N412" s="248"/>
      <c r="O412" s="248"/>
      <c r="P412" s="248"/>
      <c r="Q412" s="248"/>
      <c r="R412" s="248"/>
      <c r="S412" s="248"/>
      <c r="T412" s="249"/>
      <c r="AT412" s="250" t="s">
        <v>157</v>
      </c>
      <c r="AU412" s="250" t="s">
        <v>170</v>
      </c>
      <c r="AV412" s="12" t="s">
        <v>81</v>
      </c>
      <c r="AW412" s="12" t="s">
        <v>35</v>
      </c>
      <c r="AX412" s="12" t="s">
        <v>72</v>
      </c>
      <c r="AY412" s="250" t="s">
        <v>146</v>
      </c>
    </row>
    <row r="413" s="11" customFormat="1">
      <c r="B413" s="230"/>
      <c r="C413" s="231"/>
      <c r="D413" s="227" t="s">
        <v>157</v>
      </c>
      <c r="E413" s="232" t="s">
        <v>21</v>
      </c>
      <c r="F413" s="233" t="s">
        <v>356</v>
      </c>
      <c r="G413" s="231"/>
      <c r="H413" s="232" t="s">
        <v>21</v>
      </c>
      <c r="I413" s="234"/>
      <c r="J413" s="231"/>
      <c r="K413" s="231"/>
      <c r="L413" s="235"/>
      <c r="M413" s="236"/>
      <c r="N413" s="237"/>
      <c r="O413" s="237"/>
      <c r="P413" s="237"/>
      <c r="Q413" s="237"/>
      <c r="R413" s="237"/>
      <c r="S413" s="237"/>
      <c r="T413" s="238"/>
      <c r="AT413" s="239" t="s">
        <v>157</v>
      </c>
      <c r="AU413" s="239" t="s">
        <v>170</v>
      </c>
      <c r="AV413" s="11" t="s">
        <v>79</v>
      </c>
      <c r="AW413" s="11" t="s">
        <v>35</v>
      </c>
      <c r="AX413" s="11" t="s">
        <v>72</v>
      </c>
      <c r="AY413" s="239" t="s">
        <v>146</v>
      </c>
    </row>
    <row r="414" s="12" customFormat="1">
      <c r="B414" s="240"/>
      <c r="C414" s="241"/>
      <c r="D414" s="227" t="s">
        <v>157</v>
      </c>
      <c r="E414" s="242" t="s">
        <v>21</v>
      </c>
      <c r="F414" s="243" t="s">
        <v>397</v>
      </c>
      <c r="G414" s="241"/>
      <c r="H414" s="244">
        <v>10.08</v>
      </c>
      <c r="I414" s="245"/>
      <c r="J414" s="241"/>
      <c r="K414" s="241"/>
      <c r="L414" s="246"/>
      <c r="M414" s="247"/>
      <c r="N414" s="248"/>
      <c r="O414" s="248"/>
      <c r="P414" s="248"/>
      <c r="Q414" s="248"/>
      <c r="R414" s="248"/>
      <c r="S414" s="248"/>
      <c r="T414" s="249"/>
      <c r="AT414" s="250" t="s">
        <v>157</v>
      </c>
      <c r="AU414" s="250" t="s">
        <v>170</v>
      </c>
      <c r="AV414" s="12" t="s">
        <v>81</v>
      </c>
      <c r="AW414" s="12" t="s">
        <v>35</v>
      </c>
      <c r="AX414" s="12" t="s">
        <v>72</v>
      </c>
      <c r="AY414" s="250" t="s">
        <v>146</v>
      </c>
    </row>
    <row r="415" s="11" customFormat="1">
      <c r="B415" s="230"/>
      <c r="C415" s="231"/>
      <c r="D415" s="227" t="s">
        <v>157</v>
      </c>
      <c r="E415" s="232" t="s">
        <v>21</v>
      </c>
      <c r="F415" s="233" t="s">
        <v>346</v>
      </c>
      <c r="G415" s="231"/>
      <c r="H415" s="232" t="s">
        <v>21</v>
      </c>
      <c r="I415" s="234"/>
      <c r="J415" s="231"/>
      <c r="K415" s="231"/>
      <c r="L415" s="235"/>
      <c r="M415" s="236"/>
      <c r="N415" s="237"/>
      <c r="O415" s="237"/>
      <c r="P415" s="237"/>
      <c r="Q415" s="237"/>
      <c r="R415" s="237"/>
      <c r="S415" s="237"/>
      <c r="T415" s="238"/>
      <c r="AT415" s="239" t="s">
        <v>157</v>
      </c>
      <c r="AU415" s="239" t="s">
        <v>170</v>
      </c>
      <c r="AV415" s="11" t="s">
        <v>79</v>
      </c>
      <c r="AW415" s="11" t="s">
        <v>35</v>
      </c>
      <c r="AX415" s="11" t="s">
        <v>72</v>
      </c>
      <c r="AY415" s="239" t="s">
        <v>146</v>
      </c>
    </row>
    <row r="416" s="12" customFormat="1">
      <c r="B416" s="240"/>
      <c r="C416" s="241"/>
      <c r="D416" s="227" t="s">
        <v>157</v>
      </c>
      <c r="E416" s="242" t="s">
        <v>21</v>
      </c>
      <c r="F416" s="243" t="s">
        <v>398</v>
      </c>
      <c r="G416" s="241"/>
      <c r="H416" s="244">
        <v>5.04</v>
      </c>
      <c r="I416" s="245"/>
      <c r="J416" s="241"/>
      <c r="K416" s="241"/>
      <c r="L416" s="246"/>
      <c r="M416" s="247"/>
      <c r="N416" s="248"/>
      <c r="O416" s="248"/>
      <c r="P416" s="248"/>
      <c r="Q416" s="248"/>
      <c r="R416" s="248"/>
      <c r="S416" s="248"/>
      <c r="T416" s="249"/>
      <c r="AT416" s="250" t="s">
        <v>157</v>
      </c>
      <c r="AU416" s="250" t="s">
        <v>170</v>
      </c>
      <c r="AV416" s="12" t="s">
        <v>81</v>
      </c>
      <c r="AW416" s="12" t="s">
        <v>35</v>
      </c>
      <c r="AX416" s="12" t="s">
        <v>72</v>
      </c>
      <c r="AY416" s="250" t="s">
        <v>146</v>
      </c>
    </row>
    <row r="417" s="11" customFormat="1">
      <c r="B417" s="230"/>
      <c r="C417" s="231"/>
      <c r="D417" s="227" t="s">
        <v>157</v>
      </c>
      <c r="E417" s="232" t="s">
        <v>21</v>
      </c>
      <c r="F417" s="233" t="s">
        <v>163</v>
      </c>
      <c r="G417" s="231"/>
      <c r="H417" s="232" t="s">
        <v>21</v>
      </c>
      <c r="I417" s="234"/>
      <c r="J417" s="231"/>
      <c r="K417" s="231"/>
      <c r="L417" s="235"/>
      <c r="M417" s="236"/>
      <c r="N417" s="237"/>
      <c r="O417" s="237"/>
      <c r="P417" s="237"/>
      <c r="Q417" s="237"/>
      <c r="R417" s="237"/>
      <c r="S417" s="237"/>
      <c r="T417" s="238"/>
      <c r="AT417" s="239" t="s">
        <v>157</v>
      </c>
      <c r="AU417" s="239" t="s">
        <v>170</v>
      </c>
      <c r="AV417" s="11" t="s">
        <v>79</v>
      </c>
      <c r="AW417" s="11" t="s">
        <v>35</v>
      </c>
      <c r="AX417" s="11" t="s">
        <v>72</v>
      </c>
      <c r="AY417" s="239" t="s">
        <v>146</v>
      </c>
    </row>
    <row r="418" s="12" customFormat="1">
      <c r="B418" s="240"/>
      <c r="C418" s="241"/>
      <c r="D418" s="227" t="s">
        <v>157</v>
      </c>
      <c r="E418" s="242" t="s">
        <v>21</v>
      </c>
      <c r="F418" s="243" t="s">
        <v>399</v>
      </c>
      <c r="G418" s="241"/>
      <c r="H418" s="244">
        <v>15.84</v>
      </c>
      <c r="I418" s="245"/>
      <c r="J418" s="241"/>
      <c r="K418" s="241"/>
      <c r="L418" s="246"/>
      <c r="M418" s="247"/>
      <c r="N418" s="248"/>
      <c r="O418" s="248"/>
      <c r="P418" s="248"/>
      <c r="Q418" s="248"/>
      <c r="R418" s="248"/>
      <c r="S418" s="248"/>
      <c r="T418" s="249"/>
      <c r="AT418" s="250" t="s">
        <v>157</v>
      </c>
      <c r="AU418" s="250" t="s">
        <v>170</v>
      </c>
      <c r="AV418" s="12" t="s">
        <v>81</v>
      </c>
      <c r="AW418" s="12" t="s">
        <v>35</v>
      </c>
      <c r="AX418" s="12" t="s">
        <v>72</v>
      </c>
      <c r="AY418" s="250" t="s">
        <v>146</v>
      </c>
    </row>
    <row r="419" s="1" customFormat="1" ht="16.5" customHeight="1">
      <c r="B419" s="44"/>
      <c r="C419" s="215" t="s">
        <v>487</v>
      </c>
      <c r="D419" s="215" t="s">
        <v>148</v>
      </c>
      <c r="E419" s="216" t="s">
        <v>488</v>
      </c>
      <c r="F419" s="217" t="s">
        <v>489</v>
      </c>
      <c r="G419" s="218" t="s">
        <v>151</v>
      </c>
      <c r="H419" s="219">
        <v>654.16700000000003</v>
      </c>
      <c r="I419" s="220"/>
      <c r="J419" s="221">
        <f>ROUND(I419*H419,2)</f>
        <v>0</v>
      </c>
      <c r="K419" s="217" t="s">
        <v>152</v>
      </c>
      <c r="L419" s="70"/>
      <c r="M419" s="222" t="s">
        <v>21</v>
      </c>
      <c r="N419" s="223" t="s">
        <v>43</v>
      </c>
      <c r="O419" s="45"/>
      <c r="P419" s="224">
        <f>O419*H419</f>
        <v>0</v>
      </c>
      <c r="Q419" s="224">
        <v>0.00012</v>
      </c>
      <c r="R419" s="224">
        <f>Q419*H419</f>
        <v>0.078500040000000007</v>
      </c>
      <c r="S419" s="224">
        <v>0</v>
      </c>
      <c r="T419" s="225">
        <f>S419*H419</f>
        <v>0</v>
      </c>
      <c r="AR419" s="22" t="s">
        <v>153</v>
      </c>
      <c r="AT419" s="22" t="s">
        <v>148</v>
      </c>
      <c r="AU419" s="22" t="s">
        <v>170</v>
      </c>
      <c r="AY419" s="22" t="s">
        <v>146</v>
      </c>
      <c r="BE419" s="226">
        <f>IF(N419="základní",J419,0)</f>
        <v>0</v>
      </c>
      <c r="BF419" s="226">
        <f>IF(N419="snížená",J419,0)</f>
        <v>0</v>
      </c>
      <c r="BG419" s="226">
        <f>IF(N419="zákl. přenesená",J419,0)</f>
        <v>0</v>
      </c>
      <c r="BH419" s="226">
        <f>IF(N419="sníž. přenesená",J419,0)</f>
        <v>0</v>
      </c>
      <c r="BI419" s="226">
        <f>IF(N419="nulová",J419,0)</f>
        <v>0</v>
      </c>
      <c r="BJ419" s="22" t="s">
        <v>79</v>
      </c>
      <c r="BK419" s="226">
        <f>ROUND(I419*H419,2)</f>
        <v>0</v>
      </c>
      <c r="BL419" s="22" t="s">
        <v>153</v>
      </c>
      <c r="BM419" s="22" t="s">
        <v>490</v>
      </c>
    </row>
    <row r="420" s="1" customFormat="1">
      <c r="B420" s="44"/>
      <c r="C420" s="72"/>
      <c r="D420" s="227" t="s">
        <v>155</v>
      </c>
      <c r="E420" s="72"/>
      <c r="F420" s="228" t="s">
        <v>491</v>
      </c>
      <c r="G420" s="72"/>
      <c r="H420" s="72"/>
      <c r="I420" s="185"/>
      <c r="J420" s="72"/>
      <c r="K420" s="72"/>
      <c r="L420" s="70"/>
      <c r="M420" s="229"/>
      <c r="N420" s="45"/>
      <c r="O420" s="45"/>
      <c r="P420" s="45"/>
      <c r="Q420" s="45"/>
      <c r="R420" s="45"/>
      <c r="S420" s="45"/>
      <c r="T420" s="93"/>
      <c r="AT420" s="22" t="s">
        <v>155</v>
      </c>
      <c r="AU420" s="22" t="s">
        <v>170</v>
      </c>
    </row>
    <row r="421" s="11" customFormat="1">
      <c r="B421" s="230"/>
      <c r="C421" s="231"/>
      <c r="D421" s="227" t="s">
        <v>157</v>
      </c>
      <c r="E421" s="232" t="s">
        <v>21</v>
      </c>
      <c r="F421" s="233" t="s">
        <v>492</v>
      </c>
      <c r="G421" s="231"/>
      <c r="H421" s="232" t="s">
        <v>21</v>
      </c>
      <c r="I421" s="234"/>
      <c r="J421" s="231"/>
      <c r="K421" s="231"/>
      <c r="L421" s="235"/>
      <c r="M421" s="236"/>
      <c r="N421" s="237"/>
      <c r="O421" s="237"/>
      <c r="P421" s="237"/>
      <c r="Q421" s="237"/>
      <c r="R421" s="237"/>
      <c r="S421" s="237"/>
      <c r="T421" s="238"/>
      <c r="AT421" s="239" t="s">
        <v>157</v>
      </c>
      <c r="AU421" s="239" t="s">
        <v>170</v>
      </c>
      <c r="AV421" s="11" t="s">
        <v>79</v>
      </c>
      <c r="AW421" s="11" t="s">
        <v>35</v>
      </c>
      <c r="AX421" s="11" t="s">
        <v>72</v>
      </c>
      <c r="AY421" s="239" t="s">
        <v>146</v>
      </c>
    </row>
    <row r="422" s="12" customFormat="1">
      <c r="B422" s="240"/>
      <c r="C422" s="241"/>
      <c r="D422" s="227" t="s">
        <v>157</v>
      </c>
      <c r="E422" s="242" t="s">
        <v>21</v>
      </c>
      <c r="F422" s="243" t="s">
        <v>493</v>
      </c>
      <c r="G422" s="241"/>
      <c r="H422" s="244">
        <v>156.62700000000001</v>
      </c>
      <c r="I422" s="245"/>
      <c r="J422" s="241"/>
      <c r="K422" s="241"/>
      <c r="L422" s="246"/>
      <c r="M422" s="247"/>
      <c r="N422" s="248"/>
      <c r="O422" s="248"/>
      <c r="P422" s="248"/>
      <c r="Q422" s="248"/>
      <c r="R422" s="248"/>
      <c r="S422" s="248"/>
      <c r="T422" s="249"/>
      <c r="AT422" s="250" t="s">
        <v>157</v>
      </c>
      <c r="AU422" s="250" t="s">
        <v>170</v>
      </c>
      <c r="AV422" s="12" t="s">
        <v>81</v>
      </c>
      <c r="AW422" s="12" t="s">
        <v>35</v>
      </c>
      <c r="AX422" s="12" t="s">
        <v>72</v>
      </c>
      <c r="AY422" s="250" t="s">
        <v>146</v>
      </c>
    </row>
    <row r="423" s="12" customFormat="1">
      <c r="B423" s="240"/>
      <c r="C423" s="241"/>
      <c r="D423" s="227" t="s">
        <v>157</v>
      </c>
      <c r="E423" s="242" t="s">
        <v>21</v>
      </c>
      <c r="F423" s="243" t="s">
        <v>494</v>
      </c>
      <c r="G423" s="241"/>
      <c r="H423" s="244">
        <v>134.65199999999999</v>
      </c>
      <c r="I423" s="245"/>
      <c r="J423" s="241"/>
      <c r="K423" s="241"/>
      <c r="L423" s="246"/>
      <c r="M423" s="247"/>
      <c r="N423" s="248"/>
      <c r="O423" s="248"/>
      <c r="P423" s="248"/>
      <c r="Q423" s="248"/>
      <c r="R423" s="248"/>
      <c r="S423" s="248"/>
      <c r="T423" s="249"/>
      <c r="AT423" s="250" t="s">
        <v>157</v>
      </c>
      <c r="AU423" s="250" t="s">
        <v>170</v>
      </c>
      <c r="AV423" s="12" t="s">
        <v>81</v>
      </c>
      <c r="AW423" s="12" t="s">
        <v>35</v>
      </c>
      <c r="AX423" s="12" t="s">
        <v>72</v>
      </c>
      <c r="AY423" s="250" t="s">
        <v>146</v>
      </c>
    </row>
    <row r="424" s="12" customFormat="1">
      <c r="B424" s="240"/>
      <c r="C424" s="241"/>
      <c r="D424" s="227" t="s">
        <v>157</v>
      </c>
      <c r="E424" s="242" t="s">
        <v>21</v>
      </c>
      <c r="F424" s="243" t="s">
        <v>495</v>
      </c>
      <c r="G424" s="241"/>
      <c r="H424" s="244">
        <v>37.229999999999997</v>
      </c>
      <c r="I424" s="245"/>
      <c r="J424" s="241"/>
      <c r="K424" s="241"/>
      <c r="L424" s="246"/>
      <c r="M424" s="247"/>
      <c r="N424" s="248"/>
      <c r="O424" s="248"/>
      <c r="P424" s="248"/>
      <c r="Q424" s="248"/>
      <c r="R424" s="248"/>
      <c r="S424" s="248"/>
      <c r="T424" s="249"/>
      <c r="AT424" s="250" t="s">
        <v>157</v>
      </c>
      <c r="AU424" s="250" t="s">
        <v>170</v>
      </c>
      <c r="AV424" s="12" t="s">
        <v>81</v>
      </c>
      <c r="AW424" s="12" t="s">
        <v>35</v>
      </c>
      <c r="AX424" s="12" t="s">
        <v>72</v>
      </c>
      <c r="AY424" s="250" t="s">
        <v>146</v>
      </c>
    </row>
    <row r="425" s="11" customFormat="1">
      <c r="B425" s="230"/>
      <c r="C425" s="231"/>
      <c r="D425" s="227" t="s">
        <v>157</v>
      </c>
      <c r="E425" s="232" t="s">
        <v>21</v>
      </c>
      <c r="F425" s="233" t="s">
        <v>496</v>
      </c>
      <c r="G425" s="231"/>
      <c r="H425" s="232" t="s">
        <v>21</v>
      </c>
      <c r="I425" s="234"/>
      <c r="J425" s="231"/>
      <c r="K425" s="231"/>
      <c r="L425" s="235"/>
      <c r="M425" s="236"/>
      <c r="N425" s="237"/>
      <c r="O425" s="237"/>
      <c r="P425" s="237"/>
      <c r="Q425" s="237"/>
      <c r="R425" s="237"/>
      <c r="S425" s="237"/>
      <c r="T425" s="238"/>
      <c r="AT425" s="239" t="s">
        <v>157</v>
      </c>
      <c r="AU425" s="239" t="s">
        <v>170</v>
      </c>
      <c r="AV425" s="11" t="s">
        <v>79</v>
      </c>
      <c r="AW425" s="11" t="s">
        <v>35</v>
      </c>
      <c r="AX425" s="11" t="s">
        <v>72</v>
      </c>
      <c r="AY425" s="239" t="s">
        <v>146</v>
      </c>
    </row>
    <row r="426" s="12" customFormat="1">
      <c r="B426" s="240"/>
      <c r="C426" s="241"/>
      <c r="D426" s="227" t="s">
        <v>157</v>
      </c>
      <c r="E426" s="242" t="s">
        <v>21</v>
      </c>
      <c r="F426" s="243" t="s">
        <v>497</v>
      </c>
      <c r="G426" s="241"/>
      <c r="H426" s="244">
        <v>239.29499999999999</v>
      </c>
      <c r="I426" s="245"/>
      <c r="J426" s="241"/>
      <c r="K426" s="241"/>
      <c r="L426" s="246"/>
      <c r="M426" s="247"/>
      <c r="N426" s="248"/>
      <c r="O426" s="248"/>
      <c r="P426" s="248"/>
      <c r="Q426" s="248"/>
      <c r="R426" s="248"/>
      <c r="S426" s="248"/>
      <c r="T426" s="249"/>
      <c r="AT426" s="250" t="s">
        <v>157</v>
      </c>
      <c r="AU426" s="250" t="s">
        <v>170</v>
      </c>
      <c r="AV426" s="12" t="s">
        <v>81</v>
      </c>
      <c r="AW426" s="12" t="s">
        <v>35</v>
      </c>
      <c r="AX426" s="12" t="s">
        <v>72</v>
      </c>
      <c r="AY426" s="250" t="s">
        <v>146</v>
      </c>
    </row>
    <row r="427" s="12" customFormat="1">
      <c r="B427" s="240"/>
      <c r="C427" s="241"/>
      <c r="D427" s="227" t="s">
        <v>157</v>
      </c>
      <c r="E427" s="242" t="s">
        <v>21</v>
      </c>
      <c r="F427" s="243" t="s">
        <v>498</v>
      </c>
      <c r="G427" s="241"/>
      <c r="H427" s="244">
        <v>86.363</v>
      </c>
      <c r="I427" s="245"/>
      <c r="J427" s="241"/>
      <c r="K427" s="241"/>
      <c r="L427" s="246"/>
      <c r="M427" s="247"/>
      <c r="N427" s="248"/>
      <c r="O427" s="248"/>
      <c r="P427" s="248"/>
      <c r="Q427" s="248"/>
      <c r="R427" s="248"/>
      <c r="S427" s="248"/>
      <c r="T427" s="249"/>
      <c r="AT427" s="250" t="s">
        <v>157</v>
      </c>
      <c r="AU427" s="250" t="s">
        <v>170</v>
      </c>
      <c r="AV427" s="12" t="s">
        <v>81</v>
      </c>
      <c r="AW427" s="12" t="s">
        <v>35</v>
      </c>
      <c r="AX427" s="12" t="s">
        <v>72</v>
      </c>
      <c r="AY427" s="250" t="s">
        <v>146</v>
      </c>
    </row>
    <row r="428" s="10" customFormat="1" ht="22.32" customHeight="1">
      <c r="B428" s="199"/>
      <c r="C428" s="200"/>
      <c r="D428" s="201" t="s">
        <v>71</v>
      </c>
      <c r="E428" s="213" t="s">
        <v>499</v>
      </c>
      <c r="F428" s="213" t="s">
        <v>500</v>
      </c>
      <c r="G428" s="200"/>
      <c r="H428" s="200"/>
      <c r="I428" s="203"/>
      <c r="J428" s="214">
        <f>BK428</f>
        <v>0</v>
      </c>
      <c r="K428" s="200"/>
      <c r="L428" s="205"/>
      <c r="M428" s="206"/>
      <c r="N428" s="207"/>
      <c r="O428" s="207"/>
      <c r="P428" s="208">
        <f>SUM(P429:P898)</f>
        <v>0</v>
      </c>
      <c r="Q428" s="207"/>
      <c r="R428" s="208">
        <f>SUM(R429:R898)</f>
        <v>16.057924799999995</v>
      </c>
      <c r="S428" s="207"/>
      <c r="T428" s="209">
        <f>SUM(T429:T898)</f>
        <v>0</v>
      </c>
      <c r="AR428" s="210" t="s">
        <v>79</v>
      </c>
      <c r="AT428" s="211" t="s">
        <v>71</v>
      </c>
      <c r="AU428" s="211" t="s">
        <v>81</v>
      </c>
      <c r="AY428" s="210" t="s">
        <v>146</v>
      </c>
      <c r="BK428" s="212">
        <f>SUM(BK429:BK898)</f>
        <v>0</v>
      </c>
    </row>
    <row r="429" s="1" customFormat="1" ht="16.5" customHeight="1">
      <c r="B429" s="44"/>
      <c r="C429" s="215" t="s">
        <v>501</v>
      </c>
      <c r="D429" s="215" t="s">
        <v>148</v>
      </c>
      <c r="E429" s="216" t="s">
        <v>502</v>
      </c>
      <c r="F429" s="217" t="s">
        <v>503</v>
      </c>
      <c r="G429" s="218" t="s">
        <v>151</v>
      </c>
      <c r="H429" s="219">
        <v>0.74099999999999999</v>
      </c>
      <c r="I429" s="220"/>
      <c r="J429" s="221">
        <f>ROUND(I429*H429,2)</f>
        <v>0</v>
      </c>
      <c r="K429" s="217" t="s">
        <v>152</v>
      </c>
      <c r="L429" s="70"/>
      <c r="M429" s="222" t="s">
        <v>21</v>
      </c>
      <c r="N429" s="223" t="s">
        <v>43</v>
      </c>
      <c r="O429" s="45"/>
      <c r="P429" s="224">
        <f>O429*H429</f>
        <v>0</v>
      </c>
      <c r="Q429" s="224">
        <v>0.00025999999999999998</v>
      </c>
      <c r="R429" s="224">
        <f>Q429*H429</f>
        <v>0.00019265999999999999</v>
      </c>
      <c r="S429" s="224">
        <v>0</v>
      </c>
      <c r="T429" s="225">
        <f>S429*H429</f>
        <v>0</v>
      </c>
      <c r="AR429" s="22" t="s">
        <v>153</v>
      </c>
      <c r="AT429" s="22" t="s">
        <v>148</v>
      </c>
      <c r="AU429" s="22" t="s">
        <v>170</v>
      </c>
      <c r="AY429" s="22" t="s">
        <v>146</v>
      </c>
      <c r="BE429" s="226">
        <f>IF(N429="základní",J429,0)</f>
        <v>0</v>
      </c>
      <c r="BF429" s="226">
        <f>IF(N429="snížená",J429,0)</f>
        <v>0</v>
      </c>
      <c r="BG429" s="226">
        <f>IF(N429="zákl. přenesená",J429,0)</f>
        <v>0</v>
      </c>
      <c r="BH429" s="226">
        <f>IF(N429="sníž. přenesená",J429,0)</f>
        <v>0</v>
      </c>
      <c r="BI429" s="226">
        <f>IF(N429="nulová",J429,0)</f>
        <v>0</v>
      </c>
      <c r="BJ429" s="22" t="s">
        <v>79</v>
      </c>
      <c r="BK429" s="226">
        <f>ROUND(I429*H429,2)</f>
        <v>0</v>
      </c>
      <c r="BL429" s="22" t="s">
        <v>153</v>
      </c>
      <c r="BM429" s="22" t="s">
        <v>504</v>
      </c>
    </row>
    <row r="430" s="1" customFormat="1">
      <c r="B430" s="44"/>
      <c r="C430" s="72"/>
      <c r="D430" s="227" t="s">
        <v>155</v>
      </c>
      <c r="E430" s="72"/>
      <c r="F430" s="228" t="s">
        <v>505</v>
      </c>
      <c r="G430" s="72"/>
      <c r="H430" s="72"/>
      <c r="I430" s="185"/>
      <c r="J430" s="72"/>
      <c r="K430" s="72"/>
      <c r="L430" s="70"/>
      <c r="M430" s="229"/>
      <c r="N430" s="45"/>
      <c r="O430" s="45"/>
      <c r="P430" s="45"/>
      <c r="Q430" s="45"/>
      <c r="R430" s="45"/>
      <c r="S430" s="45"/>
      <c r="T430" s="93"/>
      <c r="AT430" s="22" t="s">
        <v>155</v>
      </c>
      <c r="AU430" s="22" t="s">
        <v>170</v>
      </c>
    </row>
    <row r="431" s="11" customFormat="1">
      <c r="B431" s="230"/>
      <c r="C431" s="231"/>
      <c r="D431" s="227" t="s">
        <v>157</v>
      </c>
      <c r="E431" s="232" t="s">
        <v>21</v>
      </c>
      <c r="F431" s="233" t="s">
        <v>365</v>
      </c>
      <c r="G431" s="231"/>
      <c r="H431" s="232" t="s">
        <v>21</v>
      </c>
      <c r="I431" s="234"/>
      <c r="J431" s="231"/>
      <c r="K431" s="231"/>
      <c r="L431" s="235"/>
      <c r="M431" s="236"/>
      <c r="N431" s="237"/>
      <c r="O431" s="237"/>
      <c r="P431" s="237"/>
      <c r="Q431" s="237"/>
      <c r="R431" s="237"/>
      <c r="S431" s="237"/>
      <c r="T431" s="238"/>
      <c r="AT431" s="239" t="s">
        <v>157</v>
      </c>
      <c r="AU431" s="239" t="s">
        <v>170</v>
      </c>
      <c r="AV431" s="11" t="s">
        <v>79</v>
      </c>
      <c r="AW431" s="11" t="s">
        <v>35</v>
      </c>
      <c r="AX431" s="11" t="s">
        <v>72</v>
      </c>
      <c r="AY431" s="239" t="s">
        <v>146</v>
      </c>
    </row>
    <row r="432" s="12" customFormat="1">
      <c r="B432" s="240"/>
      <c r="C432" s="241"/>
      <c r="D432" s="227" t="s">
        <v>157</v>
      </c>
      <c r="E432" s="242" t="s">
        <v>21</v>
      </c>
      <c r="F432" s="243" t="s">
        <v>366</v>
      </c>
      <c r="G432" s="241"/>
      <c r="H432" s="244">
        <v>0.74099999999999999</v>
      </c>
      <c r="I432" s="245"/>
      <c r="J432" s="241"/>
      <c r="K432" s="241"/>
      <c r="L432" s="246"/>
      <c r="M432" s="247"/>
      <c r="N432" s="248"/>
      <c r="O432" s="248"/>
      <c r="P432" s="248"/>
      <c r="Q432" s="248"/>
      <c r="R432" s="248"/>
      <c r="S432" s="248"/>
      <c r="T432" s="249"/>
      <c r="AT432" s="250" t="s">
        <v>157</v>
      </c>
      <c r="AU432" s="250" t="s">
        <v>170</v>
      </c>
      <c r="AV432" s="12" t="s">
        <v>81</v>
      </c>
      <c r="AW432" s="12" t="s">
        <v>35</v>
      </c>
      <c r="AX432" s="12" t="s">
        <v>72</v>
      </c>
      <c r="AY432" s="250" t="s">
        <v>146</v>
      </c>
    </row>
    <row r="433" s="1" customFormat="1" ht="16.5" customHeight="1">
      <c r="B433" s="44"/>
      <c r="C433" s="215" t="s">
        <v>506</v>
      </c>
      <c r="D433" s="215" t="s">
        <v>148</v>
      </c>
      <c r="E433" s="216" t="s">
        <v>507</v>
      </c>
      <c r="F433" s="217" t="s">
        <v>508</v>
      </c>
      <c r="G433" s="218" t="s">
        <v>151</v>
      </c>
      <c r="H433" s="219">
        <v>256.97300000000001</v>
      </c>
      <c r="I433" s="220"/>
      <c r="J433" s="221">
        <f>ROUND(I433*H433,2)</f>
        <v>0</v>
      </c>
      <c r="K433" s="217" t="s">
        <v>152</v>
      </c>
      <c r="L433" s="70"/>
      <c r="M433" s="222" t="s">
        <v>21</v>
      </c>
      <c r="N433" s="223" t="s">
        <v>43</v>
      </c>
      <c r="O433" s="45"/>
      <c r="P433" s="224">
        <f>O433*H433</f>
        <v>0</v>
      </c>
      <c r="Q433" s="224">
        <v>0.00025999999999999998</v>
      </c>
      <c r="R433" s="224">
        <f>Q433*H433</f>
        <v>0.066812979999999994</v>
      </c>
      <c r="S433" s="224">
        <v>0</v>
      </c>
      <c r="T433" s="225">
        <f>S433*H433</f>
        <v>0</v>
      </c>
      <c r="AR433" s="22" t="s">
        <v>153</v>
      </c>
      <c r="AT433" s="22" t="s">
        <v>148</v>
      </c>
      <c r="AU433" s="22" t="s">
        <v>170</v>
      </c>
      <c r="AY433" s="22" t="s">
        <v>146</v>
      </c>
      <c r="BE433" s="226">
        <f>IF(N433="základní",J433,0)</f>
        <v>0</v>
      </c>
      <c r="BF433" s="226">
        <f>IF(N433="snížená",J433,0)</f>
        <v>0</v>
      </c>
      <c r="BG433" s="226">
        <f>IF(N433="zákl. přenesená",J433,0)</f>
        <v>0</v>
      </c>
      <c r="BH433" s="226">
        <f>IF(N433="sníž. přenesená",J433,0)</f>
        <v>0</v>
      </c>
      <c r="BI433" s="226">
        <f>IF(N433="nulová",J433,0)</f>
        <v>0</v>
      </c>
      <c r="BJ433" s="22" t="s">
        <v>79</v>
      </c>
      <c r="BK433" s="226">
        <f>ROUND(I433*H433,2)</f>
        <v>0</v>
      </c>
      <c r="BL433" s="22" t="s">
        <v>153</v>
      </c>
      <c r="BM433" s="22" t="s">
        <v>509</v>
      </c>
    </row>
    <row r="434" s="1" customFormat="1">
      <c r="B434" s="44"/>
      <c r="C434" s="72"/>
      <c r="D434" s="227" t="s">
        <v>155</v>
      </c>
      <c r="E434" s="72"/>
      <c r="F434" s="228" t="s">
        <v>510</v>
      </c>
      <c r="G434" s="72"/>
      <c r="H434" s="72"/>
      <c r="I434" s="185"/>
      <c r="J434" s="72"/>
      <c r="K434" s="72"/>
      <c r="L434" s="70"/>
      <c r="M434" s="229"/>
      <c r="N434" s="45"/>
      <c r="O434" s="45"/>
      <c r="P434" s="45"/>
      <c r="Q434" s="45"/>
      <c r="R434" s="45"/>
      <c r="S434" s="45"/>
      <c r="T434" s="93"/>
      <c r="AT434" s="22" t="s">
        <v>155</v>
      </c>
      <c r="AU434" s="22" t="s">
        <v>170</v>
      </c>
    </row>
    <row r="435" s="11" customFormat="1">
      <c r="B435" s="230"/>
      <c r="C435" s="231"/>
      <c r="D435" s="227" t="s">
        <v>157</v>
      </c>
      <c r="E435" s="232" t="s">
        <v>21</v>
      </c>
      <c r="F435" s="233" t="s">
        <v>329</v>
      </c>
      <c r="G435" s="231"/>
      <c r="H435" s="232" t="s">
        <v>21</v>
      </c>
      <c r="I435" s="234"/>
      <c r="J435" s="231"/>
      <c r="K435" s="231"/>
      <c r="L435" s="235"/>
      <c r="M435" s="236"/>
      <c r="N435" s="237"/>
      <c r="O435" s="237"/>
      <c r="P435" s="237"/>
      <c r="Q435" s="237"/>
      <c r="R435" s="237"/>
      <c r="S435" s="237"/>
      <c r="T435" s="238"/>
      <c r="AT435" s="239" t="s">
        <v>157</v>
      </c>
      <c r="AU435" s="239" t="s">
        <v>170</v>
      </c>
      <c r="AV435" s="11" t="s">
        <v>79</v>
      </c>
      <c r="AW435" s="11" t="s">
        <v>35</v>
      </c>
      <c r="AX435" s="11" t="s">
        <v>72</v>
      </c>
      <c r="AY435" s="239" t="s">
        <v>146</v>
      </c>
    </row>
    <row r="436" s="11" customFormat="1">
      <c r="B436" s="230"/>
      <c r="C436" s="231"/>
      <c r="D436" s="227" t="s">
        <v>157</v>
      </c>
      <c r="E436" s="232" t="s">
        <v>21</v>
      </c>
      <c r="F436" s="233" t="s">
        <v>159</v>
      </c>
      <c r="G436" s="231"/>
      <c r="H436" s="232" t="s">
        <v>21</v>
      </c>
      <c r="I436" s="234"/>
      <c r="J436" s="231"/>
      <c r="K436" s="231"/>
      <c r="L436" s="235"/>
      <c r="M436" s="236"/>
      <c r="N436" s="237"/>
      <c r="O436" s="237"/>
      <c r="P436" s="237"/>
      <c r="Q436" s="237"/>
      <c r="R436" s="237"/>
      <c r="S436" s="237"/>
      <c r="T436" s="238"/>
      <c r="AT436" s="239" t="s">
        <v>157</v>
      </c>
      <c r="AU436" s="239" t="s">
        <v>170</v>
      </c>
      <c r="AV436" s="11" t="s">
        <v>79</v>
      </c>
      <c r="AW436" s="11" t="s">
        <v>35</v>
      </c>
      <c r="AX436" s="11" t="s">
        <v>72</v>
      </c>
      <c r="AY436" s="239" t="s">
        <v>146</v>
      </c>
    </row>
    <row r="437" s="12" customFormat="1">
      <c r="B437" s="240"/>
      <c r="C437" s="241"/>
      <c r="D437" s="227" t="s">
        <v>157</v>
      </c>
      <c r="E437" s="242" t="s">
        <v>21</v>
      </c>
      <c r="F437" s="243" t="s">
        <v>330</v>
      </c>
      <c r="G437" s="241"/>
      <c r="H437" s="244">
        <v>23.620999999999999</v>
      </c>
      <c r="I437" s="245"/>
      <c r="J437" s="241"/>
      <c r="K437" s="241"/>
      <c r="L437" s="246"/>
      <c r="M437" s="247"/>
      <c r="N437" s="248"/>
      <c r="O437" s="248"/>
      <c r="P437" s="248"/>
      <c r="Q437" s="248"/>
      <c r="R437" s="248"/>
      <c r="S437" s="248"/>
      <c r="T437" s="249"/>
      <c r="AT437" s="250" t="s">
        <v>157</v>
      </c>
      <c r="AU437" s="250" t="s">
        <v>170</v>
      </c>
      <c r="AV437" s="12" t="s">
        <v>81</v>
      </c>
      <c r="AW437" s="12" t="s">
        <v>35</v>
      </c>
      <c r="AX437" s="12" t="s">
        <v>72</v>
      </c>
      <c r="AY437" s="250" t="s">
        <v>146</v>
      </c>
    </row>
    <row r="438" s="11" customFormat="1">
      <c r="B438" s="230"/>
      <c r="C438" s="231"/>
      <c r="D438" s="227" t="s">
        <v>157</v>
      </c>
      <c r="E438" s="232" t="s">
        <v>21</v>
      </c>
      <c r="F438" s="233" t="s">
        <v>161</v>
      </c>
      <c r="G438" s="231"/>
      <c r="H438" s="232" t="s">
        <v>21</v>
      </c>
      <c r="I438" s="234"/>
      <c r="J438" s="231"/>
      <c r="K438" s="231"/>
      <c r="L438" s="235"/>
      <c r="M438" s="236"/>
      <c r="N438" s="237"/>
      <c r="O438" s="237"/>
      <c r="P438" s="237"/>
      <c r="Q438" s="237"/>
      <c r="R438" s="237"/>
      <c r="S438" s="237"/>
      <c r="T438" s="238"/>
      <c r="AT438" s="239" t="s">
        <v>157</v>
      </c>
      <c r="AU438" s="239" t="s">
        <v>170</v>
      </c>
      <c r="AV438" s="11" t="s">
        <v>79</v>
      </c>
      <c r="AW438" s="11" t="s">
        <v>35</v>
      </c>
      <c r="AX438" s="11" t="s">
        <v>72</v>
      </c>
      <c r="AY438" s="239" t="s">
        <v>146</v>
      </c>
    </row>
    <row r="439" s="12" customFormat="1">
      <c r="B439" s="240"/>
      <c r="C439" s="241"/>
      <c r="D439" s="227" t="s">
        <v>157</v>
      </c>
      <c r="E439" s="242" t="s">
        <v>21</v>
      </c>
      <c r="F439" s="243" t="s">
        <v>331</v>
      </c>
      <c r="G439" s="241"/>
      <c r="H439" s="244">
        <v>25.983000000000001</v>
      </c>
      <c r="I439" s="245"/>
      <c r="J439" s="241"/>
      <c r="K439" s="241"/>
      <c r="L439" s="246"/>
      <c r="M439" s="247"/>
      <c r="N439" s="248"/>
      <c r="O439" s="248"/>
      <c r="P439" s="248"/>
      <c r="Q439" s="248"/>
      <c r="R439" s="248"/>
      <c r="S439" s="248"/>
      <c r="T439" s="249"/>
      <c r="AT439" s="250" t="s">
        <v>157</v>
      </c>
      <c r="AU439" s="250" t="s">
        <v>170</v>
      </c>
      <c r="AV439" s="12" t="s">
        <v>81</v>
      </c>
      <c r="AW439" s="12" t="s">
        <v>35</v>
      </c>
      <c r="AX439" s="12" t="s">
        <v>72</v>
      </c>
      <c r="AY439" s="250" t="s">
        <v>146</v>
      </c>
    </row>
    <row r="440" s="11" customFormat="1">
      <c r="B440" s="230"/>
      <c r="C440" s="231"/>
      <c r="D440" s="227" t="s">
        <v>157</v>
      </c>
      <c r="E440" s="232" t="s">
        <v>21</v>
      </c>
      <c r="F440" s="233" t="s">
        <v>186</v>
      </c>
      <c r="G440" s="231"/>
      <c r="H440" s="232" t="s">
        <v>21</v>
      </c>
      <c r="I440" s="234"/>
      <c r="J440" s="231"/>
      <c r="K440" s="231"/>
      <c r="L440" s="235"/>
      <c r="M440" s="236"/>
      <c r="N440" s="237"/>
      <c r="O440" s="237"/>
      <c r="P440" s="237"/>
      <c r="Q440" s="237"/>
      <c r="R440" s="237"/>
      <c r="S440" s="237"/>
      <c r="T440" s="238"/>
      <c r="AT440" s="239" t="s">
        <v>157</v>
      </c>
      <c r="AU440" s="239" t="s">
        <v>170</v>
      </c>
      <c r="AV440" s="11" t="s">
        <v>79</v>
      </c>
      <c r="AW440" s="11" t="s">
        <v>35</v>
      </c>
      <c r="AX440" s="11" t="s">
        <v>72</v>
      </c>
      <c r="AY440" s="239" t="s">
        <v>146</v>
      </c>
    </row>
    <row r="441" s="12" customFormat="1">
      <c r="B441" s="240"/>
      <c r="C441" s="241"/>
      <c r="D441" s="227" t="s">
        <v>157</v>
      </c>
      <c r="E441" s="242" t="s">
        <v>21</v>
      </c>
      <c r="F441" s="243" t="s">
        <v>332</v>
      </c>
      <c r="G441" s="241"/>
      <c r="H441" s="244">
        <v>18.852</v>
      </c>
      <c r="I441" s="245"/>
      <c r="J441" s="241"/>
      <c r="K441" s="241"/>
      <c r="L441" s="246"/>
      <c r="M441" s="247"/>
      <c r="N441" s="248"/>
      <c r="O441" s="248"/>
      <c r="P441" s="248"/>
      <c r="Q441" s="248"/>
      <c r="R441" s="248"/>
      <c r="S441" s="248"/>
      <c r="T441" s="249"/>
      <c r="AT441" s="250" t="s">
        <v>157</v>
      </c>
      <c r="AU441" s="250" t="s">
        <v>170</v>
      </c>
      <c r="AV441" s="12" t="s">
        <v>81</v>
      </c>
      <c r="AW441" s="12" t="s">
        <v>35</v>
      </c>
      <c r="AX441" s="12" t="s">
        <v>72</v>
      </c>
      <c r="AY441" s="250" t="s">
        <v>146</v>
      </c>
    </row>
    <row r="442" s="11" customFormat="1">
      <c r="B442" s="230"/>
      <c r="C442" s="231"/>
      <c r="D442" s="227" t="s">
        <v>157</v>
      </c>
      <c r="E442" s="232" t="s">
        <v>21</v>
      </c>
      <c r="F442" s="233" t="s">
        <v>333</v>
      </c>
      <c r="G442" s="231"/>
      <c r="H442" s="232" t="s">
        <v>21</v>
      </c>
      <c r="I442" s="234"/>
      <c r="J442" s="231"/>
      <c r="K442" s="231"/>
      <c r="L442" s="235"/>
      <c r="M442" s="236"/>
      <c r="N442" s="237"/>
      <c r="O442" s="237"/>
      <c r="P442" s="237"/>
      <c r="Q442" s="237"/>
      <c r="R442" s="237"/>
      <c r="S442" s="237"/>
      <c r="T442" s="238"/>
      <c r="AT442" s="239" t="s">
        <v>157</v>
      </c>
      <c r="AU442" s="239" t="s">
        <v>170</v>
      </c>
      <c r="AV442" s="11" t="s">
        <v>79</v>
      </c>
      <c r="AW442" s="11" t="s">
        <v>35</v>
      </c>
      <c r="AX442" s="11" t="s">
        <v>72</v>
      </c>
      <c r="AY442" s="239" t="s">
        <v>146</v>
      </c>
    </row>
    <row r="443" s="11" customFormat="1">
      <c r="B443" s="230"/>
      <c r="C443" s="231"/>
      <c r="D443" s="227" t="s">
        <v>157</v>
      </c>
      <c r="E443" s="232" t="s">
        <v>21</v>
      </c>
      <c r="F443" s="233" t="s">
        <v>159</v>
      </c>
      <c r="G443" s="231"/>
      <c r="H443" s="232" t="s">
        <v>21</v>
      </c>
      <c r="I443" s="234"/>
      <c r="J443" s="231"/>
      <c r="K443" s="231"/>
      <c r="L443" s="235"/>
      <c r="M443" s="236"/>
      <c r="N443" s="237"/>
      <c r="O443" s="237"/>
      <c r="P443" s="237"/>
      <c r="Q443" s="237"/>
      <c r="R443" s="237"/>
      <c r="S443" s="237"/>
      <c r="T443" s="238"/>
      <c r="AT443" s="239" t="s">
        <v>157</v>
      </c>
      <c r="AU443" s="239" t="s">
        <v>170</v>
      </c>
      <c r="AV443" s="11" t="s">
        <v>79</v>
      </c>
      <c r="AW443" s="11" t="s">
        <v>35</v>
      </c>
      <c r="AX443" s="11" t="s">
        <v>72</v>
      </c>
      <c r="AY443" s="239" t="s">
        <v>146</v>
      </c>
    </row>
    <row r="444" s="12" customFormat="1">
      <c r="B444" s="240"/>
      <c r="C444" s="241"/>
      <c r="D444" s="227" t="s">
        <v>157</v>
      </c>
      <c r="E444" s="242" t="s">
        <v>21</v>
      </c>
      <c r="F444" s="243" t="s">
        <v>334</v>
      </c>
      <c r="G444" s="241"/>
      <c r="H444" s="244">
        <v>14.173</v>
      </c>
      <c r="I444" s="245"/>
      <c r="J444" s="241"/>
      <c r="K444" s="241"/>
      <c r="L444" s="246"/>
      <c r="M444" s="247"/>
      <c r="N444" s="248"/>
      <c r="O444" s="248"/>
      <c r="P444" s="248"/>
      <c r="Q444" s="248"/>
      <c r="R444" s="248"/>
      <c r="S444" s="248"/>
      <c r="T444" s="249"/>
      <c r="AT444" s="250" t="s">
        <v>157</v>
      </c>
      <c r="AU444" s="250" t="s">
        <v>170</v>
      </c>
      <c r="AV444" s="12" t="s">
        <v>81</v>
      </c>
      <c r="AW444" s="12" t="s">
        <v>35</v>
      </c>
      <c r="AX444" s="12" t="s">
        <v>72</v>
      </c>
      <c r="AY444" s="250" t="s">
        <v>146</v>
      </c>
    </row>
    <row r="445" s="11" customFormat="1">
      <c r="B445" s="230"/>
      <c r="C445" s="231"/>
      <c r="D445" s="227" t="s">
        <v>157</v>
      </c>
      <c r="E445" s="232" t="s">
        <v>21</v>
      </c>
      <c r="F445" s="233" t="s">
        <v>161</v>
      </c>
      <c r="G445" s="231"/>
      <c r="H445" s="232" t="s">
        <v>21</v>
      </c>
      <c r="I445" s="234"/>
      <c r="J445" s="231"/>
      <c r="K445" s="231"/>
      <c r="L445" s="235"/>
      <c r="M445" s="236"/>
      <c r="N445" s="237"/>
      <c r="O445" s="237"/>
      <c r="P445" s="237"/>
      <c r="Q445" s="237"/>
      <c r="R445" s="237"/>
      <c r="S445" s="237"/>
      <c r="T445" s="238"/>
      <c r="AT445" s="239" t="s">
        <v>157</v>
      </c>
      <c r="AU445" s="239" t="s">
        <v>170</v>
      </c>
      <c r="AV445" s="11" t="s">
        <v>79</v>
      </c>
      <c r="AW445" s="11" t="s">
        <v>35</v>
      </c>
      <c r="AX445" s="11" t="s">
        <v>72</v>
      </c>
      <c r="AY445" s="239" t="s">
        <v>146</v>
      </c>
    </row>
    <row r="446" s="12" customFormat="1">
      <c r="B446" s="240"/>
      <c r="C446" s="241"/>
      <c r="D446" s="227" t="s">
        <v>157</v>
      </c>
      <c r="E446" s="242" t="s">
        <v>21</v>
      </c>
      <c r="F446" s="243" t="s">
        <v>335</v>
      </c>
      <c r="G446" s="241"/>
      <c r="H446" s="244">
        <v>33.542000000000002</v>
      </c>
      <c r="I446" s="245"/>
      <c r="J446" s="241"/>
      <c r="K446" s="241"/>
      <c r="L446" s="246"/>
      <c r="M446" s="247"/>
      <c r="N446" s="248"/>
      <c r="O446" s="248"/>
      <c r="P446" s="248"/>
      <c r="Q446" s="248"/>
      <c r="R446" s="248"/>
      <c r="S446" s="248"/>
      <c r="T446" s="249"/>
      <c r="AT446" s="250" t="s">
        <v>157</v>
      </c>
      <c r="AU446" s="250" t="s">
        <v>170</v>
      </c>
      <c r="AV446" s="12" t="s">
        <v>81</v>
      </c>
      <c r="AW446" s="12" t="s">
        <v>35</v>
      </c>
      <c r="AX446" s="12" t="s">
        <v>72</v>
      </c>
      <c r="AY446" s="250" t="s">
        <v>146</v>
      </c>
    </row>
    <row r="447" s="11" customFormat="1">
      <c r="B447" s="230"/>
      <c r="C447" s="231"/>
      <c r="D447" s="227" t="s">
        <v>157</v>
      </c>
      <c r="E447" s="232" t="s">
        <v>21</v>
      </c>
      <c r="F447" s="233" t="s">
        <v>336</v>
      </c>
      <c r="G447" s="231"/>
      <c r="H447" s="232" t="s">
        <v>21</v>
      </c>
      <c r="I447" s="234"/>
      <c r="J447" s="231"/>
      <c r="K447" s="231"/>
      <c r="L447" s="235"/>
      <c r="M447" s="236"/>
      <c r="N447" s="237"/>
      <c r="O447" s="237"/>
      <c r="P447" s="237"/>
      <c r="Q447" s="237"/>
      <c r="R447" s="237"/>
      <c r="S447" s="237"/>
      <c r="T447" s="238"/>
      <c r="AT447" s="239" t="s">
        <v>157</v>
      </c>
      <c r="AU447" s="239" t="s">
        <v>170</v>
      </c>
      <c r="AV447" s="11" t="s">
        <v>79</v>
      </c>
      <c r="AW447" s="11" t="s">
        <v>35</v>
      </c>
      <c r="AX447" s="11" t="s">
        <v>72</v>
      </c>
      <c r="AY447" s="239" t="s">
        <v>146</v>
      </c>
    </row>
    <row r="448" s="12" customFormat="1">
      <c r="B448" s="240"/>
      <c r="C448" s="241"/>
      <c r="D448" s="227" t="s">
        <v>157</v>
      </c>
      <c r="E448" s="242" t="s">
        <v>21</v>
      </c>
      <c r="F448" s="243" t="s">
        <v>337</v>
      </c>
      <c r="G448" s="241"/>
      <c r="H448" s="244">
        <v>7.0369999999999999</v>
      </c>
      <c r="I448" s="245"/>
      <c r="J448" s="241"/>
      <c r="K448" s="241"/>
      <c r="L448" s="246"/>
      <c r="M448" s="247"/>
      <c r="N448" s="248"/>
      <c r="O448" s="248"/>
      <c r="P448" s="248"/>
      <c r="Q448" s="248"/>
      <c r="R448" s="248"/>
      <c r="S448" s="248"/>
      <c r="T448" s="249"/>
      <c r="AT448" s="250" t="s">
        <v>157</v>
      </c>
      <c r="AU448" s="250" t="s">
        <v>170</v>
      </c>
      <c r="AV448" s="12" t="s">
        <v>81</v>
      </c>
      <c r="AW448" s="12" t="s">
        <v>35</v>
      </c>
      <c r="AX448" s="12" t="s">
        <v>72</v>
      </c>
      <c r="AY448" s="250" t="s">
        <v>146</v>
      </c>
    </row>
    <row r="449" s="12" customFormat="1">
      <c r="B449" s="240"/>
      <c r="C449" s="241"/>
      <c r="D449" s="227" t="s">
        <v>157</v>
      </c>
      <c r="E449" s="242" t="s">
        <v>21</v>
      </c>
      <c r="F449" s="243" t="s">
        <v>21</v>
      </c>
      <c r="G449" s="241"/>
      <c r="H449" s="244">
        <v>0</v>
      </c>
      <c r="I449" s="245"/>
      <c r="J449" s="241"/>
      <c r="K449" s="241"/>
      <c r="L449" s="246"/>
      <c r="M449" s="247"/>
      <c r="N449" s="248"/>
      <c r="O449" s="248"/>
      <c r="P449" s="248"/>
      <c r="Q449" s="248"/>
      <c r="R449" s="248"/>
      <c r="S449" s="248"/>
      <c r="T449" s="249"/>
      <c r="AT449" s="250" t="s">
        <v>157</v>
      </c>
      <c r="AU449" s="250" t="s">
        <v>170</v>
      </c>
      <c r="AV449" s="12" t="s">
        <v>81</v>
      </c>
      <c r="AW449" s="12" t="s">
        <v>35</v>
      </c>
      <c r="AX449" s="12" t="s">
        <v>72</v>
      </c>
      <c r="AY449" s="250" t="s">
        <v>146</v>
      </c>
    </row>
    <row r="450" s="11" customFormat="1">
      <c r="B450" s="230"/>
      <c r="C450" s="231"/>
      <c r="D450" s="227" t="s">
        <v>157</v>
      </c>
      <c r="E450" s="232" t="s">
        <v>21</v>
      </c>
      <c r="F450" s="233" t="s">
        <v>338</v>
      </c>
      <c r="G450" s="231"/>
      <c r="H450" s="232" t="s">
        <v>21</v>
      </c>
      <c r="I450" s="234"/>
      <c r="J450" s="231"/>
      <c r="K450" s="231"/>
      <c r="L450" s="235"/>
      <c r="M450" s="236"/>
      <c r="N450" s="237"/>
      <c r="O450" s="237"/>
      <c r="P450" s="237"/>
      <c r="Q450" s="237"/>
      <c r="R450" s="237"/>
      <c r="S450" s="237"/>
      <c r="T450" s="238"/>
      <c r="AT450" s="239" t="s">
        <v>157</v>
      </c>
      <c r="AU450" s="239" t="s">
        <v>170</v>
      </c>
      <c r="AV450" s="11" t="s">
        <v>79</v>
      </c>
      <c r="AW450" s="11" t="s">
        <v>35</v>
      </c>
      <c r="AX450" s="11" t="s">
        <v>72</v>
      </c>
      <c r="AY450" s="239" t="s">
        <v>146</v>
      </c>
    </row>
    <row r="451" s="11" customFormat="1">
      <c r="B451" s="230"/>
      <c r="C451" s="231"/>
      <c r="D451" s="227" t="s">
        <v>157</v>
      </c>
      <c r="E451" s="232" t="s">
        <v>21</v>
      </c>
      <c r="F451" s="233" t="s">
        <v>159</v>
      </c>
      <c r="G451" s="231"/>
      <c r="H451" s="232" t="s">
        <v>21</v>
      </c>
      <c r="I451" s="234"/>
      <c r="J451" s="231"/>
      <c r="K451" s="231"/>
      <c r="L451" s="235"/>
      <c r="M451" s="236"/>
      <c r="N451" s="237"/>
      <c r="O451" s="237"/>
      <c r="P451" s="237"/>
      <c r="Q451" s="237"/>
      <c r="R451" s="237"/>
      <c r="S451" s="237"/>
      <c r="T451" s="238"/>
      <c r="AT451" s="239" t="s">
        <v>157</v>
      </c>
      <c r="AU451" s="239" t="s">
        <v>170</v>
      </c>
      <c r="AV451" s="11" t="s">
        <v>79</v>
      </c>
      <c r="AW451" s="11" t="s">
        <v>35</v>
      </c>
      <c r="AX451" s="11" t="s">
        <v>72</v>
      </c>
      <c r="AY451" s="239" t="s">
        <v>146</v>
      </c>
    </row>
    <row r="452" s="12" customFormat="1">
      <c r="B452" s="240"/>
      <c r="C452" s="241"/>
      <c r="D452" s="227" t="s">
        <v>157</v>
      </c>
      <c r="E452" s="242" t="s">
        <v>21</v>
      </c>
      <c r="F452" s="243" t="s">
        <v>339</v>
      </c>
      <c r="G452" s="241"/>
      <c r="H452" s="244">
        <v>54.683999999999998</v>
      </c>
      <c r="I452" s="245"/>
      <c r="J452" s="241"/>
      <c r="K452" s="241"/>
      <c r="L452" s="246"/>
      <c r="M452" s="247"/>
      <c r="N452" s="248"/>
      <c r="O452" s="248"/>
      <c r="P452" s="248"/>
      <c r="Q452" s="248"/>
      <c r="R452" s="248"/>
      <c r="S452" s="248"/>
      <c r="T452" s="249"/>
      <c r="AT452" s="250" t="s">
        <v>157</v>
      </c>
      <c r="AU452" s="250" t="s">
        <v>170</v>
      </c>
      <c r="AV452" s="12" t="s">
        <v>81</v>
      </c>
      <c r="AW452" s="12" t="s">
        <v>35</v>
      </c>
      <c r="AX452" s="12" t="s">
        <v>72</v>
      </c>
      <c r="AY452" s="250" t="s">
        <v>146</v>
      </c>
    </row>
    <row r="453" s="11" customFormat="1">
      <c r="B453" s="230"/>
      <c r="C453" s="231"/>
      <c r="D453" s="227" t="s">
        <v>157</v>
      </c>
      <c r="E453" s="232" t="s">
        <v>21</v>
      </c>
      <c r="F453" s="233" t="s">
        <v>340</v>
      </c>
      <c r="G453" s="231"/>
      <c r="H453" s="232" t="s">
        <v>21</v>
      </c>
      <c r="I453" s="234"/>
      <c r="J453" s="231"/>
      <c r="K453" s="231"/>
      <c r="L453" s="235"/>
      <c r="M453" s="236"/>
      <c r="N453" s="237"/>
      <c r="O453" s="237"/>
      <c r="P453" s="237"/>
      <c r="Q453" s="237"/>
      <c r="R453" s="237"/>
      <c r="S453" s="237"/>
      <c r="T453" s="238"/>
      <c r="AT453" s="239" t="s">
        <v>157</v>
      </c>
      <c r="AU453" s="239" t="s">
        <v>170</v>
      </c>
      <c r="AV453" s="11" t="s">
        <v>79</v>
      </c>
      <c r="AW453" s="11" t="s">
        <v>35</v>
      </c>
      <c r="AX453" s="11" t="s">
        <v>72</v>
      </c>
      <c r="AY453" s="239" t="s">
        <v>146</v>
      </c>
    </row>
    <row r="454" s="12" customFormat="1">
      <c r="B454" s="240"/>
      <c r="C454" s="241"/>
      <c r="D454" s="227" t="s">
        <v>157</v>
      </c>
      <c r="E454" s="242" t="s">
        <v>21</v>
      </c>
      <c r="F454" s="243" t="s">
        <v>341</v>
      </c>
      <c r="G454" s="241"/>
      <c r="H454" s="244">
        <v>-18.431999999999999</v>
      </c>
      <c r="I454" s="245"/>
      <c r="J454" s="241"/>
      <c r="K454" s="241"/>
      <c r="L454" s="246"/>
      <c r="M454" s="247"/>
      <c r="N454" s="248"/>
      <c r="O454" s="248"/>
      <c r="P454" s="248"/>
      <c r="Q454" s="248"/>
      <c r="R454" s="248"/>
      <c r="S454" s="248"/>
      <c r="T454" s="249"/>
      <c r="AT454" s="250" t="s">
        <v>157</v>
      </c>
      <c r="AU454" s="250" t="s">
        <v>170</v>
      </c>
      <c r="AV454" s="12" t="s">
        <v>81</v>
      </c>
      <c r="AW454" s="12" t="s">
        <v>35</v>
      </c>
      <c r="AX454" s="12" t="s">
        <v>72</v>
      </c>
      <c r="AY454" s="250" t="s">
        <v>146</v>
      </c>
    </row>
    <row r="455" s="11" customFormat="1">
      <c r="B455" s="230"/>
      <c r="C455" s="231"/>
      <c r="D455" s="227" t="s">
        <v>157</v>
      </c>
      <c r="E455" s="232" t="s">
        <v>21</v>
      </c>
      <c r="F455" s="233" t="s">
        <v>342</v>
      </c>
      <c r="G455" s="231"/>
      <c r="H455" s="232" t="s">
        <v>21</v>
      </c>
      <c r="I455" s="234"/>
      <c r="J455" s="231"/>
      <c r="K455" s="231"/>
      <c r="L455" s="235"/>
      <c r="M455" s="236"/>
      <c r="N455" s="237"/>
      <c r="O455" s="237"/>
      <c r="P455" s="237"/>
      <c r="Q455" s="237"/>
      <c r="R455" s="237"/>
      <c r="S455" s="237"/>
      <c r="T455" s="238"/>
      <c r="AT455" s="239" t="s">
        <v>157</v>
      </c>
      <c r="AU455" s="239" t="s">
        <v>170</v>
      </c>
      <c r="AV455" s="11" t="s">
        <v>79</v>
      </c>
      <c r="AW455" s="11" t="s">
        <v>35</v>
      </c>
      <c r="AX455" s="11" t="s">
        <v>72</v>
      </c>
      <c r="AY455" s="239" t="s">
        <v>146</v>
      </c>
    </row>
    <row r="456" s="12" customFormat="1">
      <c r="B456" s="240"/>
      <c r="C456" s="241"/>
      <c r="D456" s="227" t="s">
        <v>157</v>
      </c>
      <c r="E456" s="242" t="s">
        <v>21</v>
      </c>
      <c r="F456" s="243" t="s">
        <v>343</v>
      </c>
      <c r="G456" s="241"/>
      <c r="H456" s="244">
        <v>3.0720000000000001</v>
      </c>
      <c r="I456" s="245"/>
      <c r="J456" s="241"/>
      <c r="K456" s="241"/>
      <c r="L456" s="246"/>
      <c r="M456" s="247"/>
      <c r="N456" s="248"/>
      <c r="O456" s="248"/>
      <c r="P456" s="248"/>
      <c r="Q456" s="248"/>
      <c r="R456" s="248"/>
      <c r="S456" s="248"/>
      <c r="T456" s="249"/>
      <c r="AT456" s="250" t="s">
        <v>157</v>
      </c>
      <c r="AU456" s="250" t="s">
        <v>170</v>
      </c>
      <c r="AV456" s="12" t="s">
        <v>81</v>
      </c>
      <c r="AW456" s="12" t="s">
        <v>35</v>
      </c>
      <c r="AX456" s="12" t="s">
        <v>72</v>
      </c>
      <c r="AY456" s="250" t="s">
        <v>146</v>
      </c>
    </row>
    <row r="457" s="11" customFormat="1">
      <c r="B457" s="230"/>
      <c r="C457" s="231"/>
      <c r="D457" s="227" t="s">
        <v>157</v>
      </c>
      <c r="E457" s="232" t="s">
        <v>21</v>
      </c>
      <c r="F457" s="233" t="s">
        <v>161</v>
      </c>
      <c r="G457" s="231"/>
      <c r="H457" s="232" t="s">
        <v>21</v>
      </c>
      <c r="I457" s="234"/>
      <c r="J457" s="231"/>
      <c r="K457" s="231"/>
      <c r="L457" s="235"/>
      <c r="M457" s="236"/>
      <c r="N457" s="237"/>
      <c r="O457" s="237"/>
      <c r="P457" s="237"/>
      <c r="Q457" s="237"/>
      <c r="R457" s="237"/>
      <c r="S457" s="237"/>
      <c r="T457" s="238"/>
      <c r="AT457" s="239" t="s">
        <v>157</v>
      </c>
      <c r="AU457" s="239" t="s">
        <v>170</v>
      </c>
      <c r="AV457" s="11" t="s">
        <v>79</v>
      </c>
      <c r="AW457" s="11" t="s">
        <v>35</v>
      </c>
      <c r="AX457" s="11" t="s">
        <v>72</v>
      </c>
      <c r="AY457" s="239" t="s">
        <v>146</v>
      </c>
    </row>
    <row r="458" s="12" customFormat="1">
      <c r="B458" s="240"/>
      <c r="C458" s="241"/>
      <c r="D458" s="227" t="s">
        <v>157</v>
      </c>
      <c r="E458" s="242" t="s">
        <v>21</v>
      </c>
      <c r="F458" s="243" t="s">
        <v>339</v>
      </c>
      <c r="G458" s="241"/>
      <c r="H458" s="244">
        <v>54.683999999999998</v>
      </c>
      <c r="I458" s="245"/>
      <c r="J458" s="241"/>
      <c r="K458" s="241"/>
      <c r="L458" s="246"/>
      <c r="M458" s="247"/>
      <c r="N458" s="248"/>
      <c r="O458" s="248"/>
      <c r="P458" s="248"/>
      <c r="Q458" s="248"/>
      <c r="R458" s="248"/>
      <c r="S458" s="248"/>
      <c r="T458" s="249"/>
      <c r="AT458" s="250" t="s">
        <v>157</v>
      </c>
      <c r="AU458" s="250" t="s">
        <v>170</v>
      </c>
      <c r="AV458" s="12" t="s">
        <v>81</v>
      </c>
      <c r="AW458" s="12" t="s">
        <v>35</v>
      </c>
      <c r="AX458" s="12" t="s">
        <v>72</v>
      </c>
      <c r="AY458" s="250" t="s">
        <v>146</v>
      </c>
    </row>
    <row r="459" s="11" customFormat="1">
      <c r="B459" s="230"/>
      <c r="C459" s="231"/>
      <c r="D459" s="227" t="s">
        <v>157</v>
      </c>
      <c r="E459" s="232" t="s">
        <v>21</v>
      </c>
      <c r="F459" s="233" t="s">
        <v>340</v>
      </c>
      <c r="G459" s="231"/>
      <c r="H459" s="232" t="s">
        <v>21</v>
      </c>
      <c r="I459" s="234"/>
      <c r="J459" s="231"/>
      <c r="K459" s="231"/>
      <c r="L459" s="235"/>
      <c r="M459" s="236"/>
      <c r="N459" s="237"/>
      <c r="O459" s="237"/>
      <c r="P459" s="237"/>
      <c r="Q459" s="237"/>
      <c r="R459" s="237"/>
      <c r="S459" s="237"/>
      <c r="T459" s="238"/>
      <c r="AT459" s="239" t="s">
        <v>157</v>
      </c>
      <c r="AU459" s="239" t="s">
        <v>170</v>
      </c>
      <c r="AV459" s="11" t="s">
        <v>79</v>
      </c>
      <c r="AW459" s="11" t="s">
        <v>35</v>
      </c>
      <c r="AX459" s="11" t="s">
        <v>72</v>
      </c>
      <c r="AY459" s="239" t="s">
        <v>146</v>
      </c>
    </row>
    <row r="460" s="12" customFormat="1">
      <c r="B460" s="240"/>
      <c r="C460" s="241"/>
      <c r="D460" s="227" t="s">
        <v>157</v>
      </c>
      <c r="E460" s="242" t="s">
        <v>21</v>
      </c>
      <c r="F460" s="243" t="s">
        <v>344</v>
      </c>
      <c r="G460" s="241"/>
      <c r="H460" s="244">
        <v>-23.039999999999999</v>
      </c>
      <c r="I460" s="245"/>
      <c r="J460" s="241"/>
      <c r="K460" s="241"/>
      <c r="L460" s="246"/>
      <c r="M460" s="247"/>
      <c r="N460" s="248"/>
      <c r="O460" s="248"/>
      <c r="P460" s="248"/>
      <c r="Q460" s="248"/>
      <c r="R460" s="248"/>
      <c r="S460" s="248"/>
      <c r="T460" s="249"/>
      <c r="AT460" s="250" t="s">
        <v>157</v>
      </c>
      <c r="AU460" s="250" t="s">
        <v>170</v>
      </c>
      <c r="AV460" s="12" t="s">
        <v>81</v>
      </c>
      <c r="AW460" s="12" t="s">
        <v>35</v>
      </c>
      <c r="AX460" s="12" t="s">
        <v>72</v>
      </c>
      <c r="AY460" s="250" t="s">
        <v>146</v>
      </c>
    </row>
    <row r="461" s="11" customFormat="1">
      <c r="B461" s="230"/>
      <c r="C461" s="231"/>
      <c r="D461" s="227" t="s">
        <v>157</v>
      </c>
      <c r="E461" s="232" t="s">
        <v>21</v>
      </c>
      <c r="F461" s="233" t="s">
        <v>342</v>
      </c>
      <c r="G461" s="231"/>
      <c r="H461" s="232" t="s">
        <v>21</v>
      </c>
      <c r="I461" s="234"/>
      <c r="J461" s="231"/>
      <c r="K461" s="231"/>
      <c r="L461" s="235"/>
      <c r="M461" s="236"/>
      <c r="N461" s="237"/>
      <c r="O461" s="237"/>
      <c r="P461" s="237"/>
      <c r="Q461" s="237"/>
      <c r="R461" s="237"/>
      <c r="S461" s="237"/>
      <c r="T461" s="238"/>
      <c r="AT461" s="239" t="s">
        <v>157</v>
      </c>
      <c r="AU461" s="239" t="s">
        <v>170</v>
      </c>
      <c r="AV461" s="11" t="s">
        <v>79</v>
      </c>
      <c r="AW461" s="11" t="s">
        <v>35</v>
      </c>
      <c r="AX461" s="11" t="s">
        <v>72</v>
      </c>
      <c r="AY461" s="239" t="s">
        <v>146</v>
      </c>
    </row>
    <row r="462" s="12" customFormat="1">
      <c r="B462" s="240"/>
      <c r="C462" s="241"/>
      <c r="D462" s="227" t="s">
        <v>157</v>
      </c>
      <c r="E462" s="242" t="s">
        <v>21</v>
      </c>
      <c r="F462" s="243" t="s">
        <v>345</v>
      </c>
      <c r="G462" s="241"/>
      <c r="H462" s="244">
        <v>3.8399999999999999</v>
      </c>
      <c r="I462" s="245"/>
      <c r="J462" s="241"/>
      <c r="K462" s="241"/>
      <c r="L462" s="246"/>
      <c r="M462" s="247"/>
      <c r="N462" s="248"/>
      <c r="O462" s="248"/>
      <c r="P462" s="248"/>
      <c r="Q462" s="248"/>
      <c r="R462" s="248"/>
      <c r="S462" s="248"/>
      <c r="T462" s="249"/>
      <c r="AT462" s="250" t="s">
        <v>157</v>
      </c>
      <c r="AU462" s="250" t="s">
        <v>170</v>
      </c>
      <c r="AV462" s="12" t="s">
        <v>81</v>
      </c>
      <c r="AW462" s="12" t="s">
        <v>35</v>
      </c>
      <c r="AX462" s="12" t="s">
        <v>72</v>
      </c>
      <c r="AY462" s="250" t="s">
        <v>146</v>
      </c>
    </row>
    <row r="463" s="11" customFormat="1">
      <c r="B463" s="230"/>
      <c r="C463" s="231"/>
      <c r="D463" s="227" t="s">
        <v>157</v>
      </c>
      <c r="E463" s="232" t="s">
        <v>21</v>
      </c>
      <c r="F463" s="233" t="s">
        <v>346</v>
      </c>
      <c r="G463" s="231"/>
      <c r="H463" s="232" t="s">
        <v>21</v>
      </c>
      <c r="I463" s="234"/>
      <c r="J463" s="231"/>
      <c r="K463" s="231"/>
      <c r="L463" s="235"/>
      <c r="M463" s="236"/>
      <c r="N463" s="237"/>
      <c r="O463" s="237"/>
      <c r="P463" s="237"/>
      <c r="Q463" s="237"/>
      <c r="R463" s="237"/>
      <c r="S463" s="237"/>
      <c r="T463" s="238"/>
      <c r="AT463" s="239" t="s">
        <v>157</v>
      </c>
      <c r="AU463" s="239" t="s">
        <v>170</v>
      </c>
      <c r="AV463" s="11" t="s">
        <v>79</v>
      </c>
      <c r="AW463" s="11" t="s">
        <v>35</v>
      </c>
      <c r="AX463" s="11" t="s">
        <v>72</v>
      </c>
      <c r="AY463" s="239" t="s">
        <v>146</v>
      </c>
    </row>
    <row r="464" s="12" customFormat="1">
      <c r="B464" s="240"/>
      <c r="C464" s="241"/>
      <c r="D464" s="227" t="s">
        <v>157</v>
      </c>
      <c r="E464" s="242" t="s">
        <v>21</v>
      </c>
      <c r="F464" s="243" t="s">
        <v>347</v>
      </c>
      <c r="G464" s="241"/>
      <c r="H464" s="244">
        <v>18.073</v>
      </c>
      <c r="I464" s="245"/>
      <c r="J464" s="241"/>
      <c r="K464" s="241"/>
      <c r="L464" s="246"/>
      <c r="M464" s="247"/>
      <c r="N464" s="248"/>
      <c r="O464" s="248"/>
      <c r="P464" s="248"/>
      <c r="Q464" s="248"/>
      <c r="R464" s="248"/>
      <c r="S464" s="248"/>
      <c r="T464" s="249"/>
      <c r="AT464" s="250" t="s">
        <v>157</v>
      </c>
      <c r="AU464" s="250" t="s">
        <v>170</v>
      </c>
      <c r="AV464" s="12" t="s">
        <v>81</v>
      </c>
      <c r="AW464" s="12" t="s">
        <v>35</v>
      </c>
      <c r="AX464" s="12" t="s">
        <v>72</v>
      </c>
      <c r="AY464" s="250" t="s">
        <v>146</v>
      </c>
    </row>
    <row r="465" s="11" customFormat="1">
      <c r="B465" s="230"/>
      <c r="C465" s="231"/>
      <c r="D465" s="227" t="s">
        <v>157</v>
      </c>
      <c r="E465" s="232" t="s">
        <v>21</v>
      </c>
      <c r="F465" s="233" t="s">
        <v>340</v>
      </c>
      <c r="G465" s="231"/>
      <c r="H465" s="232" t="s">
        <v>21</v>
      </c>
      <c r="I465" s="234"/>
      <c r="J465" s="231"/>
      <c r="K465" s="231"/>
      <c r="L465" s="235"/>
      <c r="M465" s="236"/>
      <c r="N465" s="237"/>
      <c r="O465" s="237"/>
      <c r="P465" s="237"/>
      <c r="Q465" s="237"/>
      <c r="R465" s="237"/>
      <c r="S465" s="237"/>
      <c r="T465" s="238"/>
      <c r="AT465" s="239" t="s">
        <v>157</v>
      </c>
      <c r="AU465" s="239" t="s">
        <v>170</v>
      </c>
      <c r="AV465" s="11" t="s">
        <v>79</v>
      </c>
      <c r="AW465" s="11" t="s">
        <v>35</v>
      </c>
      <c r="AX465" s="11" t="s">
        <v>72</v>
      </c>
      <c r="AY465" s="239" t="s">
        <v>146</v>
      </c>
    </row>
    <row r="466" s="12" customFormat="1">
      <c r="B466" s="240"/>
      <c r="C466" s="241"/>
      <c r="D466" s="227" t="s">
        <v>157</v>
      </c>
      <c r="E466" s="242" t="s">
        <v>21</v>
      </c>
      <c r="F466" s="243" t="s">
        <v>348</v>
      </c>
      <c r="G466" s="241"/>
      <c r="H466" s="244">
        <v>-6.9119999999999999</v>
      </c>
      <c r="I466" s="245"/>
      <c r="J466" s="241"/>
      <c r="K466" s="241"/>
      <c r="L466" s="246"/>
      <c r="M466" s="247"/>
      <c r="N466" s="248"/>
      <c r="O466" s="248"/>
      <c r="P466" s="248"/>
      <c r="Q466" s="248"/>
      <c r="R466" s="248"/>
      <c r="S466" s="248"/>
      <c r="T466" s="249"/>
      <c r="AT466" s="250" t="s">
        <v>157</v>
      </c>
      <c r="AU466" s="250" t="s">
        <v>170</v>
      </c>
      <c r="AV466" s="12" t="s">
        <v>81</v>
      </c>
      <c r="AW466" s="12" t="s">
        <v>35</v>
      </c>
      <c r="AX466" s="12" t="s">
        <v>72</v>
      </c>
      <c r="AY466" s="250" t="s">
        <v>146</v>
      </c>
    </row>
    <row r="467" s="11" customFormat="1">
      <c r="B467" s="230"/>
      <c r="C467" s="231"/>
      <c r="D467" s="227" t="s">
        <v>157</v>
      </c>
      <c r="E467" s="232" t="s">
        <v>21</v>
      </c>
      <c r="F467" s="233" t="s">
        <v>342</v>
      </c>
      <c r="G467" s="231"/>
      <c r="H467" s="232" t="s">
        <v>21</v>
      </c>
      <c r="I467" s="234"/>
      <c r="J467" s="231"/>
      <c r="K467" s="231"/>
      <c r="L467" s="235"/>
      <c r="M467" s="236"/>
      <c r="N467" s="237"/>
      <c r="O467" s="237"/>
      <c r="P467" s="237"/>
      <c r="Q467" s="237"/>
      <c r="R467" s="237"/>
      <c r="S467" s="237"/>
      <c r="T467" s="238"/>
      <c r="AT467" s="239" t="s">
        <v>157</v>
      </c>
      <c r="AU467" s="239" t="s">
        <v>170</v>
      </c>
      <c r="AV467" s="11" t="s">
        <v>79</v>
      </c>
      <c r="AW467" s="11" t="s">
        <v>35</v>
      </c>
      <c r="AX467" s="11" t="s">
        <v>72</v>
      </c>
      <c r="AY467" s="239" t="s">
        <v>146</v>
      </c>
    </row>
    <row r="468" s="12" customFormat="1">
      <c r="B468" s="240"/>
      <c r="C468" s="241"/>
      <c r="D468" s="227" t="s">
        <v>157</v>
      </c>
      <c r="E468" s="242" t="s">
        <v>21</v>
      </c>
      <c r="F468" s="243" t="s">
        <v>349</v>
      </c>
      <c r="G468" s="241"/>
      <c r="H468" s="244">
        <v>1.1519999999999999</v>
      </c>
      <c r="I468" s="245"/>
      <c r="J468" s="241"/>
      <c r="K468" s="241"/>
      <c r="L468" s="246"/>
      <c r="M468" s="247"/>
      <c r="N468" s="248"/>
      <c r="O468" s="248"/>
      <c r="P468" s="248"/>
      <c r="Q468" s="248"/>
      <c r="R468" s="248"/>
      <c r="S468" s="248"/>
      <c r="T468" s="249"/>
      <c r="AT468" s="250" t="s">
        <v>157</v>
      </c>
      <c r="AU468" s="250" t="s">
        <v>170</v>
      </c>
      <c r="AV468" s="12" t="s">
        <v>81</v>
      </c>
      <c r="AW468" s="12" t="s">
        <v>35</v>
      </c>
      <c r="AX468" s="12" t="s">
        <v>72</v>
      </c>
      <c r="AY468" s="250" t="s">
        <v>146</v>
      </c>
    </row>
    <row r="469" s="12" customFormat="1">
      <c r="B469" s="240"/>
      <c r="C469" s="241"/>
      <c r="D469" s="227" t="s">
        <v>157</v>
      </c>
      <c r="E469" s="242" t="s">
        <v>21</v>
      </c>
      <c r="F469" s="243" t="s">
        <v>21</v>
      </c>
      <c r="G469" s="241"/>
      <c r="H469" s="244">
        <v>0</v>
      </c>
      <c r="I469" s="245"/>
      <c r="J469" s="241"/>
      <c r="K469" s="241"/>
      <c r="L469" s="246"/>
      <c r="M469" s="247"/>
      <c r="N469" s="248"/>
      <c r="O469" s="248"/>
      <c r="P469" s="248"/>
      <c r="Q469" s="248"/>
      <c r="R469" s="248"/>
      <c r="S469" s="248"/>
      <c r="T469" s="249"/>
      <c r="AT469" s="250" t="s">
        <v>157</v>
      </c>
      <c r="AU469" s="250" t="s">
        <v>170</v>
      </c>
      <c r="AV469" s="12" t="s">
        <v>81</v>
      </c>
      <c r="AW469" s="12" t="s">
        <v>35</v>
      </c>
      <c r="AX469" s="12" t="s">
        <v>72</v>
      </c>
      <c r="AY469" s="250" t="s">
        <v>146</v>
      </c>
    </row>
    <row r="470" s="11" customFormat="1">
      <c r="B470" s="230"/>
      <c r="C470" s="231"/>
      <c r="D470" s="227" t="s">
        <v>157</v>
      </c>
      <c r="E470" s="232" t="s">
        <v>21</v>
      </c>
      <c r="F470" s="233" t="s">
        <v>163</v>
      </c>
      <c r="G470" s="231"/>
      <c r="H470" s="232" t="s">
        <v>21</v>
      </c>
      <c r="I470" s="234"/>
      <c r="J470" s="231"/>
      <c r="K470" s="231"/>
      <c r="L470" s="235"/>
      <c r="M470" s="236"/>
      <c r="N470" s="237"/>
      <c r="O470" s="237"/>
      <c r="P470" s="237"/>
      <c r="Q470" s="237"/>
      <c r="R470" s="237"/>
      <c r="S470" s="237"/>
      <c r="T470" s="238"/>
      <c r="AT470" s="239" t="s">
        <v>157</v>
      </c>
      <c r="AU470" s="239" t="s">
        <v>170</v>
      </c>
      <c r="AV470" s="11" t="s">
        <v>79</v>
      </c>
      <c r="AW470" s="11" t="s">
        <v>35</v>
      </c>
      <c r="AX470" s="11" t="s">
        <v>72</v>
      </c>
      <c r="AY470" s="239" t="s">
        <v>146</v>
      </c>
    </row>
    <row r="471" s="12" customFormat="1">
      <c r="B471" s="240"/>
      <c r="C471" s="241"/>
      <c r="D471" s="227" t="s">
        <v>157</v>
      </c>
      <c r="E471" s="242" t="s">
        <v>21</v>
      </c>
      <c r="F471" s="243" t="s">
        <v>350</v>
      </c>
      <c r="G471" s="241"/>
      <c r="H471" s="244">
        <v>31.059000000000001</v>
      </c>
      <c r="I471" s="245"/>
      <c r="J471" s="241"/>
      <c r="K471" s="241"/>
      <c r="L471" s="246"/>
      <c r="M471" s="247"/>
      <c r="N471" s="248"/>
      <c r="O471" s="248"/>
      <c r="P471" s="248"/>
      <c r="Q471" s="248"/>
      <c r="R471" s="248"/>
      <c r="S471" s="248"/>
      <c r="T471" s="249"/>
      <c r="AT471" s="250" t="s">
        <v>157</v>
      </c>
      <c r="AU471" s="250" t="s">
        <v>170</v>
      </c>
      <c r="AV471" s="12" t="s">
        <v>81</v>
      </c>
      <c r="AW471" s="12" t="s">
        <v>35</v>
      </c>
      <c r="AX471" s="12" t="s">
        <v>72</v>
      </c>
      <c r="AY471" s="250" t="s">
        <v>146</v>
      </c>
    </row>
    <row r="472" s="11" customFormat="1">
      <c r="B472" s="230"/>
      <c r="C472" s="231"/>
      <c r="D472" s="227" t="s">
        <v>157</v>
      </c>
      <c r="E472" s="232" t="s">
        <v>21</v>
      </c>
      <c r="F472" s="233" t="s">
        <v>340</v>
      </c>
      <c r="G472" s="231"/>
      <c r="H472" s="232" t="s">
        <v>21</v>
      </c>
      <c r="I472" s="234"/>
      <c r="J472" s="231"/>
      <c r="K472" s="231"/>
      <c r="L472" s="235"/>
      <c r="M472" s="236"/>
      <c r="N472" s="237"/>
      <c r="O472" s="237"/>
      <c r="P472" s="237"/>
      <c r="Q472" s="237"/>
      <c r="R472" s="237"/>
      <c r="S472" s="237"/>
      <c r="T472" s="238"/>
      <c r="AT472" s="239" t="s">
        <v>157</v>
      </c>
      <c r="AU472" s="239" t="s">
        <v>170</v>
      </c>
      <c r="AV472" s="11" t="s">
        <v>79</v>
      </c>
      <c r="AW472" s="11" t="s">
        <v>35</v>
      </c>
      <c r="AX472" s="11" t="s">
        <v>72</v>
      </c>
      <c r="AY472" s="239" t="s">
        <v>146</v>
      </c>
    </row>
    <row r="473" s="12" customFormat="1">
      <c r="B473" s="240"/>
      <c r="C473" s="241"/>
      <c r="D473" s="227" t="s">
        <v>157</v>
      </c>
      <c r="E473" s="242" t="s">
        <v>21</v>
      </c>
      <c r="F473" s="243" t="s">
        <v>351</v>
      </c>
      <c r="G473" s="241"/>
      <c r="H473" s="244">
        <v>-11.311999999999999</v>
      </c>
      <c r="I473" s="245"/>
      <c r="J473" s="241"/>
      <c r="K473" s="241"/>
      <c r="L473" s="246"/>
      <c r="M473" s="247"/>
      <c r="N473" s="248"/>
      <c r="O473" s="248"/>
      <c r="P473" s="248"/>
      <c r="Q473" s="248"/>
      <c r="R473" s="248"/>
      <c r="S473" s="248"/>
      <c r="T473" s="249"/>
      <c r="AT473" s="250" t="s">
        <v>157</v>
      </c>
      <c r="AU473" s="250" t="s">
        <v>170</v>
      </c>
      <c r="AV473" s="12" t="s">
        <v>81</v>
      </c>
      <c r="AW473" s="12" t="s">
        <v>35</v>
      </c>
      <c r="AX473" s="12" t="s">
        <v>72</v>
      </c>
      <c r="AY473" s="250" t="s">
        <v>146</v>
      </c>
    </row>
    <row r="474" s="11" customFormat="1">
      <c r="B474" s="230"/>
      <c r="C474" s="231"/>
      <c r="D474" s="227" t="s">
        <v>157</v>
      </c>
      <c r="E474" s="232" t="s">
        <v>21</v>
      </c>
      <c r="F474" s="233" t="s">
        <v>342</v>
      </c>
      <c r="G474" s="231"/>
      <c r="H474" s="232" t="s">
        <v>21</v>
      </c>
      <c r="I474" s="234"/>
      <c r="J474" s="231"/>
      <c r="K474" s="231"/>
      <c r="L474" s="235"/>
      <c r="M474" s="236"/>
      <c r="N474" s="237"/>
      <c r="O474" s="237"/>
      <c r="P474" s="237"/>
      <c r="Q474" s="237"/>
      <c r="R474" s="237"/>
      <c r="S474" s="237"/>
      <c r="T474" s="238"/>
      <c r="AT474" s="239" t="s">
        <v>157</v>
      </c>
      <c r="AU474" s="239" t="s">
        <v>170</v>
      </c>
      <c r="AV474" s="11" t="s">
        <v>79</v>
      </c>
      <c r="AW474" s="11" t="s">
        <v>35</v>
      </c>
      <c r="AX474" s="11" t="s">
        <v>72</v>
      </c>
      <c r="AY474" s="239" t="s">
        <v>146</v>
      </c>
    </row>
    <row r="475" s="12" customFormat="1">
      <c r="B475" s="240"/>
      <c r="C475" s="241"/>
      <c r="D475" s="227" t="s">
        <v>157</v>
      </c>
      <c r="E475" s="242" t="s">
        <v>21</v>
      </c>
      <c r="F475" s="243" t="s">
        <v>352</v>
      </c>
      <c r="G475" s="241"/>
      <c r="H475" s="244">
        <v>1.8779999999999999</v>
      </c>
      <c r="I475" s="245"/>
      <c r="J475" s="241"/>
      <c r="K475" s="241"/>
      <c r="L475" s="246"/>
      <c r="M475" s="247"/>
      <c r="N475" s="248"/>
      <c r="O475" s="248"/>
      <c r="P475" s="248"/>
      <c r="Q475" s="248"/>
      <c r="R475" s="248"/>
      <c r="S475" s="248"/>
      <c r="T475" s="249"/>
      <c r="AT475" s="250" t="s">
        <v>157</v>
      </c>
      <c r="AU475" s="250" t="s">
        <v>170</v>
      </c>
      <c r="AV475" s="12" t="s">
        <v>81</v>
      </c>
      <c r="AW475" s="12" t="s">
        <v>35</v>
      </c>
      <c r="AX475" s="12" t="s">
        <v>72</v>
      </c>
      <c r="AY475" s="250" t="s">
        <v>146</v>
      </c>
    </row>
    <row r="476" s="11" customFormat="1">
      <c r="B476" s="230"/>
      <c r="C476" s="231"/>
      <c r="D476" s="227" t="s">
        <v>157</v>
      </c>
      <c r="E476" s="232" t="s">
        <v>21</v>
      </c>
      <c r="F476" s="233" t="s">
        <v>353</v>
      </c>
      <c r="G476" s="231"/>
      <c r="H476" s="232" t="s">
        <v>21</v>
      </c>
      <c r="I476" s="234"/>
      <c r="J476" s="231"/>
      <c r="K476" s="231"/>
      <c r="L476" s="235"/>
      <c r="M476" s="236"/>
      <c r="N476" s="237"/>
      <c r="O476" s="237"/>
      <c r="P476" s="237"/>
      <c r="Q476" s="237"/>
      <c r="R476" s="237"/>
      <c r="S476" s="237"/>
      <c r="T476" s="238"/>
      <c r="AT476" s="239" t="s">
        <v>157</v>
      </c>
      <c r="AU476" s="239" t="s">
        <v>170</v>
      </c>
      <c r="AV476" s="11" t="s">
        <v>79</v>
      </c>
      <c r="AW476" s="11" t="s">
        <v>35</v>
      </c>
      <c r="AX476" s="11" t="s">
        <v>72</v>
      </c>
      <c r="AY476" s="239" t="s">
        <v>146</v>
      </c>
    </row>
    <row r="477" s="11" customFormat="1">
      <c r="B477" s="230"/>
      <c r="C477" s="231"/>
      <c r="D477" s="227" t="s">
        <v>157</v>
      </c>
      <c r="E477" s="232" t="s">
        <v>21</v>
      </c>
      <c r="F477" s="233" t="s">
        <v>354</v>
      </c>
      <c r="G477" s="231"/>
      <c r="H477" s="232" t="s">
        <v>21</v>
      </c>
      <c r="I477" s="234"/>
      <c r="J477" s="231"/>
      <c r="K477" s="231"/>
      <c r="L477" s="235"/>
      <c r="M477" s="236"/>
      <c r="N477" s="237"/>
      <c r="O477" s="237"/>
      <c r="P477" s="237"/>
      <c r="Q477" s="237"/>
      <c r="R477" s="237"/>
      <c r="S477" s="237"/>
      <c r="T477" s="238"/>
      <c r="AT477" s="239" t="s">
        <v>157</v>
      </c>
      <c r="AU477" s="239" t="s">
        <v>170</v>
      </c>
      <c r="AV477" s="11" t="s">
        <v>79</v>
      </c>
      <c r="AW477" s="11" t="s">
        <v>35</v>
      </c>
      <c r="AX477" s="11" t="s">
        <v>72</v>
      </c>
      <c r="AY477" s="239" t="s">
        <v>146</v>
      </c>
    </row>
    <row r="478" s="12" customFormat="1">
      <c r="B478" s="240"/>
      <c r="C478" s="241"/>
      <c r="D478" s="227" t="s">
        <v>157</v>
      </c>
      <c r="E478" s="242" t="s">
        <v>21</v>
      </c>
      <c r="F478" s="243" t="s">
        <v>355</v>
      </c>
      <c r="G478" s="241"/>
      <c r="H478" s="244">
        <v>-7.7759999999999998</v>
      </c>
      <c r="I478" s="245"/>
      <c r="J478" s="241"/>
      <c r="K478" s="241"/>
      <c r="L478" s="246"/>
      <c r="M478" s="247"/>
      <c r="N478" s="248"/>
      <c r="O478" s="248"/>
      <c r="P478" s="248"/>
      <c r="Q478" s="248"/>
      <c r="R478" s="248"/>
      <c r="S478" s="248"/>
      <c r="T478" s="249"/>
      <c r="AT478" s="250" t="s">
        <v>157</v>
      </c>
      <c r="AU478" s="250" t="s">
        <v>170</v>
      </c>
      <c r="AV478" s="12" t="s">
        <v>81</v>
      </c>
      <c r="AW478" s="12" t="s">
        <v>35</v>
      </c>
      <c r="AX478" s="12" t="s">
        <v>72</v>
      </c>
      <c r="AY478" s="250" t="s">
        <v>146</v>
      </c>
    </row>
    <row r="479" s="11" customFormat="1">
      <c r="B479" s="230"/>
      <c r="C479" s="231"/>
      <c r="D479" s="227" t="s">
        <v>157</v>
      </c>
      <c r="E479" s="232" t="s">
        <v>21</v>
      </c>
      <c r="F479" s="233" t="s">
        <v>356</v>
      </c>
      <c r="G479" s="231"/>
      <c r="H479" s="232" t="s">
        <v>21</v>
      </c>
      <c r="I479" s="234"/>
      <c r="J479" s="231"/>
      <c r="K479" s="231"/>
      <c r="L479" s="235"/>
      <c r="M479" s="236"/>
      <c r="N479" s="237"/>
      <c r="O479" s="237"/>
      <c r="P479" s="237"/>
      <c r="Q479" s="237"/>
      <c r="R479" s="237"/>
      <c r="S479" s="237"/>
      <c r="T479" s="238"/>
      <c r="AT479" s="239" t="s">
        <v>157</v>
      </c>
      <c r="AU479" s="239" t="s">
        <v>170</v>
      </c>
      <c r="AV479" s="11" t="s">
        <v>79</v>
      </c>
      <c r="AW479" s="11" t="s">
        <v>35</v>
      </c>
      <c r="AX479" s="11" t="s">
        <v>72</v>
      </c>
      <c r="AY479" s="239" t="s">
        <v>146</v>
      </c>
    </row>
    <row r="480" s="12" customFormat="1">
      <c r="B480" s="240"/>
      <c r="C480" s="241"/>
      <c r="D480" s="227" t="s">
        <v>157</v>
      </c>
      <c r="E480" s="242" t="s">
        <v>21</v>
      </c>
      <c r="F480" s="243" t="s">
        <v>357</v>
      </c>
      <c r="G480" s="241"/>
      <c r="H480" s="244">
        <v>-2.016</v>
      </c>
      <c r="I480" s="245"/>
      <c r="J480" s="241"/>
      <c r="K480" s="241"/>
      <c r="L480" s="246"/>
      <c r="M480" s="247"/>
      <c r="N480" s="248"/>
      <c r="O480" s="248"/>
      <c r="P480" s="248"/>
      <c r="Q480" s="248"/>
      <c r="R480" s="248"/>
      <c r="S480" s="248"/>
      <c r="T480" s="249"/>
      <c r="AT480" s="250" t="s">
        <v>157</v>
      </c>
      <c r="AU480" s="250" t="s">
        <v>170</v>
      </c>
      <c r="AV480" s="12" t="s">
        <v>81</v>
      </c>
      <c r="AW480" s="12" t="s">
        <v>35</v>
      </c>
      <c r="AX480" s="12" t="s">
        <v>72</v>
      </c>
      <c r="AY480" s="250" t="s">
        <v>146</v>
      </c>
    </row>
    <row r="481" s="11" customFormat="1">
      <c r="B481" s="230"/>
      <c r="C481" s="231"/>
      <c r="D481" s="227" t="s">
        <v>157</v>
      </c>
      <c r="E481" s="232" t="s">
        <v>21</v>
      </c>
      <c r="F481" s="233" t="s">
        <v>346</v>
      </c>
      <c r="G481" s="231"/>
      <c r="H481" s="232" t="s">
        <v>21</v>
      </c>
      <c r="I481" s="234"/>
      <c r="J481" s="231"/>
      <c r="K481" s="231"/>
      <c r="L481" s="235"/>
      <c r="M481" s="236"/>
      <c r="N481" s="237"/>
      <c r="O481" s="237"/>
      <c r="P481" s="237"/>
      <c r="Q481" s="237"/>
      <c r="R481" s="237"/>
      <c r="S481" s="237"/>
      <c r="T481" s="238"/>
      <c r="AT481" s="239" t="s">
        <v>157</v>
      </c>
      <c r="AU481" s="239" t="s">
        <v>170</v>
      </c>
      <c r="AV481" s="11" t="s">
        <v>79</v>
      </c>
      <c r="AW481" s="11" t="s">
        <v>35</v>
      </c>
      <c r="AX481" s="11" t="s">
        <v>72</v>
      </c>
      <c r="AY481" s="239" t="s">
        <v>146</v>
      </c>
    </row>
    <row r="482" s="12" customFormat="1">
      <c r="B482" s="240"/>
      <c r="C482" s="241"/>
      <c r="D482" s="227" t="s">
        <v>157</v>
      </c>
      <c r="E482" s="242" t="s">
        <v>21</v>
      </c>
      <c r="F482" s="243" t="s">
        <v>358</v>
      </c>
      <c r="G482" s="241"/>
      <c r="H482" s="244">
        <v>-1.008</v>
      </c>
      <c r="I482" s="245"/>
      <c r="J482" s="241"/>
      <c r="K482" s="241"/>
      <c r="L482" s="246"/>
      <c r="M482" s="247"/>
      <c r="N482" s="248"/>
      <c r="O482" s="248"/>
      <c r="P482" s="248"/>
      <c r="Q482" s="248"/>
      <c r="R482" s="248"/>
      <c r="S482" s="248"/>
      <c r="T482" s="249"/>
      <c r="AT482" s="250" t="s">
        <v>157</v>
      </c>
      <c r="AU482" s="250" t="s">
        <v>170</v>
      </c>
      <c r="AV482" s="12" t="s">
        <v>81</v>
      </c>
      <c r="AW482" s="12" t="s">
        <v>35</v>
      </c>
      <c r="AX482" s="12" t="s">
        <v>72</v>
      </c>
      <c r="AY482" s="250" t="s">
        <v>146</v>
      </c>
    </row>
    <row r="483" s="11" customFormat="1">
      <c r="B483" s="230"/>
      <c r="C483" s="231"/>
      <c r="D483" s="227" t="s">
        <v>157</v>
      </c>
      <c r="E483" s="232" t="s">
        <v>21</v>
      </c>
      <c r="F483" s="233" t="s">
        <v>163</v>
      </c>
      <c r="G483" s="231"/>
      <c r="H483" s="232" t="s">
        <v>21</v>
      </c>
      <c r="I483" s="234"/>
      <c r="J483" s="231"/>
      <c r="K483" s="231"/>
      <c r="L483" s="235"/>
      <c r="M483" s="236"/>
      <c r="N483" s="237"/>
      <c r="O483" s="237"/>
      <c r="P483" s="237"/>
      <c r="Q483" s="237"/>
      <c r="R483" s="237"/>
      <c r="S483" s="237"/>
      <c r="T483" s="238"/>
      <c r="AT483" s="239" t="s">
        <v>157</v>
      </c>
      <c r="AU483" s="239" t="s">
        <v>170</v>
      </c>
      <c r="AV483" s="11" t="s">
        <v>79</v>
      </c>
      <c r="AW483" s="11" t="s">
        <v>35</v>
      </c>
      <c r="AX483" s="11" t="s">
        <v>72</v>
      </c>
      <c r="AY483" s="239" t="s">
        <v>146</v>
      </c>
    </row>
    <row r="484" s="12" customFormat="1">
      <c r="B484" s="240"/>
      <c r="C484" s="241"/>
      <c r="D484" s="227" t="s">
        <v>157</v>
      </c>
      <c r="E484" s="242" t="s">
        <v>21</v>
      </c>
      <c r="F484" s="243" t="s">
        <v>359</v>
      </c>
      <c r="G484" s="241"/>
      <c r="H484" s="244">
        <v>-3.1680000000000001</v>
      </c>
      <c r="I484" s="245"/>
      <c r="J484" s="241"/>
      <c r="K484" s="241"/>
      <c r="L484" s="246"/>
      <c r="M484" s="247"/>
      <c r="N484" s="248"/>
      <c r="O484" s="248"/>
      <c r="P484" s="248"/>
      <c r="Q484" s="248"/>
      <c r="R484" s="248"/>
      <c r="S484" s="248"/>
      <c r="T484" s="249"/>
      <c r="AT484" s="250" t="s">
        <v>157</v>
      </c>
      <c r="AU484" s="250" t="s">
        <v>170</v>
      </c>
      <c r="AV484" s="12" t="s">
        <v>81</v>
      </c>
      <c r="AW484" s="12" t="s">
        <v>35</v>
      </c>
      <c r="AX484" s="12" t="s">
        <v>72</v>
      </c>
      <c r="AY484" s="250" t="s">
        <v>146</v>
      </c>
    </row>
    <row r="485" s="11" customFormat="1">
      <c r="B485" s="230"/>
      <c r="C485" s="231"/>
      <c r="D485" s="227" t="s">
        <v>157</v>
      </c>
      <c r="E485" s="232" t="s">
        <v>21</v>
      </c>
      <c r="F485" s="233" t="s">
        <v>360</v>
      </c>
      <c r="G485" s="231"/>
      <c r="H485" s="232" t="s">
        <v>21</v>
      </c>
      <c r="I485" s="234"/>
      <c r="J485" s="231"/>
      <c r="K485" s="231"/>
      <c r="L485" s="235"/>
      <c r="M485" s="236"/>
      <c r="N485" s="237"/>
      <c r="O485" s="237"/>
      <c r="P485" s="237"/>
      <c r="Q485" s="237"/>
      <c r="R485" s="237"/>
      <c r="S485" s="237"/>
      <c r="T485" s="238"/>
      <c r="AT485" s="239" t="s">
        <v>157</v>
      </c>
      <c r="AU485" s="239" t="s">
        <v>170</v>
      </c>
      <c r="AV485" s="11" t="s">
        <v>79</v>
      </c>
      <c r="AW485" s="11" t="s">
        <v>35</v>
      </c>
      <c r="AX485" s="11" t="s">
        <v>72</v>
      </c>
      <c r="AY485" s="239" t="s">
        <v>146</v>
      </c>
    </row>
    <row r="486" s="12" customFormat="1">
      <c r="B486" s="240"/>
      <c r="C486" s="241"/>
      <c r="D486" s="227" t="s">
        <v>157</v>
      </c>
      <c r="E486" s="242" t="s">
        <v>21</v>
      </c>
      <c r="F486" s="243" t="s">
        <v>361</v>
      </c>
      <c r="G486" s="241"/>
      <c r="H486" s="244">
        <v>1.5389999999999999</v>
      </c>
      <c r="I486" s="245"/>
      <c r="J486" s="241"/>
      <c r="K486" s="241"/>
      <c r="L486" s="246"/>
      <c r="M486" s="247"/>
      <c r="N486" s="248"/>
      <c r="O486" s="248"/>
      <c r="P486" s="248"/>
      <c r="Q486" s="248"/>
      <c r="R486" s="248"/>
      <c r="S486" s="248"/>
      <c r="T486" s="249"/>
      <c r="AT486" s="250" t="s">
        <v>157</v>
      </c>
      <c r="AU486" s="250" t="s">
        <v>170</v>
      </c>
      <c r="AV486" s="12" t="s">
        <v>81</v>
      </c>
      <c r="AW486" s="12" t="s">
        <v>35</v>
      </c>
      <c r="AX486" s="12" t="s">
        <v>72</v>
      </c>
      <c r="AY486" s="250" t="s">
        <v>146</v>
      </c>
    </row>
    <row r="487" s="11" customFormat="1">
      <c r="B487" s="230"/>
      <c r="C487" s="231"/>
      <c r="D487" s="227" t="s">
        <v>157</v>
      </c>
      <c r="E487" s="232" t="s">
        <v>21</v>
      </c>
      <c r="F487" s="233" t="s">
        <v>340</v>
      </c>
      <c r="G487" s="231"/>
      <c r="H487" s="232" t="s">
        <v>21</v>
      </c>
      <c r="I487" s="234"/>
      <c r="J487" s="231"/>
      <c r="K487" s="231"/>
      <c r="L487" s="235"/>
      <c r="M487" s="236"/>
      <c r="N487" s="237"/>
      <c r="O487" s="237"/>
      <c r="P487" s="237"/>
      <c r="Q487" s="237"/>
      <c r="R487" s="237"/>
      <c r="S487" s="237"/>
      <c r="T487" s="238"/>
      <c r="AT487" s="239" t="s">
        <v>157</v>
      </c>
      <c r="AU487" s="239" t="s">
        <v>170</v>
      </c>
      <c r="AV487" s="11" t="s">
        <v>79</v>
      </c>
      <c r="AW487" s="11" t="s">
        <v>35</v>
      </c>
      <c r="AX487" s="11" t="s">
        <v>72</v>
      </c>
      <c r="AY487" s="239" t="s">
        <v>146</v>
      </c>
    </row>
    <row r="488" s="12" customFormat="1">
      <c r="B488" s="240"/>
      <c r="C488" s="241"/>
      <c r="D488" s="227" t="s">
        <v>157</v>
      </c>
      <c r="E488" s="242" t="s">
        <v>21</v>
      </c>
      <c r="F488" s="243" t="s">
        <v>362</v>
      </c>
      <c r="G488" s="241"/>
      <c r="H488" s="244">
        <v>-0.34399999999999997</v>
      </c>
      <c r="I488" s="245"/>
      <c r="J488" s="241"/>
      <c r="K488" s="241"/>
      <c r="L488" s="246"/>
      <c r="M488" s="247"/>
      <c r="N488" s="248"/>
      <c r="O488" s="248"/>
      <c r="P488" s="248"/>
      <c r="Q488" s="248"/>
      <c r="R488" s="248"/>
      <c r="S488" s="248"/>
      <c r="T488" s="249"/>
      <c r="AT488" s="250" t="s">
        <v>157</v>
      </c>
      <c r="AU488" s="250" t="s">
        <v>170</v>
      </c>
      <c r="AV488" s="12" t="s">
        <v>81</v>
      </c>
      <c r="AW488" s="12" t="s">
        <v>35</v>
      </c>
      <c r="AX488" s="12" t="s">
        <v>72</v>
      </c>
      <c r="AY488" s="250" t="s">
        <v>146</v>
      </c>
    </row>
    <row r="489" s="11" customFormat="1">
      <c r="B489" s="230"/>
      <c r="C489" s="231"/>
      <c r="D489" s="227" t="s">
        <v>157</v>
      </c>
      <c r="E489" s="232" t="s">
        <v>21</v>
      </c>
      <c r="F489" s="233" t="s">
        <v>363</v>
      </c>
      <c r="G489" s="231"/>
      <c r="H489" s="232" t="s">
        <v>21</v>
      </c>
      <c r="I489" s="234"/>
      <c r="J489" s="231"/>
      <c r="K489" s="231"/>
      <c r="L489" s="235"/>
      <c r="M489" s="236"/>
      <c r="N489" s="237"/>
      <c r="O489" s="237"/>
      <c r="P489" s="237"/>
      <c r="Q489" s="237"/>
      <c r="R489" s="237"/>
      <c r="S489" s="237"/>
      <c r="T489" s="238"/>
      <c r="AT489" s="239" t="s">
        <v>157</v>
      </c>
      <c r="AU489" s="239" t="s">
        <v>170</v>
      </c>
      <c r="AV489" s="11" t="s">
        <v>79</v>
      </c>
      <c r="AW489" s="11" t="s">
        <v>35</v>
      </c>
      <c r="AX489" s="11" t="s">
        <v>72</v>
      </c>
      <c r="AY489" s="239" t="s">
        <v>146</v>
      </c>
    </row>
    <row r="490" s="12" customFormat="1">
      <c r="B490" s="240"/>
      <c r="C490" s="241"/>
      <c r="D490" s="227" t="s">
        <v>157</v>
      </c>
      <c r="E490" s="242" t="s">
        <v>21</v>
      </c>
      <c r="F490" s="243" t="s">
        <v>364</v>
      </c>
      <c r="G490" s="241"/>
      <c r="H490" s="244">
        <v>0.10199999999999999</v>
      </c>
      <c r="I490" s="245"/>
      <c r="J490" s="241"/>
      <c r="K490" s="241"/>
      <c r="L490" s="246"/>
      <c r="M490" s="247"/>
      <c r="N490" s="248"/>
      <c r="O490" s="248"/>
      <c r="P490" s="248"/>
      <c r="Q490" s="248"/>
      <c r="R490" s="248"/>
      <c r="S490" s="248"/>
      <c r="T490" s="249"/>
      <c r="AT490" s="250" t="s">
        <v>157</v>
      </c>
      <c r="AU490" s="250" t="s">
        <v>170</v>
      </c>
      <c r="AV490" s="12" t="s">
        <v>81</v>
      </c>
      <c r="AW490" s="12" t="s">
        <v>35</v>
      </c>
      <c r="AX490" s="12" t="s">
        <v>72</v>
      </c>
      <c r="AY490" s="250" t="s">
        <v>146</v>
      </c>
    </row>
    <row r="491" s="11" customFormat="1">
      <c r="B491" s="230"/>
      <c r="C491" s="231"/>
      <c r="D491" s="227" t="s">
        <v>157</v>
      </c>
      <c r="E491" s="232" t="s">
        <v>21</v>
      </c>
      <c r="F491" s="233" t="s">
        <v>367</v>
      </c>
      <c r="G491" s="231"/>
      <c r="H491" s="232" t="s">
        <v>21</v>
      </c>
      <c r="I491" s="234"/>
      <c r="J491" s="231"/>
      <c r="K491" s="231"/>
      <c r="L491" s="235"/>
      <c r="M491" s="236"/>
      <c r="N491" s="237"/>
      <c r="O491" s="237"/>
      <c r="P491" s="237"/>
      <c r="Q491" s="237"/>
      <c r="R491" s="237"/>
      <c r="S491" s="237"/>
      <c r="T491" s="238"/>
      <c r="AT491" s="239" t="s">
        <v>157</v>
      </c>
      <c r="AU491" s="239" t="s">
        <v>170</v>
      </c>
      <c r="AV491" s="11" t="s">
        <v>79</v>
      </c>
      <c r="AW491" s="11" t="s">
        <v>35</v>
      </c>
      <c r="AX491" s="11" t="s">
        <v>72</v>
      </c>
      <c r="AY491" s="239" t="s">
        <v>146</v>
      </c>
    </row>
    <row r="492" s="12" customFormat="1">
      <c r="B492" s="240"/>
      <c r="C492" s="241"/>
      <c r="D492" s="227" t="s">
        <v>157</v>
      </c>
      <c r="E492" s="242" t="s">
        <v>21</v>
      </c>
      <c r="F492" s="243" t="s">
        <v>368</v>
      </c>
      <c r="G492" s="241"/>
      <c r="H492" s="244">
        <v>6.1239999999999997</v>
      </c>
      <c r="I492" s="245"/>
      <c r="J492" s="241"/>
      <c r="K492" s="241"/>
      <c r="L492" s="246"/>
      <c r="M492" s="247"/>
      <c r="N492" s="248"/>
      <c r="O492" s="248"/>
      <c r="P492" s="248"/>
      <c r="Q492" s="248"/>
      <c r="R492" s="248"/>
      <c r="S492" s="248"/>
      <c r="T492" s="249"/>
      <c r="AT492" s="250" t="s">
        <v>157</v>
      </c>
      <c r="AU492" s="250" t="s">
        <v>170</v>
      </c>
      <c r="AV492" s="12" t="s">
        <v>81</v>
      </c>
      <c r="AW492" s="12" t="s">
        <v>35</v>
      </c>
      <c r="AX492" s="12" t="s">
        <v>72</v>
      </c>
      <c r="AY492" s="250" t="s">
        <v>146</v>
      </c>
    </row>
    <row r="493" s="11" customFormat="1">
      <c r="B493" s="230"/>
      <c r="C493" s="231"/>
      <c r="D493" s="227" t="s">
        <v>157</v>
      </c>
      <c r="E493" s="232" t="s">
        <v>21</v>
      </c>
      <c r="F493" s="233" t="s">
        <v>369</v>
      </c>
      <c r="G493" s="231"/>
      <c r="H493" s="232" t="s">
        <v>21</v>
      </c>
      <c r="I493" s="234"/>
      <c r="J493" s="231"/>
      <c r="K493" s="231"/>
      <c r="L493" s="235"/>
      <c r="M493" s="236"/>
      <c r="N493" s="237"/>
      <c r="O493" s="237"/>
      <c r="P493" s="237"/>
      <c r="Q493" s="237"/>
      <c r="R493" s="237"/>
      <c r="S493" s="237"/>
      <c r="T493" s="238"/>
      <c r="AT493" s="239" t="s">
        <v>157</v>
      </c>
      <c r="AU493" s="239" t="s">
        <v>170</v>
      </c>
      <c r="AV493" s="11" t="s">
        <v>79</v>
      </c>
      <c r="AW493" s="11" t="s">
        <v>35</v>
      </c>
      <c r="AX493" s="11" t="s">
        <v>72</v>
      </c>
      <c r="AY493" s="239" t="s">
        <v>146</v>
      </c>
    </row>
    <row r="494" s="12" customFormat="1">
      <c r="B494" s="240"/>
      <c r="C494" s="241"/>
      <c r="D494" s="227" t="s">
        <v>157</v>
      </c>
      <c r="E494" s="242" t="s">
        <v>21</v>
      </c>
      <c r="F494" s="243" t="s">
        <v>370</v>
      </c>
      <c r="G494" s="241"/>
      <c r="H494" s="244">
        <v>3.4700000000000002</v>
      </c>
      <c r="I494" s="245"/>
      <c r="J494" s="241"/>
      <c r="K494" s="241"/>
      <c r="L494" s="246"/>
      <c r="M494" s="247"/>
      <c r="N494" s="248"/>
      <c r="O494" s="248"/>
      <c r="P494" s="248"/>
      <c r="Q494" s="248"/>
      <c r="R494" s="248"/>
      <c r="S494" s="248"/>
      <c r="T494" s="249"/>
      <c r="AT494" s="250" t="s">
        <v>157</v>
      </c>
      <c r="AU494" s="250" t="s">
        <v>170</v>
      </c>
      <c r="AV494" s="12" t="s">
        <v>81</v>
      </c>
      <c r="AW494" s="12" t="s">
        <v>35</v>
      </c>
      <c r="AX494" s="12" t="s">
        <v>72</v>
      </c>
      <c r="AY494" s="250" t="s">
        <v>146</v>
      </c>
    </row>
    <row r="495" s="12" customFormat="1">
      <c r="B495" s="240"/>
      <c r="C495" s="241"/>
      <c r="D495" s="227" t="s">
        <v>157</v>
      </c>
      <c r="E495" s="242" t="s">
        <v>21</v>
      </c>
      <c r="F495" s="243" t="s">
        <v>371</v>
      </c>
      <c r="G495" s="241"/>
      <c r="H495" s="244">
        <v>1.5</v>
      </c>
      <c r="I495" s="245"/>
      <c r="J495" s="241"/>
      <c r="K495" s="241"/>
      <c r="L495" s="246"/>
      <c r="M495" s="247"/>
      <c r="N495" s="248"/>
      <c r="O495" s="248"/>
      <c r="P495" s="248"/>
      <c r="Q495" s="248"/>
      <c r="R495" s="248"/>
      <c r="S495" s="248"/>
      <c r="T495" s="249"/>
      <c r="AT495" s="250" t="s">
        <v>157</v>
      </c>
      <c r="AU495" s="250" t="s">
        <v>170</v>
      </c>
      <c r="AV495" s="12" t="s">
        <v>81</v>
      </c>
      <c r="AW495" s="12" t="s">
        <v>35</v>
      </c>
      <c r="AX495" s="12" t="s">
        <v>72</v>
      </c>
      <c r="AY495" s="250" t="s">
        <v>146</v>
      </c>
    </row>
    <row r="496" s="11" customFormat="1">
      <c r="B496" s="230"/>
      <c r="C496" s="231"/>
      <c r="D496" s="227" t="s">
        <v>157</v>
      </c>
      <c r="E496" s="232" t="s">
        <v>21</v>
      </c>
      <c r="F496" s="233" t="s">
        <v>372</v>
      </c>
      <c r="G496" s="231"/>
      <c r="H496" s="232" t="s">
        <v>21</v>
      </c>
      <c r="I496" s="234"/>
      <c r="J496" s="231"/>
      <c r="K496" s="231"/>
      <c r="L496" s="235"/>
      <c r="M496" s="236"/>
      <c r="N496" s="237"/>
      <c r="O496" s="237"/>
      <c r="P496" s="237"/>
      <c r="Q496" s="237"/>
      <c r="R496" s="237"/>
      <c r="S496" s="237"/>
      <c r="T496" s="238"/>
      <c r="AT496" s="239" t="s">
        <v>157</v>
      </c>
      <c r="AU496" s="239" t="s">
        <v>170</v>
      </c>
      <c r="AV496" s="11" t="s">
        <v>79</v>
      </c>
      <c r="AW496" s="11" t="s">
        <v>35</v>
      </c>
      <c r="AX496" s="11" t="s">
        <v>72</v>
      </c>
      <c r="AY496" s="239" t="s">
        <v>146</v>
      </c>
    </row>
    <row r="497" s="12" customFormat="1">
      <c r="B497" s="240"/>
      <c r="C497" s="241"/>
      <c r="D497" s="227" t="s">
        <v>157</v>
      </c>
      <c r="E497" s="242" t="s">
        <v>21</v>
      </c>
      <c r="F497" s="243" t="s">
        <v>373</v>
      </c>
      <c r="G497" s="241"/>
      <c r="H497" s="244">
        <v>21.082000000000001</v>
      </c>
      <c r="I497" s="245"/>
      <c r="J497" s="241"/>
      <c r="K497" s="241"/>
      <c r="L497" s="246"/>
      <c r="M497" s="247"/>
      <c r="N497" s="248"/>
      <c r="O497" s="248"/>
      <c r="P497" s="248"/>
      <c r="Q497" s="248"/>
      <c r="R497" s="248"/>
      <c r="S497" s="248"/>
      <c r="T497" s="249"/>
      <c r="AT497" s="250" t="s">
        <v>157</v>
      </c>
      <c r="AU497" s="250" t="s">
        <v>170</v>
      </c>
      <c r="AV497" s="12" t="s">
        <v>81</v>
      </c>
      <c r="AW497" s="12" t="s">
        <v>35</v>
      </c>
      <c r="AX497" s="12" t="s">
        <v>72</v>
      </c>
      <c r="AY497" s="250" t="s">
        <v>146</v>
      </c>
    </row>
    <row r="498" s="11" customFormat="1">
      <c r="B498" s="230"/>
      <c r="C498" s="231"/>
      <c r="D498" s="227" t="s">
        <v>157</v>
      </c>
      <c r="E498" s="232" t="s">
        <v>21</v>
      </c>
      <c r="F498" s="233" t="s">
        <v>340</v>
      </c>
      <c r="G498" s="231"/>
      <c r="H498" s="232" t="s">
        <v>21</v>
      </c>
      <c r="I498" s="234"/>
      <c r="J498" s="231"/>
      <c r="K498" s="231"/>
      <c r="L498" s="235"/>
      <c r="M498" s="236"/>
      <c r="N498" s="237"/>
      <c r="O498" s="237"/>
      <c r="P498" s="237"/>
      <c r="Q498" s="237"/>
      <c r="R498" s="237"/>
      <c r="S498" s="237"/>
      <c r="T498" s="238"/>
      <c r="AT498" s="239" t="s">
        <v>157</v>
      </c>
      <c r="AU498" s="239" t="s">
        <v>170</v>
      </c>
      <c r="AV498" s="11" t="s">
        <v>79</v>
      </c>
      <c r="AW498" s="11" t="s">
        <v>35</v>
      </c>
      <c r="AX498" s="11" t="s">
        <v>72</v>
      </c>
      <c r="AY498" s="239" t="s">
        <v>146</v>
      </c>
    </row>
    <row r="499" s="12" customFormat="1">
      <c r="B499" s="240"/>
      <c r="C499" s="241"/>
      <c r="D499" s="227" t="s">
        <v>157</v>
      </c>
      <c r="E499" s="242" t="s">
        <v>21</v>
      </c>
      <c r="F499" s="243" t="s">
        <v>374</v>
      </c>
      <c r="G499" s="241"/>
      <c r="H499" s="244">
        <v>-0.71999999999999997</v>
      </c>
      <c r="I499" s="245"/>
      <c r="J499" s="241"/>
      <c r="K499" s="241"/>
      <c r="L499" s="246"/>
      <c r="M499" s="247"/>
      <c r="N499" s="248"/>
      <c r="O499" s="248"/>
      <c r="P499" s="248"/>
      <c r="Q499" s="248"/>
      <c r="R499" s="248"/>
      <c r="S499" s="248"/>
      <c r="T499" s="249"/>
      <c r="AT499" s="250" t="s">
        <v>157</v>
      </c>
      <c r="AU499" s="250" t="s">
        <v>170</v>
      </c>
      <c r="AV499" s="12" t="s">
        <v>81</v>
      </c>
      <c r="AW499" s="12" t="s">
        <v>35</v>
      </c>
      <c r="AX499" s="12" t="s">
        <v>72</v>
      </c>
      <c r="AY499" s="250" t="s">
        <v>146</v>
      </c>
    </row>
    <row r="500" s="11" customFormat="1">
      <c r="B500" s="230"/>
      <c r="C500" s="231"/>
      <c r="D500" s="227" t="s">
        <v>157</v>
      </c>
      <c r="E500" s="232" t="s">
        <v>21</v>
      </c>
      <c r="F500" s="233" t="s">
        <v>375</v>
      </c>
      <c r="G500" s="231"/>
      <c r="H500" s="232" t="s">
        <v>21</v>
      </c>
      <c r="I500" s="234"/>
      <c r="J500" s="231"/>
      <c r="K500" s="231"/>
      <c r="L500" s="235"/>
      <c r="M500" s="236"/>
      <c r="N500" s="237"/>
      <c r="O500" s="237"/>
      <c r="P500" s="237"/>
      <c r="Q500" s="237"/>
      <c r="R500" s="237"/>
      <c r="S500" s="237"/>
      <c r="T500" s="238"/>
      <c r="AT500" s="239" t="s">
        <v>157</v>
      </c>
      <c r="AU500" s="239" t="s">
        <v>170</v>
      </c>
      <c r="AV500" s="11" t="s">
        <v>79</v>
      </c>
      <c r="AW500" s="11" t="s">
        <v>35</v>
      </c>
      <c r="AX500" s="11" t="s">
        <v>72</v>
      </c>
      <c r="AY500" s="239" t="s">
        <v>146</v>
      </c>
    </row>
    <row r="501" s="12" customFormat="1">
      <c r="B501" s="240"/>
      <c r="C501" s="241"/>
      <c r="D501" s="227" t="s">
        <v>157</v>
      </c>
      <c r="E501" s="242" t="s">
        <v>21</v>
      </c>
      <c r="F501" s="243" t="s">
        <v>376</v>
      </c>
      <c r="G501" s="241"/>
      <c r="H501" s="244">
        <v>6.234</v>
      </c>
      <c r="I501" s="245"/>
      <c r="J501" s="241"/>
      <c r="K501" s="241"/>
      <c r="L501" s="246"/>
      <c r="M501" s="247"/>
      <c r="N501" s="248"/>
      <c r="O501" s="248"/>
      <c r="P501" s="248"/>
      <c r="Q501" s="248"/>
      <c r="R501" s="248"/>
      <c r="S501" s="248"/>
      <c r="T501" s="249"/>
      <c r="AT501" s="250" t="s">
        <v>157</v>
      </c>
      <c r="AU501" s="250" t="s">
        <v>170</v>
      </c>
      <c r="AV501" s="12" t="s">
        <v>81</v>
      </c>
      <c r="AW501" s="12" t="s">
        <v>35</v>
      </c>
      <c r="AX501" s="12" t="s">
        <v>72</v>
      </c>
      <c r="AY501" s="250" t="s">
        <v>146</v>
      </c>
    </row>
    <row r="502" s="1" customFormat="1" ht="16.5" customHeight="1">
      <c r="B502" s="44"/>
      <c r="C502" s="215" t="s">
        <v>511</v>
      </c>
      <c r="D502" s="215" t="s">
        <v>148</v>
      </c>
      <c r="E502" s="216" t="s">
        <v>512</v>
      </c>
      <c r="F502" s="217" t="s">
        <v>513</v>
      </c>
      <c r="G502" s="218" t="s">
        <v>151</v>
      </c>
      <c r="H502" s="219">
        <v>77.849999999999994</v>
      </c>
      <c r="I502" s="220"/>
      <c r="J502" s="221">
        <f>ROUND(I502*H502,2)</f>
        <v>0</v>
      </c>
      <c r="K502" s="217" t="s">
        <v>21</v>
      </c>
      <c r="L502" s="70"/>
      <c r="M502" s="222" t="s">
        <v>21</v>
      </c>
      <c r="N502" s="223" t="s">
        <v>43</v>
      </c>
      <c r="O502" s="45"/>
      <c r="P502" s="224">
        <f>O502*H502</f>
        <v>0</v>
      </c>
      <c r="Q502" s="224">
        <v>0.0048900000000000002</v>
      </c>
      <c r="R502" s="224">
        <f>Q502*H502</f>
        <v>0.38068649999999998</v>
      </c>
      <c r="S502" s="224">
        <v>0</v>
      </c>
      <c r="T502" s="225">
        <f>S502*H502</f>
        <v>0</v>
      </c>
      <c r="AR502" s="22" t="s">
        <v>153</v>
      </c>
      <c r="AT502" s="22" t="s">
        <v>148</v>
      </c>
      <c r="AU502" s="22" t="s">
        <v>170</v>
      </c>
      <c r="AY502" s="22" t="s">
        <v>146</v>
      </c>
      <c r="BE502" s="226">
        <f>IF(N502="základní",J502,0)</f>
        <v>0</v>
      </c>
      <c r="BF502" s="226">
        <f>IF(N502="snížená",J502,0)</f>
        <v>0</v>
      </c>
      <c r="BG502" s="226">
        <f>IF(N502="zákl. přenesená",J502,0)</f>
        <v>0</v>
      </c>
      <c r="BH502" s="226">
        <f>IF(N502="sníž. přenesená",J502,0)</f>
        <v>0</v>
      </c>
      <c r="BI502" s="226">
        <f>IF(N502="nulová",J502,0)</f>
        <v>0</v>
      </c>
      <c r="BJ502" s="22" t="s">
        <v>79</v>
      </c>
      <c r="BK502" s="226">
        <f>ROUND(I502*H502,2)</f>
        <v>0</v>
      </c>
      <c r="BL502" s="22" t="s">
        <v>153</v>
      </c>
      <c r="BM502" s="22" t="s">
        <v>514</v>
      </c>
    </row>
    <row r="503" s="1" customFormat="1">
      <c r="B503" s="44"/>
      <c r="C503" s="72"/>
      <c r="D503" s="227" t="s">
        <v>155</v>
      </c>
      <c r="E503" s="72"/>
      <c r="F503" s="228" t="s">
        <v>515</v>
      </c>
      <c r="G503" s="72"/>
      <c r="H503" s="72"/>
      <c r="I503" s="185"/>
      <c r="J503" s="72"/>
      <c r="K503" s="72"/>
      <c r="L503" s="70"/>
      <c r="M503" s="229"/>
      <c r="N503" s="45"/>
      <c r="O503" s="45"/>
      <c r="P503" s="45"/>
      <c r="Q503" s="45"/>
      <c r="R503" s="45"/>
      <c r="S503" s="45"/>
      <c r="T503" s="93"/>
      <c r="AT503" s="22" t="s">
        <v>155</v>
      </c>
      <c r="AU503" s="22" t="s">
        <v>170</v>
      </c>
    </row>
    <row r="504" s="11" customFormat="1">
      <c r="B504" s="230"/>
      <c r="C504" s="231"/>
      <c r="D504" s="227" t="s">
        <v>157</v>
      </c>
      <c r="E504" s="232" t="s">
        <v>21</v>
      </c>
      <c r="F504" s="233" t="s">
        <v>516</v>
      </c>
      <c r="G504" s="231"/>
      <c r="H504" s="232" t="s">
        <v>21</v>
      </c>
      <c r="I504" s="234"/>
      <c r="J504" s="231"/>
      <c r="K504" s="231"/>
      <c r="L504" s="235"/>
      <c r="M504" s="236"/>
      <c r="N504" s="237"/>
      <c r="O504" s="237"/>
      <c r="P504" s="237"/>
      <c r="Q504" s="237"/>
      <c r="R504" s="237"/>
      <c r="S504" s="237"/>
      <c r="T504" s="238"/>
      <c r="AT504" s="239" t="s">
        <v>157</v>
      </c>
      <c r="AU504" s="239" t="s">
        <v>170</v>
      </c>
      <c r="AV504" s="11" t="s">
        <v>79</v>
      </c>
      <c r="AW504" s="11" t="s">
        <v>35</v>
      </c>
      <c r="AX504" s="11" t="s">
        <v>72</v>
      </c>
      <c r="AY504" s="239" t="s">
        <v>146</v>
      </c>
    </row>
    <row r="505" s="11" customFormat="1">
      <c r="B505" s="230"/>
      <c r="C505" s="231"/>
      <c r="D505" s="227" t="s">
        <v>157</v>
      </c>
      <c r="E505" s="232" t="s">
        <v>21</v>
      </c>
      <c r="F505" s="233" t="s">
        <v>159</v>
      </c>
      <c r="G505" s="231"/>
      <c r="H505" s="232" t="s">
        <v>21</v>
      </c>
      <c r="I505" s="234"/>
      <c r="J505" s="231"/>
      <c r="K505" s="231"/>
      <c r="L505" s="235"/>
      <c r="M505" s="236"/>
      <c r="N505" s="237"/>
      <c r="O505" s="237"/>
      <c r="P505" s="237"/>
      <c r="Q505" s="237"/>
      <c r="R505" s="237"/>
      <c r="S505" s="237"/>
      <c r="T505" s="238"/>
      <c r="AT505" s="239" t="s">
        <v>157</v>
      </c>
      <c r="AU505" s="239" t="s">
        <v>170</v>
      </c>
      <c r="AV505" s="11" t="s">
        <v>79</v>
      </c>
      <c r="AW505" s="11" t="s">
        <v>35</v>
      </c>
      <c r="AX505" s="11" t="s">
        <v>72</v>
      </c>
      <c r="AY505" s="239" t="s">
        <v>146</v>
      </c>
    </row>
    <row r="506" s="12" customFormat="1">
      <c r="B506" s="240"/>
      <c r="C506" s="241"/>
      <c r="D506" s="227" t="s">
        <v>157</v>
      </c>
      <c r="E506" s="242" t="s">
        <v>21</v>
      </c>
      <c r="F506" s="243" t="s">
        <v>517</v>
      </c>
      <c r="G506" s="241"/>
      <c r="H506" s="244">
        <v>31.495000000000001</v>
      </c>
      <c r="I506" s="245"/>
      <c r="J506" s="241"/>
      <c r="K506" s="241"/>
      <c r="L506" s="246"/>
      <c r="M506" s="247"/>
      <c r="N506" s="248"/>
      <c r="O506" s="248"/>
      <c r="P506" s="248"/>
      <c r="Q506" s="248"/>
      <c r="R506" s="248"/>
      <c r="S506" s="248"/>
      <c r="T506" s="249"/>
      <c r="AT506" s="250" t="s">
        <v>157</v>
      </c>
      <c r="AU506" s="250" t="s">
        <v>170</v>
      </c>
      <c r="AV506" s="12" t="s">
        <v>81</v>
      </c>
      <c r="AW506" s="12" t="s">
        <v>35</v>
      </c>
      <c r="AX506" s="12" t="s">
        <v>72</v>
      </c>
      <c r="AY506" s="250" t="s">
        <v>146</v>
      </c>
    </row>
    <row r="507" s="11" customFormat="1">
      <c r="B507" s="230"/>
      <c r="C507" s="231"/>
      <c r="D507" s="227" t="s">
        <v>157</v>
      </c>
      <c r="E507" s="232" t="s">
        <v>21</v>
      </c>
      <c r="F507" s="233" t="s">
        <v>161</v>
      </c>
      <c r="G507" s="231"/>
      <c r="H507" s="232" t="s">
        <v>21</v>
      </c>
      <c r="I507" s="234"/>
      <c r="J507" s="231"/>
      <c r="K507" s="231"/>
      <c r="L507" s="235"/>
      <c r="M507" s="236"/>
      <c r="N507" s="237"/>
      <c r="O507" s="237"/>
      <c r="P507" s="237"/>
      <c r="Q507" s="237"/>
      <c r="R507" s="237"/>
      <c r="S507" s="237"/>
      <c r="T507" s="238"/>
      <c r="AT507" s="239" t="s">
        <v>157</v>
      </c>
      <c r="AU507" s="239" t="s">
        <v>170</v>
      </c>
      <c r="AV507" s="11" t="s">
        <v>79</v>
      </c>
      <c r="AW507" s="11" t="s">
        <v>35</v>
      </c>
      <c r="AX507" s="11" t="s">
        <v>72</v>
      </c>
      <c r="AY507" s="239" t="s">
        <v>146</v>
      </c>
    </row>
    <row r="508" s="12" customFormat="1">
      <c r="B508" s="240"/>
      <c r="C508" s="241"/>
      <c r="D508" s="227" t="s">
        <v>157</v>
      </c>
      <c r="E508" s="242" t="s">
        <v>21</v>
      </c>
      <c r="F508" s="243" t="s">
        <v>517</v>
      </c>
      <c r="G508" s="241"/>
      <c r="H508" s="244">
        <v>31.495000000000001</v>
      </c>
      <c r="I508" s="245"/>
      <c r="J508" s="241"/>
      <c r="K508" s="241"/>
      <c r="L508" s="246"/>
      <c r="M508" s="247"/>
      <c r="N508" s="248"/>
      <c r="O508" s="248"/>
      <c r="P508" s="248"/>
      <c r="Q508" s="248"/>
      <c r="R508" s="248"/>
      <c r="S508" s="248"/>
      <c r="T508" s="249"/>
      <c r="AT508" s="250" t="s">
        <v>157</v>
      </c>
      <c r="AU508" s="250" t="s">
        <v>170</v>
      </c>
      <c r="AV508" s="12" t="s">
        <v>81</v>
      </c>
      <c r="AW508" s="12" t="s">
        <v>35</v>
      </c>
      <c r="AX508" s="12" t="s">
        <v>72</v>
      </c>
      <c r="AY508" s="250" t="s">
        <v>146</v>
      </c>
    </row>
    <row r="509" s="11" customFormat="1">
      <c r="B509" s="230"/>
      <c r="C509" s="231"/>
      <c r="D509" s="227" t="s">
        <v>157</v>
      </c>
      <c r="E509" s="232" t="s">
        <v>21</v>
      </c>
      <c r="F509" s="233" t="s">
        <v>163</v>
      </c>
      <c r="G509" s="231"/>
      <c r="H509" s="232" t="s">
        <v>21</v>
      </c>
      <c r="I509" s="234"/>
      <c r="J509" s="231"/>
      <c r="K509" s="231"/>
      <c r="L509" s="235"/>
      <c r="M509" s="236"/>
      <c r="N509" s="237"/>
      <c r="O509" s="237"/>
      <c r="P509" s="237"/>
      <c r="Q509" s="237"/>
      <c r="R509" s="237"/>
      <c r="S509" s="237"/>
      <c r="T509" s="238"/>
      <c r="AT509" s="239" t="s">
        <v>157</v>
      </c>
      <c r="AU509" s="239" t="s">
        <v>170</v>
      </c>
      <c r="AV509" s="11" t="s">
        <v>79</v>
      </c>
      <c r="AW509" s="11" t="s">
        <v>35</v>
      </c>
      <c r="AX509" s="11" t="s">
        <v>72</v>
      </c>
      <c r="AY509" s="239" t="s">
        <v>146</v>
      </c>
    </row>
    <row r="510" s="12" customFormat="1">
      <c r="B510" s="240"/>
      <c r="C510" s="241"/>
      <c r="D510" s="227" t="s">
        <v>157</v>
      </c>
      <c r="E510" s="242" t="s">
        <v>21</v>
      </c>
      <c r="F510" s="243" t="s">
        <v>518</v>
      </c>
      <c r="G510" s="241"/>
      <c r="H510" s="244">
        <v>14.859999999999999</v>
      </c>
      <c r="I510" s="245"/>
      <c r="J510" s="241"/>
      <c r="K510" s="241"/>
      <c r="L510" s="246"/>
      <c r="M510" s="247"/>
      <c r="N510" s="248"/>
      <c r="O510" s="248"/>
      <c r="P510" s="248"/>
      <c r="Q510" s="248"/>
      <c r="R510" s="248"/>
      <c r="S510" s="248"/>
      <c r="T510" s="249"/>
      <c r="AT510" s="250" t="s">
        <v>157</v>
      </c>
      <c r="AU510" s="250" t="s">
        <v>170</v>
      </c>
      <c r="AV510" s="12" t="s">
        <v>81</v>
      </c>
      <c r="AW510" s="12" t="s">
        <v>35</v>
      </c>
      <c r="AX510" s="12" t="s">
        <v>72</v>
      </c>
      <c r="AY510" s="250" t="s">
        <v>146</v>
      </c>
    </row>
    <row r="511" s="1" customFormat="1" ht="25.5" customHeight="1">
      <c r="B511" s="44"/>
      <c r="C511" s="215" t="s">
        <v>519</v>
      </c>
      <c r="D511" s="215" t="s">
        <v>148</v>
      </c>
      <c r="E511" s="216" t="s">
        <v>475</v>
      </c>
      <c r="F511" s="217" t="s">
        <v>476</v>
      </c>
      <c r="G511" s="218" t="s">
        <v>151</v>
      </c>
      <c r="H511" s="219">
        <v>71.340000000000003</v>
      </c>
      <c r="I511" s="220"/>
      <c r="J511" s="221">
        <f>ROUND(I511*H511,2)</f>
        <v>0</v>
      </c>
      <c r="K511" s="217" t="s">
        <v>152</v>
      </c>
      <c r="L511" s="70"/>
      <c r="M511" s="222" t="s">
        <v>21</v>
      </c>
      <c r="N511" s="223" t="s">
        <v>43</v>
      </c>
      <c r="O511" s="45"/>
      <c r="P511" s="224">
        <f>O511*H511</f>
        <v>0</v>
      </c>
      <c r="Q511" s="224">
        <v>0.0048900000000000002</v>
      </c>
      <c r="R511" s="224">
        <f>Q511*H511</f>
        <v>0.34885260000000001</v>
      </c>
      <c r="S511" s="224">
        <v>0</v>
      </c>
      <c r="T511" s="225">
        <f>S511*H511</f>
        <v>0</v>
      </c>
      <c r="AR511" s="22" t="s">
        <v>153</v>
      </c>
      <c r="AT511" s="22" t="s">
        <v>148</v>
      </c>
      <c r="AU511" s="22" t="s">
        <v>170</v>
      </c>
      <c r="AY511" s="22" t="s">
        <v>146</v>
      </c>
      <c r="BE511" s="226">
        <f>IF(N511="základní",J511,0)</f>
        <v>0</v>
      </c>
      <c r="BF511" s="226">
        <f>IF(N511="snížená",J511,0)</f>
        <v>0</v>
      </c>
      <c r="BG511" s="226">
        <f>IF(N511="zákl. přenesená",J511,0)</f>
        <v>0</v>
      </c>
      <c r="BH511" s="226">
        <f>IF(N511="sníž. přenesená",J511,0)</f>
        <v>0</v>
      </c>
      <c r="BI511" s="226">
        <f>IF(N511="nulová",J511,0)</f>
        <v>0</v>
      </c>
      <c r="BJ511" s="22" t="s">
        <v>79</v>
      </c>
      <c r="BK511" s="226">
        <f>ROUND(I511*H511,2)</f>
        <v>0</v>
      </c>
      <c r="BL511" s="22" t="s">
        <v>153</v>
      </c>
      <c r="BM511" s="22" t="s">
        <v>520</v>
      </c>
    </row>
    <row r="512" s="1" customFormat="1">
      <c r="B512" s="44"/>
      <c r="C512" s="72"/>
      <c r="D512" s="227" t="s">
        <v>155</v>
      </c>
      <c r="E512" s="72"/>
      <c r="F512" s="228" t="s">
        <v>478</v>
      </c>
      <c r="G512" s="72"/>
      <c r="H512" s="72"/>
      <c r="I512" s="185"/>
      <c r="J512" s="72"/>
      <c r="K512" s="72"/>
      <c r="L512" s="70"/>
      <c r="M512" s="229"/>
      <c r="N512" s="45"/>
      <c r="O512" s="45"/>
      <c r="P512" s="45"/>
      <c r="Q512" s="45"/>
      <c r="R512" s="45"/>
      <c r="S512" s="45"/>
      <c r="T512" s="93"/>
      <c r="AT512" s="22" t="s">
        <v>155</v>
      </c>
      <c r="AU512" s="22" t="s">
        <v>170</v>
      </c>
    </row>
    <row r="513" s="11" customFormat="1">
      <c r="B513" s="230"/>
      <c r="C513" s="231"/>
      <c r="D513" s="227" t="s">
        <v>157</v>
      </c>
      <c r="E513" s="232" t="s">
        <v>21</v>
      </c>
      <c r="F513" s="233" t="s">
        <v>395</v>
      </c>
      <c r="G513" s="231"/>
      <c r="H513" s="232" t="s">
        <v>21</v>
      </c>
      <c r="I513" s="234"/>
      <c r="J513" s="231"/>
      <c r="K513" s="231"/>
      <c r="L513" s="235"/>
      <c r="M513" s="236"/>
      <c r="N513" s="237"/>
      <c r="O513" s="237"/>
      <c r="P513" s="237"/>
      <c r="Q513" s="237"/>
      <c r="R513" s="237"/>
      <c r="S513" s="237"/>
      <c r="T513" s="238"/>
      <c r="AT513" s="239" t="s">
        <v>157</v>
      </c>
      <c r="AU513" s="239" t="s">
        <v>170</v>
      </c>
      <c r="AV513" s="11" t="s">
        <v>79</v>
      </c>
      <c r="AW513" s="11" t="s">
        <v>35</v>
      </c>
      <c r="AX513" s="11" t="s">
        <v>72</v>
      </c>
      <c r="AY513" s="239" t="s">
        <v>146</v>
      </c>
    </row>
    <row r="514" s="11" customFormat="1">
      <c r="B514" s="230"/>
      <c r="C514" s="231"/>
      <c r="D514" s="227" t="s">
        <v>157</v>
      </c>
      <c r="E514" s="232" t="s">
        <v>21</v>
      </c>
      <c r="F514" s="233" t="s">
        <v>354</v>
      </c>
      <c r="G514" s="231"/>
      <c r="H514" s="232" t="s">
        <v>21</v>
      </c>
      <c r="I514" s="234"/>
      <c r="J514" s="231"/>
      <c r="K514" s="231"/>
      <c r="L514" s="235"/>
      <c r="M514" s="236"/>
      <c r="N514" s="237"/>
      <c r="O514" s="237"/>
      <c r="P514" s="237"/>
      <c r="Q514" s="237"/>
      <c r="R514" s="237"/>
      <c r="S514" s="237"/>
      <c r="T514" s="238"/>
      <c r="AT514" s="239" t="s">
        <v>157</v>
      </c>
      <c r="AU514" s="239" t="s">
        <v>170</v>
      </c>
      <c r="AV514" s="11" t="s">
        <v>79</v>
      </c>
      <c r="AW514" s="11" t="s">
        <v>35</v>
      </c>
      <c r="AX514" s="11" t="s">
        <v>72</v>
      </c>
      <c r="AY514" s="239" t="s">
        <v>146</v>
      </c>
    </row>
    <row r="515" s="12" customFormat="1">
      <c r="B515" s="240"/>
      <c r="C515" s="241"/>
      <c r="D515" s="227" t="s">
        <v>157</v>
      </c>
      <c r="E515" s="242" t="s">
        <v>21</v>
      </c>
      <c r="F515" s="243" t="s">
        <v>396</v>
      </c>
      <c r="G515" s="241"/>
      <c r="H515" s="244">
        <v>38.880000000000003</v>
      </c>
      <c r="I515" s="245"/>
      <c r="J515" s="241"/>
      <c r="K515" s="241"/>
      <c r="L515" s="246"/>
      <c r="M515" s="247"/>
      <c r="N515" s="248"/>
      <c r="O515" s="248"/>
      <c r="P515" s="248"/>
      <c r="Q515" s="248"/>
      <c r="R515" s="248"/>
      <c r="S515" s="248"/>
      <c r="T515" s="249"/>
      <c r="AT515" s="250" t="s">
        <v>157</v>
      </c>
      <c r="AU515" s="250" t="s">
        <v>170</v>
      </c>
      <c r="AV515" s="12" t="s">
        <v>81</v>
      </c>
      <c r="AW515" s="12" t="s">
        <v>35</v>
      </c>
      <c r="AX515" s="12" t="s">
        <v>72</v>
      </c>
      <c r="AY515" s="250" t="s">
        <v>146</v>
      </c>
    </row>
    <row r="516" s="11" customFormat="1">
      <c r="B516" s="230"/>
      <c r="C516" s="231"/>
      <c r="D516" s="227" t="s">
        <v>157</v>
      </c>
      <c r="E516" s="232" t="s">
        <v>21</v>
      </c>
      <c r="F516" s="233" t="s">
        <v>356</v>
      </c>
      <c r="G516" s="231"/>
      <c r="H516" s="232" t="s">
        <v>21</v>
      </c>
      <c r="I516" s="234"/>
      <c r="J516" s="231"/>
      <c r="K516" s="231"/>
      <c r="L516" s="235"/>
      <c r="M516" s="236"/>
      <c r="N516" s="237"/>
      <c r="O516" s="237"/>
      <c r="P516" s="237"/>
      <c r="Q516" s="237"/>
      <c r="R516" s="237"/>
      <c r="S516" s="237"/>
      <c r="T516" s="238"/>
      <c r="AT516" s="239" t="s">
        <v>157</v>
      </c>
      <c r="AU516" s="239" t="s">
        <v>170</v>
      </c>
      <c r="AV516" s="11" t="s">
        <v>79</v>
      </c>
      <c r="AW516" s="11" t="s">
        <v>35</v>
      </c>
      <c r="AX516" s="11" t="s">
        <v>72</v>
      </c>
      <c r="AY516" s="239" t="s">
        <v>146</v>
      </c>
    </row>
    <row r="517" s="12" customFormat="1">
      <c r="B517" s="240"/>
      <c r="C517" s="241"/>
      <c r="D517" s="227" t="s">
        <v>157</v>
      </c>
      <c r="E517" s="242" t="s">
        <v>21</v>
      </c>
      <c r="F517" s="243" t="s">
        <v>397</v>
      </c>
      <c r="G517" s="241"/>
      <c r="H517" s="244">
        <v>10.08</v>
      </c>
      <c r="I517" s="245"/>
      <c r="J517" s="241"/>
      <c r="K517" s="241"/>
      <c r="L517" s="246"/>
      <c r="M517" s="247"/>
      <c r="N517" s="248"/>
      <c r="O517" s="248"/>
      <c r="P517" s="248"/>
      <c r="Q517" s="248"/>
      <c r="R517" s="248"/>
      <c r="S517" s="248"/>
      <c r="T517" s="249"/>
      <c r="AT517" s="250" t="s">
        <v>157</v>
      </c>
      <c r="AU517" s="250" t="s">
        <v>170</v>
      </c>
      <c r="AV517" s="12" t="s">
        <v>81</v>
      </c>
      <c r="AW517" s="12" t="s">
        <v>35</v>
      </c>
      <c r="AX517" s="12" t="s">
        <v>72</v>
      </c>
      <c r="AY517" s="250" t="s">
        <v>146</v>
      </c>
    </row>
    <row r="518" s="11" customFormat="1">
      <c r="B518" s="230"/>
      <c r="C518" s="231"/>
      <c r="D518" s="227" t="s">
        <v>157</v>
      </c>
      <c r="E518" s="232" t="s">
        <v>21</v>
      </c>
      <c r="F518" s="233" t="s">
        <v>346</v>
      </c>
      <c r="G518" s="231"/>
      <c r="H518" s="232" t="s">
        <v>21</v>
      </c>
      <c r="I518" s="234"/>
      <c r="J518" s="231"/>
      <c r="K518" s="231"/>
      <c r="L518" s="235"/>
      <c r="M518" s="236"/>
      <c r="N518" s="237"/>
      <c r="O518" s="237"/>
      <c r="P518" s="237"/>
      <c r="Q518" s="237"/>
      <c r="R518" s="237"/>
      <c r="S518" s="237"/>
      <c r="T518" s="238"/>
      <c r="AT518" s="239" t="s">
        <v>157</v>
      </c>
      <c r="AU518" s="239" t="s">
        <v>170</v>
      </c>
      <c r="AV518" s="11" t="s">
        <v>79</v>
      </c>
      <c r="AW518" s="11" t="s">
        <v>35</v>
      </c>
      <c r="AX518" s="11" t="s">
        <v>72</v>
      </c>
      <c r="AY518" s="239" t="s">
        <v>146</v>
      </c>
    </row>
    <row r="519" s="12" customFormat="1">
      <c r="B519" s="240"/>
      <c r="C519" s="241"/>
      <c r="D519" s="227" t="s">
        <v>157</v>
      </c>
      <c r="E519" s="242" t="s">
        <v>21</v>
      </c>
      <c r="F519" s="243" t="s">
        <v>398</v>
      </c>
      <c r="G519" s="241"/>
      <c r="H519" s="244">
        <v>5.04</v>
      </c>
      <c r="I519" s="245"/>
      <c r="J519" s="241"/>
      <c r="K519" s="241"/>
      <c r="L519" s="246"/>
      <c r="M519" s="247"/>
      <c r="N519" s="248"/>
      <c r="O519" s="248"/>
      <c r="P519" s="248"/>
      <c r="Q519" s="248"/>
      <c r="R519" s="248"/>
      <c r="S519" s="248"/>
      <c r="T519" s="249"/>
      <c r="AT519" s="250" t="s">
        <v>157</v>
      </c>
      <c r="AU519" s="250" t="s">
        <v>170</v>
      </c>
      <c r="AV519" s="12" t="s">
        <v>81</v>
      </c>
      <c r="AW519" s="12" t="s">
        <v>35</v>
      </c>
      <c r="AX519" s="12" t="s">
        <v>72</v>
      </c>
      <c r="AY519" s="250" t="s">
        <v>146</v>
      </c>
    </row>
    <row r="520" s="11" customFormat="1">
      <c r="B520" s="230"/>
      <c r="C520" s="231"/>
      <c r="D520" s="227" t="s">
        <v>157</v>
      </c>
      <c r="E520" s="232" t="s">
        <v>21</v>
      </c>
      <c r="F520" s="233" t="s">
        <v>163</v>
      </c>
      <c r="G520" s="231"/>
      <c r="H520" s="232" t="s">
        <v>21</v>
      </c>
      <c r="I520" s="234"/>
      <c r="J520" s="231"/>
      <c r="K520" s="231"/>
      <c r="L520" s="235"/>
      <c r="M520" s="236"/>
      <c r="N520" s="237"/>
      <c r="O520" s="237"/>
      <c r="P520" s="237"/>
      <c r="Q520" s="237"/>
      <c r="R520" s="237"/>
      <c r="S520" s="237"/>
      <c r="T520" s="238"/>
      <c r="AT520" s="239" t="s">
        <v>157</v>
      </c>
      <c r="AU520" s="239" t="s">
        <v>170</v>
      </c>
      <c r="AV520" s="11" t="s">
        <v>79</v>
      </c>
      <c r="AW520" s="11" t="s">
        <v>35</v>
      </c>
      <c r="AX520" s="11" t="s">
        <v>72</v>
      </c>
      <c r="AY520" s="239" t="s">
        <v>146</v>
      </c>
    </row>
    <row r="521" s="12" customFormat="1">
      <c r="B521" s="240"/>
      <c r="C521" s="241"/>
      <c r="D521" s="227" t="s">
        <v>157</v>
      </c>
      <c r="E521" s="242" t="s">
        <v>21</v>
      </c>
      <c r="F521" s="243" t="s">
        <v>399</v>
      </c>
      <c r="G521" s="241"/>
      <c r="H521" s="244">
        <v>15.84</v>
      </c>
      <c r="I521" s="245"/>
      <c r="J521" s="241"/>
      <c r="K521" s="241"/>
      <c r="L521" s="246"/>
      <c r="M521" s="247"/>
      <c r="N521" s="248"/>
      <c r="O521" s="248"/>
      <c r="P521" s="248"/>
      <c r="Q521" s="248"/>
      <c r="R521" s="248"/>
      <c r="S521" s="248"/>
      <c r="T521" s="249"/>
      <c r="AT521" s="250" t="s">
        <v>157</v>
      </c>
      <c r="AU521" s="250" t="s">
        <v>170</v>
      </c>
      <c r="AV521" s="12" t="s">
        <v>81</v>
      </c>
      <c r="AW521" s="12" t="s">
        <v>35</v>
      </c>
      <c r="AX521" s="12" t="s">
        <v>72</v>
      </c>
      <c r="AY521" s="250" t="s">
        <v>146</v>
      </c>
    </row>
    <row r="522" s="12" customFormat="1">
      <c r="B522" s="240"/>
      <c r="C522" s="241"/>
      <c r="D522" s="227" t="s">
        <v>157</v>
      </c>
      <c r="E522" s="242" t="s">
        <v>21</v>
      </c>
      <c r="F522" s="243" t="s">
        <v>371</v>
      </c>
      <c r="G522" s="241"/>
      <c r="H522" s="244">
        <v>1.5</v>
      </c>
      <c r="I522" s="245"/>
      <c r="J522" s="241"/>
      <c r="K522" s="241"/>
      <c r="L522" s="246"/>
      <c r="M522" s="247"/>
      <c r="N522" s="248"/>
      <c r="O522" s="248"/>
      <c r="P522" s="248"/>
      <c r="Q522" s="248"/>
      <c r="R522" s="248"/>
      <c r="S522" s="248"/>
      <c r="T522" s="249"/>
      <c r="AT522" s="250" t="s">
        <v>157</v>
      </c>
      <c r="AU522" s="250" t="s">
        <v>170</v>
      </c>
      <c r="AV522" s="12" t="s">
        <v>81</v>
      </c>
      <c r="AW522" s="12" t="s">
        <v>35</v>
      </c>
      <c r="AX522" s="12" t="s">
        <v>72</v>
      </c>
      <c r="AY522" s="250" t="s">
        <v>146</v>
      </c>
    </row>
    <row r="523" s="1" customFormat="1" ht="16.5" customHeight="1">
      <c r="B523" s="44"/>
      <c r="C523" s="215" t="s">
        <v>521</v>
      </c>
      <c r="D523" s="215" t="s">
        <v>148</v>
      </c>
      <c r="E523" s="216" t="s">
        <v>522</v>
      </c>
      <c r="F523" s="217" t="s">
        <v>523</v>
      </c>
      <c r="G523" s="218" t="s">
        <v>302</v>
      </c>
      <c r="H523" s="219">
        <v>377.19999999999999</v>
      </c>
      <c r="I523" s="220"/>
      <c r="J523" s="221">
        <f>ROUND(I523*H523,2)</f>
        <v>0</v>
      </c>
      <c r="K523" s="217" t="s">
        <v>152</v>
      </c>
      <c r="L523" s="70"/>
      <c r="M523" s="222" t="s">
        <v>21</v>
      </c>
      <c r="N523" s="223" t="s">
        <v>43</v>
      </c>
      <c r="O523" s="45"/>
      <c r="P523" s="224">
        <f>O523*H523</f>
        <v>0</v>
      </c>
      <c r="Q523" s="224">
        <v>0</v>
      </c>
      <c r="R523" s="224">
        <f>Q523*H523</f>
        <v>0</v>
      </c>
      <c r="S523" s="224">
        <v>0</v>
      </c>
      <c r="T523" s="225">
        <f>S523*H523</f>
        <v>0</v>
      </c>
      <c r="AR523" s="22" t="s">
        <v>153</v>
      </c>
      <c r="AT523" s="22" t="s">
        <v>148</v>
      </c>
      <c r="AU523" s="22" t="s">
        <v>170</v>
      </c>
      <c r="AY523" s="22" t="s">
        <v>146</v>
      </c>
      <c r="BE523" s="226">
        <f>IF(N523="základní",J523,0)</f>
        <v>0</v>
      </c>
      <c r="BF523" s="226">
        <f>IF(N523="snížená",J523,0)</f>
        <v>0</v>
      </c>
      <c r="BG523" s="226">
        <f>IF(N523="zákl. přenesená",J523,0)</f>
        <v>0</v>
      </c>
      <c r="BH523" s="226">
        <f>IF(N523="sníž. přenesená",J523,0)</f>
        <v>0</v>
      </c>
      <c r="BI523" s="226">
        <f>IF(N523="nulová",J523,0)</f>
        <v>0</v>
      </c>
      <c r="BJ523" s="22" t="s">
        <v>79</v>
      </c>
      <c r="BK523" s="226">
        <f>ROUND(I523*H523,2)</f>
        <v>0</v>
      </c>
      <c r="BL523" s="22" t="s">
        <v>153</v>
      </c>
      <c r="BM523" s="22" t="s">
        <v>524</v>
      </c>
    </row>
    <row r="524" s="1" customFormat="1">
      <c r="B524" s="44"/>
      <c r="C524" s="72"/>
      <c r="D524" s="227" t="s">
        <v>155</v>
      </c>
      <c r="E524" s="72"/>
      <c r="F524" s="228" t="s">
        <v>525</v>
      </c>
      <c r="G524" s="72"/>
      <c r="H524" s="72"/>
      <c r="I524" s="185"/>
      <c r="J524" s="72"/>
      <c r="K524" s="72"/>
      <c r="L524" s="70"/>
      <c r="M524" s="229"/>
      <c r="N524" s="45"/>
      <c r="O524" s="45"/>
      <c r="P524" s="45"/>
      <c r="Q524" s="45"/>
      <c r="R524" s="45"/>
      <c r="S524" s="45"/>
      <c r="T524" s="93"/>
      <c r="AT524" s="22" t="s">
        <v>155</v>
      </c>
      <c r="AU524" s="22" t="s">
        <v>170</v>
      </c>
    </row>
    <row r="525" s="11" customFormat="1">
      <c r="B525" s="230"/>
      <c r="C525" s="231"/>
      <c r="D525" s="227" t="s">
        <v>157</v>
      </c>
      <c r="E525" s="232" t="s">
        <v>21</v>
      </c>
      <c r="F525" s="233" t="s">
        <v>159</v>
      </c>
      <c r="G525" s="231"/>
      <c r="H525" s="232" t="s">
        <v>21</v>
      </c>
      <c r="I525" s="234"/>
      <c r="J525" s="231"/>
      <c r="K525" s="231"/>
      <c r="L525" s="235"/>
      <c r="M525" s="236"/>
      <c r="N525" s="237"/>
      <c r="O525" s="237"/>
      <c r="P525" s="237"/>
      <c r="Q525" s="237"/>
      <c r="R525" s="237"/>
      <c r="S525" s="237"/>
      <c r="T525" s="238"/>
      <c r="AT525" s="239" t="s">
        <v>157</v>
      </c>
      <c r="AU525" s="239" t="s">
        <v>170</v>
      </c>
      <c r="AV525" s="11" t="s">
        <v>79</v>
      </c>
      <c r="AW525" s="11" t="s">
        <v>35</v>
      </c>
      <c r="AX525" s="11" t="s">
        <v>72</v>
      </c>
      <c r="AY525" s="239" t="s">
        <v>146</v>
      </c>
    </row>
    <row r="526" s="12" customFormat="1">
      <c r="B526" s="240"/>
      <c r="C526" s="241"/>
      <c r="D526" s="227" t="s">
        <v>157</v>
      </c>
      <c r="E526" s="242" t="s">
        <v>21</v>
      </c>
      <c r="F526" s="243" t="s">
        <v>526</v>
      </c>
      <c r="G526" s="241"/>
      <c r="H526" s="244">
        <v>115.2</v>
      </c>
      <c r="I526" s="245"/>
      <c r="J526" s="241"/>
      <c r="K526" s="241"/>
      <c r="L526" s="246"/>
      <c r="M526" s="247"/>
      <c r="N526" s="248"/>
      <c r="O526" s="248"/>
      <c r="P526" s="248"/>
      <c r="Q526" s="248"/>
      <c r="R526" s="248"/>
      <c r="S526" s="248"/>
      <c r="T526" s="249"/>
      <c r="AT526" s="250" t="s">
        <v>157</v>
      </c>
      <c r="AU526" s="250" t="s">
        <v>170</v>
      </c>
      <c r="AV526" s="12" t="s">
        <v>81</v>
      </c>
      <c r="AW526" s="12" t="s">
        <v>35</v>
      </c>
      <c r="AX526" s="12" t="s">
        <v>72</v>
      </c>
      <c r="AY526" s="250" t="s">
        <v>146</v>
      </c>
    </row>
    <row r="527" s="11" customFormat="1">
      <c r="B527" s="230"/>
      <c r="C527" s="231"/>
      <c r="D527" s="227" t="s">
        <v>157</v>
      </c>
      <c r="E527" s="232" t="s">
        <v>21</v>
      </c>
      <c r="F527" s="233" t="s">
        <v>161</v>
      </c>
      <c r="G527" s="231"/>
      <c r="H527" s="232" t="s">
        <v>21</v>
      </c>
      <c r="I527" s="234"/>
      <c r="J527" s="231"/>
      <c r="K527" s="231"/>
      <c r="L527" s="235"/>
      <c r="M527" s="236"/>
      <c r="N527" s="237"/>
      <c r="O527" s="237"/>
      <c r="P527" s="237"/>
      <c r="Q527" s="237"/>
      <c r="R527" s="237"/>
      <c r="S527" s="237"/>
      <c r="T527" s="238"/>
      <c r="AT527" s="239" t="s">
        <v>157</v>
      </c>
      <c r="AU527" s="239" t="s">
        <v>170</v>
      </c>
      <c r="AV527" s="11" t="s">
        <v>79</v>
      </c>
      <c r="AW527" s="11" t="s">
        <v>35</v>
      </c>
      <c r="AX527" s="11" t="s">
        <v>72</v>
      </c>
      <c r="AY527" s="239" t="s">
        <v>146</v>
      </c>
    </row>
    <row r="528" s="12" customFormat="1">
      <c r="B528" s="240"/>
      <c r="C528" s="241"/>
      <c r="D528" s="227" t="s">
        <v>157</v>
      </c>
      <c r="E528" s="242" t="s">
        <v>21</v>
      </c>
      <c r="F528" s="243" t="s">
        <v>527</v>
      </c>
      <c r="G528" s="241"/>
      <c r="H528" s="244">
        <v>144</v>
      </c>
      <c r="I528" s="245"/>
      <c r="J528" s="241"/>
      <c r="K528" s="241"/>
      <c r="L528" s="246"/>
      <c r="M528" s="247"/>
      <c r="N528" s="248"/>
      <c r="O528" s="248"/>
      <c r="P528" s="248"/>
      <c r="Q528" s="248"/>
      <c r="R528" s="248"/>
      <c r="S528" s="248"/>
      <c r="T528" s="249"/>
      <c r="AT528" s="250" t="s">
        <v>157</v>
      </c>
      <c r="AU528" s="250" t="s">
        <v>170</v>
      </c>
      <c r="AV528" s="12" t="s">
        <v>81</v>
      </c>
      <c r="AW528" s="12" t="s">
        <v>35</v>
      </c>
      <c r="AX528" s="12" t="s">
        <v>72</v>
      </c>
      <c r="AY528" s="250" t="s">
        <v>146</v>
      </c>
    </row>
    <row r="529" s="11" customFormat="1">
      <c r="B529" s="230"/>
      <c r="C529" s="231"/>
      <c r="D529" s="227" t="s">
        <v>157</v>
      </c>
      <c r="E529" s="232" t="s">
        <v>21</v>
      </c>
      <c r="F529" s="233" t="s">
        <v>346</v>
      </c>
      <c r="G529" s="231"/>
      <c r="H529" s="232" t="s">
        <v>21</v>
      </c>
      <c r="I529" s="234"/>
      <c r="J529" s="231"/>
      <c r="K529" s="231"/>
      <c r="L529" s="235"/>
      <c r="M529" s="236"/>
      <c r="N529" s="237"/>
      <c r="O529" s="237"/>
      <c r="P529" s="237"/>
      <c r="Q529" s="237"/>
      <c r="R529" s="237"/>
      <c r="S529" s="237"/>
      <c r="T529" s="238"/>
      <c r="AT529" s="239" t="s">
        <v>157</v>
      </c>
      <c r="AU529" s="239" t="s">
        <v>170</v>
      </c>
      <c r="AV529" s="11" t="s">
        <v>79</v>
      </c>
      <c r="AW529" s="11" t="s">
        <v>35</v>
      </c>
      <c r="AX529" s="11" t="s">
        <v>72</v>
      </c>
      <c r="AY529" s="239" t="s">
        <v>146</v>
      </c>
    </row>
    <row r="530" s="12" customFormat="1">
      <c r="B530" s="240"/>
      <c r="C530" s="241"/>
      <c r="D530" s="227" t="s">
        <v>157</v>
      </c>
      <c r="E530" s="242" t="s">
        <v>21</v>
      </c>
      <c r="F530" s="243" t="s">
        <v>528</v>
      </c>
      <c r="G530" s="241"/>
      <c r="H530" s="244">
        <v>43.200000000000003</v>
      </c>
      <c r="I530" s="245"/>
      <c r="J530" s="241"/>
      <c r="K530" s="241"/>
      <c r="L530" s="246"/>
      <c r="M530" s="247"/>
      <c r="N530" s="248"/>
      <c r="O530" s="248"/>
      <c r="P530" s="248"/>
      <c r="Q530" s="248"/>
      <c r="R530" s="248"/>
      <c r="S530" s="248"/>
      <c r="T530" s="249"/>
      <c r="AT530" s="250" t="s">
        <v>157</v>
      </c>
      <c r="AU530" s="250" t="s">
        <v>170</v>
      </c>
      <c r="AV530" s="12" t="s">
        <v>81</v>
      </c>
      <c r="AW530" s="12" t="s">
        <v>35</v>
      </c>
      <c r="AX530" s="12" t="s">
        <v>72</v>
      </c>
      <c r="AY530" s="250" t="s">
        <v>146</v>
      </c>
    </row>
    <row r="531" s="11" customFormat="1">
      <c r="B531" s="230"/>
      <c r="C531" s="231"/>
      <c r="D531" s="227" t="s">
        <v>157</v>
      </c>
      <c r="E531" s="232" t="s">
        <v>21</v>
      </c>
      <c r="F531" s="233" t="s">
        <v>163</v>
      </c>
      <c r="G531" s="231"/>
      <c r="H531" s="232" t="s">
        <v>21</v>
      </c>
      <c r="I531" s="234"/>
      <c r="J531" s="231"/>
      <c r="K531" s="231"/>
      <c r="L531" s="235"/>
      <c r="M531" s="236"/>
      <c r="N531" s="237"/>
      <c r="O531" s="237"/>
      <c r="P531" s="237"/>
      <c r="Q531" s="237"/>
      <c r="R531" s="237"/>
      <c r="S531" s="237"/>
      <c r="T531" s="238"/>
      <c r="AT531" s="239" t="s">
        <v>157</v>
      </c>
      <c r="AU531" s="239" t="s">
        <v>170</v>
      </c>
      <c r="AV531" s="11" t="s">
        <v>79</v>
      </c>
      <c r="AW531" s="11" t="s">
        <v>35</v>
      </c>
      <c r="AX531" s="11" t="s">
        <v>72</v>
      </c>
      <c r="AY531" s="239" t="s">
        <v>146</v>
      </c>
    </row>
    <row r="532" s="12" customFormat="1">
      <c r="B532" s="240"/>
      <c r="C532" s="241"/>
      <c r="D532" s="227" t="s">
        <v>157</v>
      </c>
      <c r="E532" s="242" t="s">
        <v>21</v>
      </c>
      <c r="F532" s="243" t="s">
        <v>529</v>
      </c>
      <c r="G532" s="241"/>
      <c r="H532" s="244">
        <v>72.299999999999997</v>
      </c>
      <c r="I532" s="245"/>
      <c r="J532" s="241"/>
      <c r="K532" s="241"/>
      <c r="L532" s="246"/>
      <c r="M532" s="247"/>
      <c r="N532" s="248"/>
      <c r="O532" s="248"/>
      <c r="P532" s="248"/>
      <c r="Q532" s="248"/>
      <c r="R532" s="248"/>
      <c r="S532" s="248"/>
      <c r="T532" s="249"/>
      <c r="AT532" s="250" t="s">
        <v>157</v>
      </c>
      <c r="AU532" s="250" t="s">
        <v>170</v>
      </c>
      <c r="AV532" s="12" t="s">
        <v>81</v>
      </c>
      <c r="AW532" s="12" t="s">
        <v>35</v>
      </c>
      <c r="AX532" s="12" t="s">
        <v>72</v>
      </c>
      <c r="AY532" s="250" t="s">
        <v>146</v>
      </c>
    </row>
    <row r="533" s="11" customFormat="1">
      <c r="B533" s="230"/>
      <c r="C533" s="231"/>
      <c r="D533" s="227" t="s">
        <v>157</v>
      </c>
      <c r="E533" s="232" t="s">
        <v>21</v>
      </c>
      <c r="F533" s="233" t="s">
        <v>530</v>
      </c>
      <c r="G533" s="231"/>
      <c r="H533" s="232" t="s">
        <v>21</v>
      </c>
      <c r="I533" s="234"/>
      <c r="J533" s="231"/>
      <c r="K533" s="231"/>
      <c r="L533" s="235"/>
      <c r="M533" s="236"/>
      <c r="N533" s="237"/>
      <c r="O533" s="237"/>
      <c r="P533" s="237"/>
      <c r="Q533" s="237"/>
      <c r="R533" s="237"/>
      <c r="S533" s="237"/>
      <c r="T533" s="238"/>
      <c r="AT533" s="239" t="s">
        <v>157</v>
      </c>
      <c r="AU533" s="239" t="s">
        <v>170</v>
      </c>
      <c r="AV533" s="11" t="s">
        <v>79</v>
      </c>
      <c r="AW533" s="11" t="s">
        <v>35</v>
      </c>
      <c r="AX533" s="11" t="s">
        <v>72</v>
      </c>
      <c r="AY533" s="239" t="s">
        <v>146</v>
      </c>
    </row>
    <row r="534" s="12" customFormat="1">
      <c r="B534" s="240"/>
      <c r="C534" s="241"/>
      <c r="D534" s="227" t="s">
        <v>157</v>
      </c>
      <c r="E534" s="242" t="s">
        <v>21</v>
      </c>
      <c r="F534" s="243" t="s">
        <v>531</v>
      </c>
      <c r="G534" s="241"/>
      <c r="H534" s="244">
        <v>2.5</v>
      </c>
      <c r="I534" s="245"/>
      <c r="J534" s="241"/>
      <c r="K534" s="241"/>
      <c r="L534" s="246"/>
      <c r="M534" s="247"/>
      <c r="N534" s="248"/>
      <c r="O534" s="248"/>
      <c r="P534" s="248"/>
      <c r="Q534" s="248"/>
      <c r="R534" s="248"/>
      <c r="S534" s="248"/>
      <c r="T534" s="249"/>
      <c r="AT534" s="250" t="s">
        <v>157</v>
      </c>
      <c r="AU534" s="250" t="s">
        <v>170</v>
      </c>
      <c r="AV534" s="12" t="s">
        <v>81</v>
      </c>
      <c r="AW534" s="12" t="s">
        <v>35</v>
      </c>
      <c r="AX534" s="12" t="s">
        <v>72</v>
      </c>
      <c r="AY534" s="250" t="s">
        <v>146</v>
      </c>
    </row>
    <row r="535" s="1" customFormat="1" ht="16.5" customHeight="1">
      <c r="B535" s="44"/>
      <c r="C535" s="251" t="s">
        <v>532</v>
      </c>
      <c r="D535" s="251" t="s">
        <v>261</v>
      </c>
      <c r="E535" s="252" t="s">
        <v>533</v>
      </c>
      <c r="F535" s="253" t="s">
        <v>534</v>
      </c>
      <c r="G535" s="254" t="s">
        <v>302</v>
      </c>
      <c r="H535" s="255">
        <v>396.06</v>
      </c>
      <c r="I535" s="256"/>
      <c r="J535" s="257">
        <f>ROUND(I535*H535,2)</f>
        <v>0</v>
      </c>
      <c r="K535" s="253" t="s">
        <v>152</v>
      </c>
      <c r="L535" s="258"/>
      <c r="M535" s="259" t="s">
        <v>21</v>
      </c>
      <c r="N535" s="260" t="s">
        <v>43</v>
      </c>
      <c r="O535" s="45"/>
      <c r="P535" s="224">
        <f>O535*H535</f>
        <v>0</v>
      </c>
      <c r="Q535" s="224">
        <v>4.0000000000000003E-05</v>
      </c>
      <c r="R535" s="224">
        <f>Q535*H535</f>
        <v>0.015842400000000003</v>
      </c>
      <c r="S535" s="224">
        <v>0</v>
      </c>
      <c r="T535" s="225">
        <f>S535*H535</f>
        <v>0</v>
      </c>
      <c r="AR535" s="22" t="s">
        <v>204</v>
      </c>
      <c r="AT535" s="22" t="s">
        <v>261</v>
      </c>
      <c r="AU535" s="22" t="s">
        <v>170</v>
      </c>
      <c r="AY535" s="22" t="s">
        <v>146</v>
      </c>
      <c r="BE535" s="226">
        <f>IF(N535="základní",J535,0)</f>
        <v>0</v>
      </c>
      <c r="BF535" s="226">
        <f>IF(N535="snížená",J535,0)</f>
        <v>0</v>
      </c>
      <c r="BG535" s="226">
        <f>IF(N535="zákl. přenesená",J535,0)</f>
        <v>0</v>
      </c>
      <c r="BH535" s="226">
        <f>IF(N535="sníž. přenesená",J535,0)</f>
        <v>0</v>
      </c>
      <c r="BI535" s="226">
        <f>IF(N535="nulová",J535,0)</f>
        <v>0</v>
      </c>
      <c r="BJ535" s="22" t="s">
        <v>79</v>
      </c>
      <c r="BK535" s="226">
        <f>ROUND(I535*H535,2)</f>
        <v>0</v>
      </c>
      <c r="BL535" s="22" t="s">
        <v>153</v>
      </c>
      <c r="BM535" s="22" t="s">
        <v>535</v>
      </c>
    </row>
    <row r="536" s="1" customFormat="1">
      <c r="B536" s="44"/>
      <c r="C536" s="72"/>
      <c r="D536" s="227" t="s">
        <v>155</v>
      </c>
      <c r="E536" s="72"/>
      <c r="F536" s="228" t="s">
        <v>536</v>
      </c>
      <c r="G536" s="72"/>
      <c r="H536" s="72"/>
      <c r="I536" s="185"/>
      <c r="J536" s="72"/>
      <c r="K536" s="72"/>
      <c r="L536" s="70"/>
      <c r="M536" s="229"/>
      <c r="N536" s="45"/>
      <c r="O536" s="45"/>
      <c r="P536" s="45"/>
      <c r="Q536" s="45"/>
      <c r="R536" s="45"/>
      <c r="S536" s="45"/>
      <c r="T536" s="93"/>
      <c r="AT536" s="22" t="s">
        <v>155</v>
      </c>
      <c r="AU536" s="22" t="s">
        <v>170</v>
      </c>
    </row>
    <row r="537" s="12" customFormat="1">
      <c r="B537" s="240"/>
      <c r="C537" s="241"/>
      <c r="D537" s="227" t="s">
        <v>157</v>
      </c>
      <c r="E537" s="241"/>
      <c r="F537" s="243" t="s">
        <v>537</v>
      </c>
      <c r="G537" s="241"/>
      <c r="H537" s="244">
        <v>396.06</v>
      </c>
      <c r="I537" s="245"/>
      <c r="J537" s="241"/>
      <c r="K537" s="241"/>
      <c r="L537" s="246"/>
      <c r="M537" s="247"/>
      <c r="N537" s="248"/>
      <c r="O537" s="248"/>
      <c r="P537" s="248"/>
      <c r="Q537" s="248"/>
      <c r="R537" s="248"/>
      <c r="S537" s="248"/>
      <c r="T537" s="249"/>
      <c r="AT537" s="250" t="s">
        <v>157</v>
      </c>
      <c r="AU537" s="250" t="s">
        <v>170</v>
      </c>
      <c r="AV537" s="12" t="s">
        <v>81</v>
      </c>
      <c r="AW537" s="12" t="s">
        <v>6</v>
      </c>
      <c r="AX537" s="12" t="s">
        <v>79</v>
      </c>
      <c r="AY537" s="250" t="s">
        <v>146</v>
      </c>
    </row>
    <row r="538" s="1" customFormat="1" ht="25.5" customHeight="1">
      <c r="B538" s="44"/>
      <c r="C538" s="215" t="s">
        <v>538</v>
      </c>
      <c r="D538" s="215" t="s">
        <v>148</v>
      </c>
      <c r="E538" s="216" t="s">
        <v>539</v>
      </c>
      <c r="F538" s="217" t="s">
        <v>540</v>
      </c>
      <c r="G538" s="218" t="s">
        <v>151</v>
      </c>
      <c r="H538" s="219">
        <v>0.68000000000000005</v>
      </c>
      <c r="I538" s="220"/>
      <c r="J538" s="221">
        <f>ROUND(I538*H538,2)</f>
        <v>0</v>
      </c>
      <c r="K538" s="217" t="s">
        <v>152</v>
      </c>
      <c r="L538" s="70"/>
      <c r="M538" s="222" t="s">
        <v>21</v>
      </c>
      <c r="N538" s="223" t="s">
        <v>43</v>
      </c>
      <c r="O538" s="45"/>
      <c r="P538" s="224">
        <f>O538*H538</f>
        <v>0</v>
      </c>
      <c r="Q538" s="224">
        <v>0.0082500000000000004</v>
      </c>
      <c r="R538" s="224">
        <f>Q538*H538</f>
        <v>0.0056100000000000004</v>
      </c>
      <c r="S538" s="224">
        <v>0</v>
      </c>
      <c r="T538" s="225">
        <f>S538*H538</f>
        <v>0</v>
      </c>
      <c r="AR538" s="22" t="s">
        <v>153</v>
      </c>
      <c r="AT538" s="22" t="s">
        <v>148</v>
      </c>
      <c r="AU538" s="22" t="s">
        <v>170</v>
      </c>
      <c r="AY538" s="22" t="s">
        <v>146</v>
      </c>
      <c r="BE538" s="226">
        <f>IF(N538="základní",J538,0)</f>
        <v>0</v>
      </c>
      <c r="BF538" s="226">
        <f>IF(N538="snížená",J538,0)</f>
        <v>0</v>
      </c>
      <c r="BG538" s="226">
        <f>IF(N538="zákl. přenesená",J538,0)</f>
        <v>0</v>
      </c>
      <c r="BH538" s="226">
        <f>IF(N538="sníž. přenesená",J538,0)</f>
        <v>0</v>
      </c>
      <c r="BI538" s="226">
        <f>IF(N538="nulová",J538,0)</f>
        <v>0</v>
      </c>
      <c r="BJ538" s="22" t="s">
        <v>79</v>
      </c>
      <c r="BK538" s="226">
        <f>ROUND(I538*H538,2)</f>
        <v>0</v>
      </c>
      <c r="BL538" s="22" t="s">
        <v>153</v>
      </c>
      <c r="BM538" s="22" t="s">
        <v>541</v>
      </c>
    </row>
    <row r="539" s="1" customFormat="1">
      <c r="B539" s="44"/>
      <c r="C539" s="72"/>
      <c r="D539" s="227" t="s">
        <v>155</v>
      </c>
      <c r="E539" s="72"/>
      <c r="F539" s="228" t="s">
        <v>542</v>
      </c>
      <c r="G539" s="72"/>
      <c r="H539" s="72"/>
      <c r="I539" s="185"/>
      <c r="J539" s="72"/>
      <c r="K539" s="72"/>
      <c r="L539" s="70"/>
      <c r="M539" s="229"/>
      <c r="N539" s="45"/>
      <c r="O539" s="45"/>
      <c r="P539" s="45"/>
      <c r="Q539" s="45"/>
      <c r="R539" s="45"/>
      <c r="S539" s="45"/>
      <c r="T539" s="93"/>
      <c r="AT539" s="22" t="s">
        <v>155</v>
      </c>
      <c r="AU539" s="22" t="s">
        <v>170</v>
      </c>
    </row>
    <row r="540" s="11" customFormat="1">
      <c r="B540" s="230"/>
      <c r="C540" s="231"/>
      <c r="D540" s="227" t="s">
        <v>157</v>
      </c>
      <c r="E540" s="232" t="s">
        <v>21</v>
      </c>
      <c r="F540" s="233" t="s">
        <v>543</v>
      </c>
      <c r="G540" s="231"/>
      <c r="H540" s="232" t="s">
        <v>21</v>
      </c>
      <c r="I540" s="234"/>
      <c r="J540" s="231"/>
      <c r="K540" s="231"/>
      <c r="L540" s="235"/>
      <c r="M540" s="236"/>
      <c r="N540" s="237"/>
      <c r="O540" s="237"/>
      <c r="P540" s="237"/>
      <c r="Q540" s="237"/>
      <c r="R540" s="237"/>
      <c r="S540" s="237"/>
      <c r="T540" s="238"/>
      <c r="AT540" s="239" t="s">
        <v>157</v>
      </c>
      <c r="AU540" s="239" t="s">
        <v>170</v>
      </c>
      <c r="AV540" s="11" t="s">
        <v>79</v>
      </c>
      <c r="AW540" s="11" t="s">
        <v>35</v>
      </c>
      <c r="AX540" s="11" t="s">
        <v>72</v>
      </c>
      <c r="AY540" s="239" t="s">
        <v>146</v>
      </c>
    </row>
    <row r="541" s="12" customFormat="1">
      <c r="B541" s="240"/>
      <c r="C541" s="241"/>
      <c r="D541" s="227" t="s">
        <v>157</v>
      </c>
      <c r="E541" s="242" t="s">
        <v>21</v>
      </c>
      <c r="F541" s="243" t="s">
        <v>544</v>
      </c>
      <c r="G541" s="241"/>
      <c r="H541" s="244">
        <v>0.68000000000000005</v>
      </c>
      <c r="I541" s="245"/>
      <c r="J541" s="241"/>
      <c r="K541" s="241"/>
      <c r="L541" s="246"/>
      <c r="M541" s="247"/>
      <c r="N541" s="248"/>
      <c r="O541" s="248"/>
      <c r="P541" s="248"/>
      <c r="Q541" s="248"/>
      <c r="R541" s="248"/>
      <c r="S541" s="248"/>
      <c r="T541" s="249"/>
      <c r="AT541" s="250" t="s">
        <v>157</v>
      </c>
      <c r="AU541" s="250" t="s">
        <v>170</v>
      </c>
      <c r="AV541" s="12" t="s">
        <v>81</v>
      </c>
      <c r="AW541" s="12" t="s">
        <v>35</v>
      </c>
      <c r="AX541" s="12" t="s">
        <v>72</v>
      </c>
      <c r="AY541" s="250" t="s">
        <v>146</v>
      </c>
    </row>
    <row r="542" s="1" customFormat="1" ht="16.5" customHeight="1">
      <c r="B542" s="44"/>
      <c r="C542" s="251" t="s">
        <v>545</v>
      </c>
      <c r="D542" s="251" t="s">
        <v>261</v>
      </c>
      <c r="E542" s="252" t="s">
        <v>546</v>
      </c>
      <c r="F542" s="253" t="s">
        <v>547</v>
      </c>
      <c r="G542" s="254" t="s">
        <v>151</v>
      </c>
      <c r="H542" s="255">
        <v>0.69399999999999995</v>
      </c>
      <c r="I542" s="256"/>
      <c r="J542" s="257">
        <f>ROUND(I542*H542,2)</f>
        <v>0</v>
      </c>
      <c r="K542" s="253" t="s">
        <v>152</v>
      </c>
      <c r="L542" s="258"/>
      <c r="M542" s="259" t="s">
        <v>21</v>
      </c>
      <c r="N542" s="260" t="s">
        <v>43</v>
      </c>
      <c r="O542" s="45"/>
      <c r="P542" s="224">
        <f>O542*H542</f>
        <v>0</v>
      </c>
      <c r="Q542" s="224">
        <v>0.00059999999999999995</v>
      </c>
      <c r="R542" s="224">
        <f>Q542*H542</f>
        <v>0.00041639999999999993</v>
      </c>
      <c r="S542" s="224">
        <v>0</v>
      </c>
      <c r="T542" s="225">
        <f>S542*H542</f>
        <v>0</v>
      </c>
      <c r="AR542" s="22" t="s">
        <v>204</v>
      </c>
      <c r="AT542" s="22" t="s">
        <v>261</v>
      </c>
      <c r="AU542" s="22" t="s">
        <v>170</v>
      </c>
      <c r="AY542" s="22" t="s">
        <v>146</v>
      </c>
      <c r="BE542" s="226">
        <f>IF(N542="základní",J542,0)</f>
        <v>0</v>
      </c>
      <c r="BF542" s="226">
        <f>IF(N542="snížená",J542,0)</f>
        <v>0</v>
      </c>
      <c r="BG542" s="226">
        <f>IF(N542="zákl. přenesená",J542,0)</f>
        <v>0</v>
      </c>
      <c r="BH542" s="226">
        <f>IF(N542="sníž. přenesená",J542,0)</f>
        <v>0</v>
      </c>
      <c r="BI542" s="226">
        <f>IF(N542="nulová",J542,0)</f>
        <v>0</v>
      </c>
      <c r="BJ542" s="22" t="s">
        <v>79</v>
      </c>
      <c r="BK542" s="226">
        <f>ROUND(I542*H542,2)</f>
        <v>0</v>
      </c>
      <c r="BL542" s="22" t="s">
        <v>153</v>
      </c>
      <c r="BM542" s="22" t="s">
        <v>548</v>
      </c>
    </row>
    <row r="543" s="1" customFormat="1">
      <c r="B543" s="44"/>
      <c r="C543" s="72"/>
      <c r="D543" s="227" t="s">
        <v>155</v>
      </c>
      <c r="E543" s="72"/>
      <c r="F543" s="228" t="s">
        <v>549</v>
      </c>
      <c r="G543" s="72"/>
      <c r="H543" s="72"/>
      <c r="I543" s="185"/>
      <c r="J543" s="72"/>
      <c r="K543" s="72"/>
      <c r="L543" s="70"/>
      <c r="M543" s="229"/>
      <c r="N543" s="45"/>
      <c r="O543" s="45"/>
      <c r="P543" s="45"/>
      <c r="Q543" s="45"/>
      <c r="R543" s="45"/>
      <c r="S543" s="45"/>
      <c r="T543" s="93"/>
      <c r="AT543" s="22" t="s">
        <v>155</v>
      </c>
      <c r="AU543" s="22" t="s">
        <v>170</v>
      </c>
    </row>
    <row r="544" s="12" customFormat="1">
      <c r="B544" s="240"/>
      <c r="C544" s="241"/>
      <c r="D544" s="227" t="s">
        <v>157</v>
      </c>
      <c r="E544" s="241"/>
      <c r="F544" s="243" t="s">
        <v>550</v>
      </c>
      <c r="G544" s="241"/>
      <c r="H544" s="244">
        <v>0.69399999999999995</v>
      </c>
      <c r="I544" s="245"/>
      <c r="J544" s="241"/>
      <c r="K544" s="241"/>
      <c r="L544" s="246"/>
      <c r="M544" s="247"/>
      <c r="N544" s="248"/>
      <c r="O544" s="248"/>
      <c r="P544" s="248"/>
      <c r="Q544" s="248"/>
      <c r="R544" s="248"/>
      <c r="S544" s="248"/>
      <c r="T544" s="249"/>
      <c r="AT544" s="250" t="s">
        <v>157</v>
      </c>
      <c r="AU544" s="250" t="s">
        <v>170</v>
      </c>
      <c r="AV544" s="12" t="s">
        <v>81</v>
      </c>
      <c r="AW544" s="12" t="s">
        <v>6</v>
      </c>
      <c r="AX544" s="12" t="s">
        <v>79</v>
      </c>
      <c r="AY544" s="250" t="s">
        <v>146</v>
      </c>
    </row>
    <row r="545" s="1" customFormat="1" ht="25.5" customHeight="1">
      <c r="B545" s="44"/>
      <c r="C545" s="215" t="s">
        <v>551</v>
      </c>
      <c r="D545" s="215" t="s">
        <v>148</v>
      </c>
      <c r="E545" s="216" t="s">
        <v>552</v>
      </c>
      <c r="F545" s="217" t="s">
        <v>553</v>
      </c>
      <c r="G545" s="218" t="s">
        <v>151</v>
      </c>
      <c r="H545" s="219">
        <v>3.3199999999999998</v>
      </c>
      <c r="I545" s="220"/>
      <c r="J545" s="221">
        <f>ROUND(I545*H545,2)</f>
        <v>0</v>
      </c>
      <c r="K545" s="217" t="s">
        <v>152</v>
      </c>
      <c r="L545" s="70"/>
      <c r="M545" s="222" t="s">
        <v>21</v>
      </c>
      <c r="N545" s="223" t="s">
        <v>43</v>
      </c>
      <c r="O545" s="45"/>
      <c r="P545" s="224">
        <f>O545*H545</f>
        <v>0</v>
      </c>
      <c r="Q545" s="224">
        <v>0.0082500000000000004</v>
      </c>
      <c r="R545" s="224">
        <f>Q545*H545</f>
        <v>0.027390000000000001</v>
      </c>
      <c r="S545" s="224">
        <v>0</v>
      </c>
      <c r="T545" s="225">
        <f>S545*H545</f>
        <v>0</v>
      </c>
      <c r="AR545" s="22" t="s">
        <v>153</v>
      </c>
      <c r="AT545" s="22" t="s">
        <v>148</v>
      </c>
      <c r="AU545" s="22" t="s">
        <v>170</v>
      </c>
      <c r="AY545" s="22" t="s">
        <v>146</v>
      </c>
      <c r="BE545" s="226">
        <f>IF(N545="základní",J545,0)</f>
        <v>0</v>
      </c>
      <c r="BF545" s="226">
        <f>IF(N545="snížená",J545,0)</f>
        <v>0</v>
      </c>
      <c r="BG545" s="226">
        <f>IF(N545="zákl. přenesená",J545,0)</f>
        <v>0</v>
      </c>
      <c r="BH545" s="226">
        <f>IF(N545="sníž. přenesená",J545,0)</f>
        <v>0</v>
      </c>
      <c r="BI545" s="226">
        <f>IF(N545="nulová",J545,0)</f>
        <v>0</v>
      </c>
      <c r="BJ545" s="22" t="s">
        <v>79</v>
      </c>
      <c r="BK545" s="226">
        <f>ROUND(I545*H545,2)</f>
        <v>0</v>
      </c>
      <c r="BL545" s="22" t="s">
        <v>153</v>
      </c>
      <c r="BM545" s="22" t="s">
        <v>554</v>
      </c>
    </row>
    <row r="546" s="1" customFormat="1">
      <c r="B546" s="44"/>
      <c r="C546" s="72"/>
      <c r="D546" s="227" t="s">
        <v>155</v>
      </c>
      <c r="E546" s="72"/>
      <c r="F546" s="228" t="s">
        <v>555</v>
      </c>
      <c r="G546" s="72"/>
      <c r="H546" s="72"/>
      <c r="I546" s="185"/>
      <c r="J546" s="72"/>
      <c r="K546" s="72"/>
      <c r="L546" s="70"/>
      <c r="M546" s="229"/>
      <c r="N546" s="45"/>
      <c r="O546" s="45"/>
      <c r="P546" s="45"/>
      <c r="Q546" s="45"/>
      <c r="R546" s="45"/>
      <c r="S546" s="45"/>
      <c r="T546" s="93"/>
      <c r="AT546" s="22" t="s">
        <v>155</v>
      </c>
      <c r="AU546" s="22" t="s">
        <v>170</v>
      </c>
    </row>
    <row r="547" s="11" customFormat="1">
      <c r="B547" s="230"/>
      <c r="C547" s="231"/>
      <c r="D547" s="227" t="s">
        <v>157</v>
      </c>
      <c r="E547" s="232" t="s">
        <v>21</v>
      </c>
      <c r="F547" s="233" t="s">
        <v>556</v>
      </c>
      <c r="G547" s="231"/>
      <c r="H547" s="232" t="s">
        <v>21</v>
      </c>
      <c r="I547" s="234"/>
      <c r="J547" s="231"/>
      <c r="K547" s="231"/>
      <c r="L547" s="235"/>
      <c r="M547" s="236"/>
      <c r="N547" s="237"/>
      <c r="O547" s="237"/>
      <c r="P547" s="237"/>
      <c r="Q547" s="237"/>
      <c r="R547" s="237"/>
      <c r="S547" s="237"/>
      <c r="T547" s="238"/>
      <c r="AT547" s="239" t="s">
        <v>157</v>
      </c>
      <c r="AU547" s="239" t="s">
        <v>170</v>
      </c>
      <c r="AV547" s="11" t="s">
        <v>79</v>
      </c>
      <c r="AW547" s="11" t="s">
        <v>35</v>
      </c>
      <c r="AX547" s="11" t="s">
        <v>72</v>
      </c>
      <c r="AY547" s="239" t="s">
        <v>146</v>
      </c>
    </row>
    <row r="548" s="12" customFormat="1">
      <c r="B548" s="240"/>
      <c r="C548" s="241"/>
      <c r="D548" s="227" t="s">
        <v>157</v>
      </c>
      <c r="E548" s="242" t="s">
        <v>21</v>
      </c>
      <c r="F548" s="243" t="s">
        <v>557</v>
      </c>
      <c r="G548" s="241"/>
      <c r="H548" s="244">
        <v>3.3199999999999998</v>
      </c>
      <c r="I548" s="245"/>
      <c r="J548" s="241"/>
      <c r="K548" s="241"/>
      <c r="L548" s="246"/>
      <c r="M548" s="247"/>
      <c r="N548" s="248"/>
      <c r="O548" s="248"/>
      <c r="P548" s="248"/>
      <c r="Q548" s="248"/>
      <c r="R548" s="248"/>
      <c r="S548" s="248"/>
      <c r="T548" s="249"/>
      <c r="AT548" s="250" t="s">
        <v>157</v>
      </c>
      <c r="AU548" s="250" t="s">
        <v>170</v>
      </c>
      <c r="AV548" s="12" t="s">
        <v>81</v>
      </c>
      <c r="AW548" s="12" t="s">
        <v>35</v>
      </c>
      <c r="AX548" s="12" t="s">
        <v>72</v>
      </c>
      <c r="AY548" s="250" t="s">
        <v>146</v>
      </c>
    </row>
    <row r="549" s="1" customFormat="1" ht="16.5" customHeight="1">
      <c r="B549" s="44"/>
      <c r="C549" s="251" t="s">
        <v>558</v>
      </c>
      <c r="D549" s="251" t="s">
        <v>261</v>
      </c>
      <c r="E549" s="252" t="s">
        <v>559</v>
      </c>
      <c r="F549" s="253" t="s">
        <v>560</v>
      </c>
      <c r="G549" s="254" t="s">
        <v>151</v>
      </c>
      <c r="H549" s="255">
        <v>3.3860000000000001</v>
      </c>
      <c r="I549" s="256"/>
      <c r="J549" s="257">
        <f>ROUND(I549*H549,2)</f>
        <v>0</v>
      </c>
      <c r="K549" s="253" t="s">
        <v>152</v>
      </c>
      <c r="L549" s="258"/>
      <c r="M549" s="259" t="s">
        <v>21</v>
      </c>
      <c r="N549" s="260" t="s">
        <v>43</v>
      </c>
      <c r="O549" s="45"/>
      <c r="P549" s="224">
        <f>O549*H549</f>
        <v>0</v>
      </c>
      <c r="Q549" s="224">
        <v>0.0030000000000000001</v>
      </c>
      <c r="R549" s="224">
        <f>Q549*H549</f>
        <v>0.010158</v>
      </c>
      <c r="S549" s="224">
        <v>0</v>
      </c>
      <c r="T549" s="225">
        <f>S549*H549</f>
        <v>0</v>
      </c>
      <c r="AR549" s="22" t="s">
        <v>204</v>
      </c>
      <c r="AT549" s="22" t="s">
        <v>261</v>
      </c>
      <c r="AU549" s="22" t="s">
        <v>170</v>
      </c>
      <c r="AY549" s="22" t="s">
        <v>146</v>
      </c>
      <c r="BE549" s="226">
        <f>IF(N549="základní",J549,0)</f>
        <v>0</v>
      </c>
      <c r="BF549" s="226">
        <f>IF(N549="snížená",J549,0)</f>
        <v>0</v>
      </c>
      <c r="BG549" s="226">
        <f>IF(N549="zákl. přenesená",J549,0)</f>
        <v>0</v>
      </c>
      <c r="BH549" s="226">
        <f>IF(N549="sníž. přenesená",J549,0)</f>
        <v>0</v>
      </c>
      <c r="BI549" s="226">
        <f>IF(N549="nulová",J549,0)</f>
        <v>0</v>
      </c>
      <c r="BJ549" s="22" t="s">
        <v>79</v>
      </c>
      <c r="BK549" s="226">
        <f>ROUND(I549*H549,2)</f>
        <v>0</v>
      </c>
      <c r="BL549" s="22" t="s">
        <v>153</v>
      </c>
      <c r="BM549" s="22" t="s">
        <v>561</v>
      </c>
    </row>
    <row r="550" s="1" customFormat="1">
      <c r="B550" s="44"/>
      <c r="C550" s="72"/>
      <c r="D550" s="227" t="s">
        <v>155</v>
      </c>
      <c r="E550" s="72"/>
      <c r="F550" s="228" t="s">
        <v>562</v>
      </c>
      <c r="G550" s="72"/>
      <c r="H550" s="72"/>
      <c r="I550" s="185"/>
      <c r="J550" s="72"/>
      <c r="K550" s="72"/>
      <c r="L550" s="70"/>
      <c r="M550" s="229"/>
      <c r="N550" s="45"/>
      <c r="O550" s="45"/>
      <c r="P550" s="45"/>
      <c r="Q550" s="45"/>
      <c r="R550" s="45"/>
      <c r="S550" s="45"/>
      <c r="T550" s="93"/>
      <c r="AT550" s="22" t="s">
        <v>155</v>
      </c>
      <c r="AU550" s="22" t="s">
        <v>170</v>
      </c>
    </row>
    <row r="551" s="12" customFormat="1">
      <c r="B551" s="240"/>
      <c r="C551" s="241"/>
      <c r="D551" s="227" t="s">
        <v>157</v>
      </c>
      <c r="E551" s="241"/>
      <c r="F551" s="243" t="s">
        <v>563</v>
      </c>
      <c r="G551" s="241"/>
      <c r="H551" s="244">
        <v>3.3860000000000001</v>
      </c>
      <c r="I551" s="245"/>
      <c r="J551" s="241"/>
      <c r="K551" s="241"/>
      <c r="L551" s="246"/>
      <c r="M551" s="247"/>
      <c r="N551" s="248"/>
      <c r="O551" s="248"/>
      <c r="P551" s="248"/>
      <c r="Q551" s="248"/>
      <c r="R551" s="248"/>
      <c r="S551" s="248"/>
      <c r="T551" s="249"/>
      <c r="AT551" s="250" t="s">
        <v>157</v>
      </c>
      <c r="AU551" s="250" t="s">
        <v>170</v>
      </c>
      <c r="AV551" s="12" t="s">
        <v>81</v>
      </c>
      <c r="AW551" s="12" t="s">
        <v>6</v>
      </c>
      <c r="AX551" s="12" t="s">
        <v>79</v>
      </c>
      <c r="AY551" s="250" t="s">
        <v>146</v>
      </c>
    </row>
    <row r="552" s="1" customFormat="1" ht="25.5" customHeight="1">
      <c r="B552" s="44"/>
      <c r="C552" s="215" t="s">
        <v>564</v>
      </c>
      <c r="D552" s="215" t="s">
        <v>148</v>
      </c>
      <c r="E552" s="216" t="s">
        <v>565</v>
      </c>
      <c r="F552" s="217" t="s">
        <v>566</v>
      </c>
      <c r="G552" s="218" t="s">
        <v>151</v>
      </c>
      <c r="H552" s="219">
        <v>1.986</v>
      </c>
      <c r="I552" s="220"/>
      <c r="J552" s="221">
        <f>ROUND(I552*H552,2)</f>
        <v>0</v>
      </c>
      <c r="K552" s="217" t="s">
        <v>152</v>
      </c>
      <c r="L552" s="70"/>
      <c r="M552" s="222" t="s">
        <v>21</v>
      </c>
      <c r="N552" s="223" t="s">
        <v>43</v>
      </c>
      <c r="O552" s="45"/>
      <c r="P552" s="224">
        <f>O552*H552</f>
        <v>0</v>
      </c>
      <c r="Q552" s="224">
        <v>0.0085000000000000006</v>
      </c>
      <c r="R552" s="224">
        <f>Q552*H552</f>
        <v>0.016881</v>
      </c>
      <c r="S552" s="224">
        <v>0</v>
      </c>
      <c r="T552" s="225">
        <f>S552*H552</f>
        <v>0</v>
      </c>
      <c r="AR552" s="22" t="s">
        <v>153</v>
      </c>
      <c r="AT552" s="22" t="s">
        <v>148</v>
      </c>
      <c r="AU552" s="22" t="s">
        <v>170</v>
      </c>
      <c r="AY552" s="22" t="s">
        <v>146</v>
      </c>
      <c r="BE552" s="226">
        <f>IF(N552="základní",J552,0)</f>
        <v>0</v>
      </c>
      <c r="BF552" s="226">
        <f>IF(N552="snížená",J552,0)</f>
        <v>0</v>
      </c>
      <c r="BG552" s="226">
        <f>IF(N552="zákl. přenesená",J552,0)</f>
        <v>0</v>
      </c>
      <c r="BH552" s="226">
        <f>IF(N552="sníž. přenesená",J552,0)</f>
        <v>0</v>
      </c>
      <c r="BI552" s="226">
        <f>IF(N552="nulová",J552,0)</f>
        <v>0</v>
      </c>
      <c r="BJ552" s="22" t="s">
        <v>79</v>
      </c>
      <c r="BK552" s="226">
        <f>ROUND(I552*H552,2)</f>
        <v>0</v>
      </c>
      <c r="BL552" s="22" t="s">
        <v>153</v>
      </c>
      <c r="BM552" s="22" t="s">
        <v>567</v>
      </c>
    </row>
    <row r="553" s="1" customFormat="1">
      <c r="B553" s="44"/>
      <c r="C553" s="72"/>
      <c r="D553" s="227" t="s">
        <v>155</v>
      </c>
      <c r="E553" s="72"/>
      <c r="F553" s="228" t="s">
        <v>568</v>
      </c>
      <c r="G553" s="72"/>
      <c r="H553" s="72"/>
      <c r="I553" s="185"/>
      <c r="J553" s="72"/>
      <c r="K553" s="72"/>
      <c r="L553" s="70"/>
      <c r="M553" s="229"/>
      <c r="N553" s="45"/>
      <c r="O553" s="45"/>
      <c r="P553" s="45"/>
      <c r="Q553" s="45"/>
      <c r="R553" s="45"/>
      <c r="S553" s="45"/>
      <c r="T553" s="93"/>
      <c r="AT553" s="22" t="s">
        <v>155</v>
      </c>
      <c r="AU553" s="22" t="s">
        <v>170</v>
      </c>
    </row>
    <row r="554" s="12" customFormat="1">
      <c r="B554" s="240"/>
      <c r="C554" s="241"/>
      <c r="D554" s="227" t="s">
        <v>157</v>
      </c>
      <c r="E554" s="242" t="s">
        <v>21</v>
      </c>
      <c r="F554" s="243" t="s">
        <v>569</v>
      </c>
      <c r="G554" s="241"/>
      <c r="H554" s="244">
        <v>1.986</v>
      </c>
      <c r="I554" s="245"/>
      <c r="J554" s="241"/>
      <c r="K554" s="241"/>
      <c r="L554" s="246"/>
      <c r="M554" s="247"/>
      <c r="N554" s="248"/>
      <c r="O554" s="248"/>
      <c r="P554" s="248"/>
      <c r="Q554" s="248"/>
      <c r="R554" s="248"/>
      <c r="S554" s="248"/>
      <c r="T554" s="249"/>
      <c r="AT554" s="250" t="s">
        <v>157</v>
      </c>
      <c r="AU554" s="250" t="s">
        <v>170</v>
      </c>
      <c r="AV554" s="12" t="s">
        <v>81</v>
      </c>
      <c r="AW554" s="12" t="s">
        <v>35</v>
      </c>
      <c r="AX554" s="12" t="s">
        <v>72</v>
      </c>
      <c r="AY554" s="250" t="s">
        <v>146</v>
      </c>
    </row>
    <row r="555" s="1" customFormat="1" ht="16.5" customHeight="1">
      <c r="B555" s="44"/>
      <c r="C555" s="251" t="s">
        <v>570</v>
      </c>
      <c r="D555" s="251" t="s">
        <v>261</v>
      </c>
      <c r="E555" s="252" t="s">
        <v>571</v>
      </c>
      <c r="F555" s="253" t="s">
        <v>572</v>
      </c>
      <c r="G555" s="254" t="s">
        <v>151</v>
      </c>
      <c r="H555" s="255">
        <v>2.0259999999999998</v>
      </c>
      <c r="I555" s="256"/>
      <c r="J555" s="257">
        <f>ROUND(I555*H555,2)</f>
        <v>0</v>
      </c>
      <c r="K555" s="253" t="s">
        <v>152</v>
      </c>
      <c r="L555" s="258"/>
      <c r="M555" s="259" t="s">
        <v>21</v>
      </c>
      <c r="N555" s="260" t="s">
        <v>43</v>
      </c>
      <c r="O555" s="45"/>
      <c r="P555" s="224">
        <f>O555*H555</f>
        <v>0</v>
      </c>
      <c r="Q555" s="224">
        <v>0.0041000000000000003</v>
      </c>
      <c r="R555" s="224">
        <f>Q555*H555</f>
        <v>0.0083065999999999991</v>
      </c>
      <c r="S555" s="224">
        <v>0</v>
      </c>
      <c r="T555" s="225">
        <f>S555*H555</f>
        <v>0</v>
      </c>
      <c r="AR555" s="22" t="s">
        <v>204</v>
      </c>
      <c r="AT555" s="22" t="s">
        <v>261</v>
      </c>
      <c r="AU555" s="22" t="s">
        <v>170</v>
      </c>
      <c r="AY555" s="22" t="s">
        <v>146</v>
      </c>
      <c r="BE555" s="226">
        <f>IF(N555="základní",J555,0)</f>
        <v>0</v>
      </c>
      <c r="BF555" s="226">
        <f>IF(N555="snížená",J555,0)</f>
        <v>0</v>
      </c>
      <c r="BG555" s="226">
        <f>IF(N555="zákl. přenesená",J555,0)</f>
        <v>0</v>
      </c>
      <c r="BH555" s="226">
        <f>IF(N555="sníž. přenesená",J555,0)</f>
        <v>0</v>
      </c>
      <c r="BI555" s="226">
        <f>IF(N555="nulová",J555,0)</f>
        <v>0</v>
      </c>
      <c r="BJ555" s="22" t="s">
        <v>79</v>
      </c>
      <c r="BK555" s="226">
        <f>ROUND(I555*H555,2)</f>
        <v>0</v>
      </c>
      <c r="BL555" s="22" t="s">
        <v>153</v>
      </c>
      <c r="BM555" s="22" t="s">
        <v>573</v>
      </c>
    </row>
    <row r="556" s="1" customFormat="1">
      <c r="B556" s="44"/>
      <c r="C556" s="72"/>
      <c r="D556" s="227" t="s">
        <v>155</v>
      </c>
      <c r="E556" s="72"/>
      <c r="F556" s="228" t="s">
        <v>574</v>
      </c>
      <c r="G556" s="72"/>
      <c r="H556" s="72"/>
      <c r="I556" s="185"/>
      <c r="J556" s="72"/>
      <c r="K556" s="72"/>
      <c r="L556" s="70"/>
      <c r="M556" s="229"/>
      <c r="N556" s="45"/>
      <c r="O556" s="45"/>
      <c r="P556" s="45"/>
      <c r="Q556" s="45"/>
      <c r="R556" s="45"/>
      <c r="S556" s="45"/>
      <c r="T556" s="93"/>
      <c r="AT556" s="22" t="s">
        <v>155</v>
      </c>
      <c r="AU556" s="22" t="s">
        <v>170</v>
      </c>
    </row>
    <row r="557" s="12" customFormat="1">
      <c r="B557" s="240"/>
      <c r="C557" s="241"/>
      <c r="D557" s="227" t="s">
        <v>157</v>
      </c>
      <c r="E557" s="241"/>
      <c r="F557" s="243" t="s">
        <v>575</v>
      </c>
      <c r="G557" s="241"/>
      <c r="H557" s="244">
        <v>2.0259999999999998</v>
      </c>
      <c r="I557" s="245"/>
      <c r="J557" s="241"/>
      <c r="K557" s="241"/>
      <c r="L557" s="246"/>
      <c r="M557" s="247"/>
      <c r="N557" s="248"/>
      <c r="O557" s="248"/>
      <c r="P557" s="248"/>
      <c r="Q557" s="248"/>
      <c r="R557" s="248"/>
      <c r="S557" s="248"/>
      <c r="T557" s="249"/>
      <c r="AT557" s="250" t="s">
        <v>157</v>
      </c>
      <c r="AU557" s="250" t="s">
        <v>170</v>
      </c>
      <c r="AV557" s="12" t="s">
        <v>81</v>
      </c>
      <c r="AW557" s="12" t="s">
        <v>6</v>
      </c>
      <c r="AX557" s="12" t="s">
        <v>79</v>
      </c>
      <c r="AY557" s="250" t="s">
        <v>146</v>
      </c>
    </row>
    <row r="558" s="1" customFormat="1" ht="25.5" customHeight="1">
      <c r="B558" s="44"/>
      <c r="C558" s="215" t="s">
        <v>576</v>
      </c>
      <c r="D558" s="215" t="s">
        <v>148</v>
      </c>
      <c r="E558" s="216" t="s">
        <v>577</v>
      </c>
      <c r="F558" s="217" t="s">
        <v>578</v>
      </c>
      <c r="G558" s="218" t="s">
        <v>151</v>
      </c>
      <c r="H558" s="219">
        <v>23.652999999999999</v>
      </c>
      <c r="I558" s="220"/>
      <c r="J558" s="221">
        <f>ROUND(I558*H558,2)</f>
        <v>0</v>
      </c>
      <c r="K558" s="217" t="s">
        <v>152</v>
      </c>
      <c r="L558" s="70"/>
      <c r="M558" s="222" t="s">
        <v>21</v>
      </c>
      <c r="N558" s="223" t="s">
        <v>43</v>
      </c>
      <c r="O558" s="45"/>
      <c r="P558" s="224">
        <f>O558*H558</f>
        <v>0</v>
      </c>
      <c r="Q558" s="224">
        <v>0.0085000000000000006</v>
      </c>
      <c r="R558" s="224">
        <f>Q558*H558</f>
        <v>0.20105049999999999</v>
      </c>
      <c r="S558" s="224">
        <v>0</v>
      </c>
      <c r="T558" s="225">
        <f>S558*H558</f>
        <v>0</v>
      </c>
      <c r="AR558" s="22" t="s">
        <v>153</v>
      </c>
      <c r="AT558" s="22" t="s">
        <v>148</v>
      </c>
      <c r="AU558" s="22" t="s">
        <v>170</v>
      </c>
      <c r="AY558" s="22" t="s">
        <v>146</v>
      </c>
      <c r="BE558" s="226">
        <f>IF(N558="základní",J558,0)</f>
        <v>0</v>
      </c>
      <c r="BF558" s="226">
        <f>IF(N558="snížená",J558,0)</f>
        <v>0</v>
      </c>
      <c r="BG558" s="226">
        <f>IF(N558="zákl. přenesená",J558,0)</f>
        <v>0</v>
      </c>
      <c r="BH558" s="226">
        <f>IF(N558="sníž. přenesená",J558,0)</f>
        <v>0</v>
      </c>
      <c r="BI558" s="226">
        <f>IF(N558="nulová",J558,0)</f>
        <v>0</v>
      </c>
      <c r="BJ558" s="22" t="s">
        <v>79</v>
      </c>
      <c r="BK558" s="226">
        <f>ROUND(I558*H558,2)</f>
        <v>0</v>
      </c>
      <c r="BL558" s="22" t="s">
        <v>153</v>
      </c>
      <c r="BM558" s="22" t="s">
        <v>579</v>
      </c>
    </row>
    <row r="559" s="1" customFormat="1">
      <c r="B559" s="44"/>
      <c r="C559" s="72"/>
      <c r="D559" s="227" t="s">
        <v>155</v>
      </c>
      <c r="E559" s="72"/>
      <c r="F559" s="228" t="s">
        <v>580</v>
      </c>
      <c r="G559" s="72"/>
      <c r="H559" s="72"/>
      <c r="I559" s="185"/>
      <c r="J559" s="72"/>
      <c r="K559" s="72"/>
      <c r="L559" s="70"/>
      <c r="M559" s="229"/>
      <c r="N559" s="45"/>
      <c r="O559" s="45"/>
      <c r="P559" s="45"/>
      <c r="Q559" s="45"/>
      <c r="R559" s="45"/>
      <c r="S559" s="45"/>
      <c r="T559" s="93"/>
      <c r="AT559" s="22" t="s">
        <v>155</v>
      </c>
      <c r="AU559" s="22" t="s">
        <v>170</v>
      </c>
    </row>
    <row r="560" s="11" customFormat="1">
      <c r="B560" s="230"/>
      <c r="C560" s="231"/>
      <c r="D560" s="227" t="s">
        <v>157</v>
      </c>
      <c r="E560" s="232" t="s">
        <v>21</v>
      </c>
      <c r="F560" s="233" t="s">
        <v>581</v>
      </c>
      <c r="G560" s="231"/>
      <c r="H560" s="232" t="s">
        <v>21</v>
      </c>
      <c r="I560" s="234"/>
      <c r="J560" s="231"/>
      <c r="K560" s="231"/>
      <c r="L560" s="235"/>
      <c r="M560" s="236"/>
      <c r="N560" s="237"/>
      <c r="O560" s="237"/>
      <c r="P560" s="237"/>
      <c r="Q560" s="237"/>
      <c r="R560" s="237"/>
      <c r="S560" s="237"/>
      <c r="T560" s="238"/>
      <c r="AT560" s="239" t="s">
        <v>157</v>
      </c>
      <c r="AU560" s="239" t="s">
        <v>170</v>
      </c>
      <c r="AV560" s="11" t="s">
        <v>79</v>
      </c>
      <c r="AW560" s="11" t="s">
        <v>35</v>
      </c>
      <c r="AX560" s="11" t="s">
        <v>72</v>
      </c>
      <c r="AY560" s="239" t="s">
        <v>146</v>
      </c>
    </row>
    <row r="561" s="11" customFormat="1">
      <c r="B561" s="230"/>
      <c r="C561" s="231"/>
      <c r="D561" s="227" t="s">
        <v>157</v>
      </c>
      <c r="E561" s="232" t="s">
        <v>21</v>
      </c>
      <c r="F561" s="233" t="s">
        <v>159</v>
      </c>
      <c r="G561" s="231"/>
      <c r="H561" s="232" t="s">
        <v>21</v>
      </c>
      <c r="I561" s="234"/>
      <c r="J561" s="231"/>
      <c r="K561" s="231"/>
      <c r="L561" s="235"/>
      <c r="M561" s="236"/>
      <c r="N561" s="237"/>
      <c r="O561" s="237"/>
      <c r="P561" s="237"/>
      <c r="Q561" s="237"/>
      <c r="R561" s="237"/>
      <c r="S561" s="237"/>
      <c r="T561" s="238"/>
      <c r="AT561" s="239" t="s">
        <v>157</v>
      </c>
      <c r="AU561" s="239" t="s">
        <v>170</v>
      </c>
      <c r="AV561" s="11" t="s">
        <v>79</v>
      </c>
      <c r="AW561" s="11" t="s">
        <v>35</v>
      </c>
      <c r="AX561" s="11" t="s">
        <v>72</v>
      </c>
      <c r="AY561" s="239" t="s">
        <v>146</v>
      </c>
    </row>
    <row r="562" s="12" customFormat="1">
      <c r="B562" s="240"/>
      <c r="C562" s="241"/>
      <c r="D562" s="227" t="s">
        <v>157</v>
      </c>
      <c r="E562" s="242" t="s">
        <v>21</v>
      </c>
      <c r="F562" s="243" t="s">
        <v>582</v>
      </c>
      <c r="G562" s="241"/>
      <c r="H562" s="244">
        <v>8.5039999999999996</v>
      </c>
      <c r="I562" s="245"/>
      <c r="J562" s="241"/>
      <c r="K562" s="241"/>
      <c r="L562" s="246"/>
      <c r="M562" s="247"/>
      <c r="N562" s="248"/>
      <c r="O562" s="248"/>
      <c r="P562" s="248"/>
      <c r="Q562" s="248"/>
      <c r="R562" s="248"/>
      <c r="S562" s="248"/>
      <c r="T562" s="249"/>
      <c r="AT562" s="250" t="s">
        <v>157</v>
      </c>
      <c r="AU562" s="250" t="s">
        <v>170</v>
      </c>
      <c r="AV562" s="12" t="s">
        <v>81</v>
      </c>
      <c r="AW562" s="12" t="s">
        <v>35</v>
      </c>
      <c r="AX562" s="12" t="s">
        <v>72</v>
      </c>
      <c r="AY562" s="250" t="s">
        <v>146</v>
      </c>
    </row>
    <row r="563" s="11" customFormat="1">
      <c r="B563" s="230"/>
      <c r="C563" s="231"/>
      <c r="D563" s="227" t="s">
        <v>157</v>
      </c>
      <c r="E563" s="232" t="s">
        <v>21</v>
      </c>
      <c r="F563" s="233" t="s">
        <v>161</v>
      </c>
      <c r="G563" s="231"/>
      <c r="H563" s="232" t="s">
        <v>21</v>
      </c>
      <c r="I563" s="234"/>
      <c r="J563" s="231"/>
      <c r="K563" s="231"/>
      <c r="L563" s="235"/>
      <c r="M563" s="236"/>
      <c r="N563" s="237"/>
      <c r="O563" s="237"/>
      <c r="P563" s="237"/>
      <c r="Q563" s="237"/>
      <c r="R563" s="237"/>
      <c r="S563" s="237"/>
      <c r="T563" s="238"/>
      <c r="AT563" s="239" t="s">
        <v>157</v>
      </c>
      <c r="AU563" s="239" t="s">
        <v>170</v>
      </c>
      <c r="AV563" s="11" t="s">
        <v>79</v>
      </c>
      <c r="AW563" s="11" t="s">
        <v>35</v>
      </c>
      <c r="AX563" s="11" t="s">
        <v>72</v>
      </c>
      <c r="AY563" s="239" t="s">
        <v>146</v>
      </c>
    </row>
    <row r="564" s="12" customFormat="1">
      <c r="B564" s="240"/>
      <c r="C564" s="241"/>
      <c r="D564" s="227" t="s">
        <v>157</v>
      </c>
      <c r="E564" s="242" t="s">
        <v>21</v>
      </c>
      <c r="F564" s="243" t="s">
        <v>583</v>
      </c>
      <c r="G564" s="241"/>
      <c r="H564" s="244">
        <v>10.787000000000001</v>
      </c>
      <c r="I564" s="245"/>
      <c r="J564" s="241"/>
      <c r="K564" s="241"/>
      <c r="L564" s="246"/>
      <c r="M564" s="247"/>
      <c r="N564" s="248"/>
      <c r="O564" s="248"/>
      <c r="P564" s="248"/>
      <c r="Q564" s="248"/>
      <c r="R564" s="248"/>
      <c r="S564" s="248"/>
      <c r="T564" s="249"/>
      <c r="AT564" s="250" t="s">
        <v>157</v>
      </c>
      <c r="AU564" s="250" t="s">
        <v>170</v>
      </c>
      <c r="AV564" s="12" t="s">
        <v>81</v>
      </c>
      <c r="AW564" s="12" t="s">
        <v>35</v>
      </c>
      <c r="AX564" s="12" t="s">
        <v>72</v>
      </c>
      <c r="AY564" s="250" t="s">
        <v>146</v>
      </c>
    </row>
    <row r="565" s="11" customFormat="1">
      <c r="B565" s="230"/>
      <c r="C565" s="231"/>
      <c r="D565" s="227" t="s">
        <v>157</v>
      </c>
      <c r="E565" s="232" t="s">
        <v>21</v>
      </c>
      <c r="F565" s="233" t="s">
        <v>163</v>
      </c>
      <c r="G565" s="231"/>
      <c r="H565" s="232" t="s">
        <v>21</v>
      </c>
      <c r="I565" s="234"/>
      <c r="J565" s="231"/>
      <c r="K565" s="231"/>
      <c r="L565" s="235"/>
      <c r="M565" s="236"/>
      <c r="N565" s="237"/>
      <c r="O565" s="237"/>
      <c r="P565" s="237"/>
      <c r="Q565" s="237"/>
      <c r="R565" s="237"/>
      <c r="S565" s="237"/>
      <c r="T565" s="238"/>
      <c r="AT565" s="239" t="s">
        <v>157</v>
      </c>
      <c r="AU565" s="239" t="s">
        <v>170</v>
      </c>
      <c r="AV565" s="11" t="s">
        <v>79</v>
      </c>
      <c r="AW565" s="11" t="s">
        <v>35</v>
      </c>
      <c r="AX565" s="11" t="s">
        <v>72</v>
      </c>
      <c r="AY565" s="239" t="s">
        <v>146</v>
      </c>
    </row>
    <row r="566" s="12" customFormat="1">
      <c r="B566" s="240"/>
      <c r="C566" s="241"/>
      <c r="D566" s="227" t="s">
        <v>157</v>
      </c>
      <c r="E566" s="242" t="s">
        <v>21</v>
      </c>
      <c r="F566" s="243" t="s">
        <v>584</v>
      </c>
      <c r="G566" s="241"/>
      <c r="H566" s="244">
        <v>4.3620000000000001</v>
      </c>
      <c r="I566" s="245"/>
      <c r="J566" s="241"/>
      <c r="K566" s="241"/>
      <c r="L566" s="246"/>
      <c r="M566" s="247"/>
      <c r="N566" s="248"/>
      <c r="O566" s="248"/>
      <c r="P566" s="248"/>
      <c r="Q566" s="248"/>
      <c r="R566" s="248"/>
      <c r="S566" s="248"/>
      <c r="T566" s="249"/>
      <c r="AT566" s="250" t="s">
        <v>157</v>
      </c>
      <c r="AU566" s="250" t="s">
        <v>170</v>
      </c>
      <c r="AV566" s="12" t="s">
        <v>81</v>
      </c>
      <c r="AW566" s="12" t="s">
        <v>35</v>
      </c>
      <c r="AX566" s="12" t="s">
        <v>72</v>
      </c>
      <c r="AY566" s="250" t="s">
        <v>146</v>
      </c>
    </row>
    <row r="567" s="1" customFormat="1" ht="16.5" customHeight="1">
      <c r="B567" s="44"/>
      <c r="C567" s="251" t="s">
        <v>585</v>
      </c>
      <c r="D567" s="251" t="s">
        <v>261</v>
      </c>
      <c r="E567" s="252" t="s">
        <v>586</v>
      </c>
      <c r="F567" s="253" t="s">
        <v>587</v>
      </c>
      <c r="G567" s="254" t="s">
        <v>173</v>
      </c>
      <c r="H567" s="255">
        <v>4.343</v>
      </c>
      <c r="I567" s="256"/>
      <c r="J567" s="257">
        <f>ROUND(I567*H567,2)</f>
        <v>0</v>
      </c>
      <c r="K567" s="253" t="s">
        <v>152</v>
      </c>
      <c r="L567" s="258"/>
      <c r="M567" s="259" t="s">
        <v>21</v>
      </c>
      <c r="N567" s="260" t="s">
        <v>43</v>
      </c>
      <c r="O567" s="45"/>
      <c r="P567" s="224">
        <f>O567*H567</f>
        <v>0</v>
      </c>
      <c r="Q567" s="224">
        <v>0.029999999999999999</v>
      </c>
      <c r="R567" s="224">
        <f>Q567*H567</f>
        <v>0.13028999999999999</v>
      </c>
      <c r="S567" s="224">
        <v>0</v>
      </c>
      <c r="T567" s="225">
        <f>S567*H567</f>
        <v>0</v>
      </c>
      <c r="AR567" s="22" t="s">
        <v>204</v>
      </c>
      <c r="AT567" s="22" t="s">
        <v>261</v>
      </c>
      <c r="AU567" s="22" t="s">
        <v>170</v>
      </c>
      <c r="AY567" s="22" t="s">
        <v>146</v>
      </c>
      <c r="BE567" s="226">
        <f>IF(N567="základní",J567,0)</f>
        <v>0</v>
      </c>
      <c r="BF567" s="226">
        <f>IF(N567="snížená",J567,0)</f>
        <v>0</v>
      </c>
      <c r="BG567" s="226">
        <f>IF(N567="zákl. přenesená",J567,0)</f>
        <v>0</v>
      </c>
      <c r="BH567" s="226">
        <f>IF(N567="sníž. přenesená",J567,0)</f>
        <v>0</v>
      </c>
      <c r="BI567" s="226">
        <f>IF(N567="nulová",J567,0)</f>
        <v>0</v>
      </c>
      <c r="BJ567" s="22" t="s">
        <v>79</v>
      </c>
      <c r="BK567" s="226">
        <f>ROUND(I567*H567,2)</f>
        <v>0</v>
      </c>
      <c r="BL567" s="22" t="s">
        <v>153</v>
      </c>
      <c r="BM567" s="22" t="s">
        <v>588</v>
      </c>
    </row>
    <row r="568" s="1" customFormat="1">
      <c r="B568" s="44"/>
      <c r="C568" s="72"/>
      <c r="D568" s="227" t="s">
        <v>155</v>
      </c>
      <c r="E568" s="72"/>
      <c r="F568" s="228" t="s">
        <v>589</v>
      </c>
      <c r="G568" s="72"/>
      <c r="H568" s="72"/>
      <c r="I568" s="185"/>
      <c r="J568" s="72"/>
      <c r="K568" s="72"/>
      <c r="L568" s="70"/>
      <c r="M568" s="229"/>
      <c r="N568" s="45"/>
      <c r="O568" s="45"/>
      <c r="P568" s="45"/>
      <c r="Q568" s="45"/>
      <c r="R568" s="45"/>
      <c r="S568" s="45"/>
      <c r="T568" s="93"/>
      <c r="AT568" s="22" t="s">
        <v>155</v>
      </c>
      <c r="AU568" s="22" t="s">
        <v>170</v>
      </c>
    </row>
    <row r="569" s="11" customFormat="1">
      <c r="B569" s="230"/>
      <c r="C569" s="231"/>
      <c r="D569" s="227" t="s">
        <v>157</v>
      </c>
      <c r="E569" s="232" t="s">
        <v>21</v>
      </c>
      <c r="F569" s="233" t="s">
        <v>581</v>
      </c>
      <c r="G569" s="231"/>
      <c r="H569" s="232" t="s">
        <v>21</v>
      </c>
      <c r="I569" s="234"/>
      <c r="J569" s="231"/>
      <c r="K569" s="231"/>
      <c r="L569" s="235"/>
      <c r="M569" s="236"/>
      <c r="N569" s="237"/>
      <c r="O569" s="237"/>
      <c r="P569" s="237"/>
      <c r="Q569" s="237"/>
      <c r="R569" s="237"/>
      <c r="S569" s="237"/>
      <c r="T569" s="238"/>
      <c r="AT569" s="239" t="s">
        <v>157</v>
      </c>
      <c r="AU569" s="239" t="s">
        <v>170</v>
      </c>
      <c r="AV569" s="11" t="s">
        <v>79</v>
      </c>
      <c r="AW569" s="11" t="s">
        <v>35</v>
      </c>
      <c r="AX569" s="11" t="s">
        <v>72</v>
      </c>
      <c r="AY569" s="239" t="s">
        <v>146</v>
      </c>
    </row>
    <row r="570" s="11" customFormat="1">
      <c r="B570" s="230"/>
      <c r="C570" s="231"/>
      <c r="D570" s="227" t="s">
        <v>157</v>
      </c>
      <c r="E570" s="232" t="s">
        <v>21</v>
      </c>
      <c r="F570" s="233" t="s">
        <v>159</v>
      </c>
      <c r="G570" s="231"/>
      <c r="H570" s="232" t="s">
        <v>21</v>
      </c>
      <c r="I570" s="234"/>
      <c r="J570" s="231"/>
      <c r="K570" s="231"/>
      <c r="L570" s="235"/>
      <c r="M570" s="236"/>
      <c r="N570" s="237"/>
      <c r="O570" s="237"/>
      <c r="P570" s="237"/>
      <c r="Q570" s="237"/>
      <c r="R570" s="237"/>
      <c r="S570" s="237"/>
      <c r="T570" s="238"/>
      <c r="AT570" s="239" t="s">
        <v>157</v>
      </c>
      <c r="AU570" s="239" t="s">
        <v>170</v>
      </c>
      <c r="AV570" s="11" t="s">
        <v>79</v>
      </c>
      <c r="AW570" s="11" t="s">
        <v>35</v>
      </c>
      <c r="AX570" s="11" t="s">
        <v>72</v>
      </c>
      <c r="AY570" s="239" t="s">
        <v>146</v>
      </c>
    </row>
    <row r="571" s="12" customFormat="1">
      <c r="B571" s="240"/>
      <c r="C571" s="241"/>
      <c r="D571" s="227" t="s">
        <v>157</v>
      </c>
      <c r="E571" s="242" t="s">
        <v>21</v>
      </c>
      <c r="F571" s="243" t="s">
        <v>590</v>
      </c>
      <c r="G571" s="241"/>
      <c r="H571" s="244">
        <v>1.5309999999999999</v>
      </c>
      <c r="I571" s="245"/>
      <c r="J571" s="241"/>
      <c r="K571" s="241"/>
      <c r="L571" s="246"/>
      <c r="M571" s="247"/>
      <c r="N571" s="248"/>
      <c r="O571" s="248"/>
      <c r="P571" s="248"/>
      <c r="Q571" s="248"/>
      <c r="R571" s="248"/>
      <c r="S571" s="248"/>
      <c r="T571" s="249"/>
      <c r="AT571" s="250" t="s">
        <v>157</v>
      </c>
      <c r="AU571" s="250" t="s">
        <v>170</v>
      </c>
      <c r="AV571" s="12" t="s">
        <v>81</v>
      </c>
      <c r="AW571" s="12" t="s">
        <v>35</v>
      </c>
      <c r="AX571" s="12" t="s">
        <v>72</v>
      </c>
      <c r="AY571" s="250" t="s">
        <v>146</v>
      </c>
    </row>
    <row r="572" s="11" customFormat="1">
      <c r="B572" s="230"/>
      <c r="C572" s="231"/>
      <c r="D572" s="227" t="s">
        <v>157</v>
      </c>
      <c r="E572" s="232" t="s">
        <v>21</v>
      </c>
      <c r="F572" s="233" t="s">
        <v>161</v>
      </c>
      <c r="G572" s="231"/>
      <c r="H572" s="232" t="s">
        <v>21</v>
      </c>
      <c r="I572" s="234"/>
      <c r="J572" s="231"/>
      <c r="K572" s="231"/>
      <c r="L572" s="235"/>
      <c r="M572" s="236"/>
      <c r="N572" s="237"/>
      <c r="O572" s="237"/>
      <c r="P572" s="237"/>
      <c r="Q572" s="237"/>
      <c r="R572" s="237"/>
      <c r="S572" s="237"/>
      <c r="T572" s="238"/>
      <c r="AT572" s="239" t="s">
        <v>157</v>
      </c>
      <c r="AU572" s="239" t="s">
        <v>170</v>
      </c>
      <c r="AV572" s="11" t="s">
        <v>79</v>
      </c>
      <c r="AW572" s="11" t="s">
        <v>35</v>
      </c>
      <c r="AX572" s="11" t="s">
        <v>72</v>
      </c>
      <c r="AY572" s="239" t="s">
        <v>146</v>
      </c>
    </row>
    <row r="573" s="12" customFormat="1">
      <c r="B573" s="240"/>
      <c r="C573" s="241"/>
      <c r="D573" s="227" t="s">
        <v>157</v>
      </c>
      <c r="E573" s="242" t="s">
        <v>21</v>
      </c>
      <c r="F573" s="243" t="s">
        <v>591</v>
      </c>
      <c r="G573" s="241"/>
      <c r="H573" s="244">
        <v>1.942</v>
      </c>
      <c r="I573" s="245"/>
      <c r="J573" s="241"/>
      <c r="K573" s="241"/>
      <c r="L573" s="246"/>
      <c r="M573" s="247"/>
      <c r="N573" s="248"/>
      <c r="O573" s="248"/>
      <c r="P573" s="248"/>
      <c r="Q573" s="248"/>
      <c r="R573" s="248"/>
      <c r="S573" s="248"/>
      <c r="T573" s="249"/>
      <c r="AT573" s="250" t="s">
        <v>157</v>
      </c>
      <c r="AU573" s="250" t="s">
        <v>170</v>
      </c>
      <c r="AV573" s="12" t="s">
        <v>81</v>
      </c>
      <c r="AW573" s="12" t="s">
        <v>35</v>
      </c>
      <c r="AX573" s="12" t="s">
        <v>72</v>
      </c>
      <c r="AY573" s="250" t="s">
        <v>146</v>
      </c>
    </row>
    <row r="574" s="11" customFormat="1">
      <c r="B574" s="230"/>
      <c r="C574" s="231"/>
      <c r="D574" s="227" t="s">
        <v>157</v>
      </c>
      <c r="E574" s="232" t="s">
        <v>21</v>
      </c>
      <c r="F574" s="233" t="s">
        <v>163</v>
      </c>
      <c r="G574" s="231"/>
      <c r="H574" s="232" t="s">
        <v>21</v>
      </c>
      <c r="I574" s="234"/>
      <c r="J574" s="231"/>
      <c r="K574" s="231"/>
      <c r="L574" s="235"/>
      <c r="M574" s="236"/>
      <c r="N574" s="237"/>
      <c r="O574" s="237"/>
      <c r="P574" s="237"/>
      <c r="Q574" s="237"/>
      <c r="R574" s="237"/>
      <c r="S574" s="237"/>
      <c r="T574" s="238"/>
      <c r="AT574" s="239" t="s">
        <v>157</v>
      </c>
      <c r="AU574" s="239" t="s">
        <v>170</v>
      </c>
      <c r="AV574" s="11" t="s">
        <v>79</v>
      </c>
      <c r="AW574" s="11" t="s">
        <v>35</v>
      </c>
      <c r="AX574" s="11" t="s">
        <v>72</v>
      </c>
      <c r="AY574" s="239" t="s">
        <v>146</v>
      </c>
    </row>
    <row r="575" s="12" customFormat="1">
      <c r="B575" s="240"/>
      <c r="C575" s="241"/>
      <c r="D575" s="227" t="s">
        <v>157</v>
      </c>
      <c r="E575" s="242" t="s">
        <v>21</v>
      </c>
      <c r="F575" s="243" t="s">
        <v>592</v>
      </c>
      <c r="G575" s="241"/>
      <c r="H575" s="244">
        <v>0.78500000000000003</v>
      </c>
      <c r="I575" s="245"/>
      <c r="J575" s="241"/>
      <c r="K575" s="241"/>
      <c r="L575" s="246"/>
      <c r="M575" s="247"/>
      <c r="N575" s="248"/>
      <c r="O575" s="248"/>
      <c r="P575" s="248"/>
      <c r="Q575" s="248"/>
      <c r="R575" s="248"/>
      <c r="S575" s="248"/>
      <c r="T575" s="249"/>
      <c r="AT575" s="250" t="s">
        <v>157</v>
      </c>
      <c r="AU575" s="250" t="s">
        <v>170</v>
      </c>
      <c r="AV575" s="12" t="s">
        <v>81</v>
      </c>
      <c r="AW575" s="12" t="s">
        <v>35</v>
      </c>
      <c r="AX575" s="12" t="s">
        <v>72</v>
      </c>
      <c r="AY575" s="250" t="s">
        <v>146</v>
      </c>
    </row>
    <row r="576" s="12" customFormat="1">
      <c r="B576" s="240"/>
      <c r="C576" s="241"/>
      <c r="D576" s="227" t="s">
        <v>157</v>
      </c>
      <c r="E576" s="241"/>
      <c r="F576" s="243" t="s">
        <v>593</v>
      </c>
      <c r="G576" s="241"/>
      <c r="H576" s="244">
        <v>4.343</v>
      </c>
      <c r="I576" s="245"/>
      <c r="J576" s="241"/>
      <c r="K576" s="241"/>
      <c r="L576" s="246"/>
      <c r="M576" s="247"/>
      <c r="N576" s="248"/>
      <c r="O576" s="248"/>
      <c r="P576" s="248"/>
      <c r="Q576" s="248"/>
      <c r="R576" s="248"/>
      <c r="S576" s="248"/>
      <c r="T576" s="249"/>
      <c r="AT576" s="250" t="s">
        <v>157</v>
      </c>
      <c r="AU576" s="250" t="s">
        <v>170</v>
      </c>
      <c r="AV576" s="12" t="s">
        <v>81</v>
      </c>
      <c r="AW576" s="12" t="s">
        <v>6</v>
      </c>
      <c r="AX576" s="12" t="s">
        <v>79</v>
      </c>
      <c r="AY576" s="250" t="s">
        <v>146</v>
      </c>
    </row>
    <row r="577" s="1" customFormat="1" ht="25.5" customHeight="1">
      <c r="B577" s="44"/>
      <c r="C577" s="215" t="s">
        <v>594</v>
      </c>
      <c r="D577" s="215" t="s">
        <v>148</v>
      </c>
      <c r="E577" s="216" t="s">
        <v>595</v>
      </c>
      <c r="F577" s="217" t="s">
        <v>596</v>
      </c>
      <c r="G577" s="218" t="s">
        <v>302</v>
      </c>
      <c r="H577" s="219">
        <v>374.69999999999999</v>
      </c>
      <c r="I577" s="220"/>
      <c r="J577" s="221">
        <f>ROUND(I577*H577,2)</f>
        <v>0</v>
      </c>
      <c r="K577" s="217" t="s">
        <v>152</v>
      </c>
      <c r="L577" s="70"/>
      <c r="M577" s="222" t="s">
        <v>21</v>
      </c>
      <c r="N577" s="223" t="s">
        <v>43</v>
      </c>
      <c r="O577" s="45"/>
      <c r="P577" s="224">
        <f>O577*H577</f>
        <v>0</v>
      </c>
      <c r="Q577" s="224">
        <v>0.0016800000000000001</v>
      </c>
      <c r="R577" s="224">
        <f>Q577*H577</f>
        <v>0.62949600000000006</v>
      </c>
      <c r="S577" s="224">
        <v>0</v>
      </c>
      <c r="T577" s="225">
        <f>S577*H577</f>
        <v>0</v>
      </c>
      <c r="AR577" s="22" t="s">
        <v>153</v>
      </c>
      <c r="AT577" s="22" t="s">
        <v>148</v>
      </c>
      <c r="AU577" s="22" t="s">
        <v>170</v>
      </c>
      <c r="AY577" s="22" t="s">
        <v>146</v>
      </c>
      <c r="BE577" s="226">
        <f>IF(N577="základní",J577,0)</f>
        <v>0</v>
      </c>
      <c r="BF577" s="226">
        <f>IF(N577="snížená",J577,0)</f>
        <v>0</v>
      </c>
      <c r="BG577" s="226">
        <f>IF(N577="zákl. přenesená",J577,0)</f>
        <v>0</v>
      </c>
      <c r="BH577" s="226">
        <f>IF(N577="sníž. přenesená",J577,0)</f>
        <v>0</v>
      </c>
      <c r="BI577" s="226">
        <f>IF(N577="nulová",J577,0)</f>
        <v>0</v>
      </c>
      <c r="BJ577" s="22" t="s">
        <v>79</v>
      </c>
      <c r="BK577" s="226">
        <f>ROUND(I577*H577,2)</f>
        <v>0</v>
      </c>
      <c r="BL577" s="22" t="s">
        <v>153</v>
      </c>
      <c r="BM577" s="22" t="s">
        <v>597</v>
      </c>
    </row>
    <row r="578" s="1" customFormat="1">
      <c r="B578" s="44"/>
      <c r="C578" s="72"/>
      <c r="D578" s="227" t="s">
        <v>155</v>
      </c>
      <c r="E578" s="72"/>
      <c r="F578" s="228" t="s">
        <v>598</v>
      </c>
      <c r="G578" s="72"/>
      <c r="H578" s="72"/>
      <c r="I578" s="185"/>
      <c r="J578" s="72"/>
      <c r="K578" s="72"/>
      <c r="L578" s="70"/>
      <c r="M578" s="229"/>
      <c r="N578" s="45"/>
      <c r="O578" s="45"/>
      <c r="P578" s="45"/>
      <c r="Q578" s="45"/>
      <c r="R578" s="45"/>
      <c r="S578" s="45"/>
      <c r="T578" s="93"/>
      <c r="AT578" s="22" t="s">
        <v>155</v>
      </c>
      <c r="AU578" s="22" t="s">
        <v>170</v>
      </c>
    </row>
    <row r="579" s="11" customFormat="1">
      <c r="B579" s="230"/>
      <c r="C579" s="231"/>
      <c r="D579" s="227" t="s">
        <v>157</v>
      </c>
      <c r="E579" s="232" t="s">
        <v>21</v>
      </c>
      <c r="F579" s="233" t="s">
        <v>599</v>
      </c>
      <c r="G579" s="231"/>
      <c r="H579" s="232" t="s">
        <v>21</v>
      </c>
      <c r="I579" s="234"/>
      <c r="J579" s="231"/>
      <c r="K579" s="231"/>
      <c r="L579" s="235"/>
      <c r="M579" s="236"/>
      <c r="N579" s="237"/>
      <c r="O579" s="237"/>
      <c r="P579" s="237"/>
      <c r="Q579" s="237"/>
      <c r="R579" s="237"/>
      <c r="S579" s="237"/>
      <c r="T579" s="238"/>
      <c r="AT579" s="239" t="s">
        <v>157</v>
      </c>
      <c r="AU579" s="239" t="s">
        <v>170</v>
      </c>
      <c r="AV579" s="11" t="s">
        <v>79</v>
      </c>
      <c r="AW579" s="11" t="s">
        <v>35</v>
      </c>
      <c r="AX579" s="11" t="s">
        <v>72</v>
      </c>
      <c r="AY579" s="239" t="s">
        <v>146</v>
      </c>
    </row>
    <row r="580" s="11" customFormat="1">
      <c r="B580" s="230"/>
      <c r="C580" s="231"/>
      <c r="D580" s="227" t="s">
        <v>157</v>
      </c>
      <c r="E580" s="232" t="s">
        <v>21</v>
      </c>
      <c r="F580" s="233" t="s">
        <v>159</v>
      </c>
      <c r="G580" s="231"/>
      <c r="H580" s="232" t="s">
        <v>21</v>
      </c>
      <c r="I580" s="234"/>
      <c r="J580" s="231"/>
      <c r="K580" s="231"/>
      <c r="L580" s="235"/>
      <c r="M580" s="236"/>
      <c r="N580" s="237"/>
      <c r="O580" s="237"/>
      <c r="P580" s="237"/>
      <c r="Q580" s="237"/>
      <c r="R580" s="237"/>
      <c r="S580" s="237"/>
      <c r="T580" s="238"/>
      <c r="AT580" s="239" t="s">
        <v>157</v>
      </c>
      <c r="AU580" s="239" t="s">
        <v>170</v>
      </c>
      <c r="AV580" s="11" t="s">
        <v>79</v>
      </c>
      <c r="AW580" s="11" t="s">
        <v>35</v>
      </c>
      <c r="AX580" s="11" t="s">
        <v>72</v>
      </c>
      <c r="AY580" s="239" t="s">
        <v>146</v>
      </c>
    </row>
    <row r="581" s="12" customFormat="1">
      <c r="B581" s="240"/>
      <c r="C581" s="241"/>
      <c r="D581" s="227" t="s">
        <v>157</v>
      </c>
      <c r="E581" s="242" t="s">
        <v>21</v>
      </c>
      <c r="F581" s="243" t="s">
        <v>526</v>
      </c>
      <c r="G581" s="241"/>
      <c r="H581" s="244">
        <v>115.2</v>
      </c>
      <c r="I581" s="245"/>
      <c r="J581" s="241"/>
      <c r="K581" s="241"/>
      <c r="L581" s="246"/>
      <c r="M581" s="247"/>
      <c r="N581" s="248"/>
      <c r="O581" s="248"/>
      <c r="P581" s="248"/>
      <c r="Q581" s="248"/>
      <c r="R581" s="248"/>
      <c r="S581" s="248"/>
      <c r="T581" s="249"/>
      <c r="AT581" s="250" t="s">
        <v>157</v>
      </c>
      <c r="AU581" s="250" t="s">
        <v>170</v>
      </c>
      <c r="AV581" s="12" t="s">
        <v>81</v>
      </c>
      <c r="AW581" s="12" t="s">
        <v>35</v>
      </c>
      <c r="AX581" s="12" t="s">
        <v>72</v>
      </c>
      <c r="AY581" s="250" t="s">
        <v>146</v>
      </c>
    </row>
    <row r="582" s="11" customFormat="1">
      <c r="B582" s="230"/>
      <c r="C582" s="231"/>
      <c r="D582" s="227" t="s">
        <v>157</v>
      </c>
      <c r="E582" s="232" t="s">
        <v>21</v>
      </c>
      <c r="F582" s="233" t="s">
        <v>161</v>
      </c>
      <c r="G582" s="231"/>
      <c r="H582" s="232" t="s">
        <v>21</v>
      </c>
      <c r="I582" s="234"/>
      <c r="J582" s="231"/>
      <c r="K582" s="231"/>
      <c r="L582" s="235"/>
      <c r="M582" s="236"/>
      <c r="N582" s="237"/>
      <c r="O582" s="237"/>
      <c r="P582" s="237"/>
      <c r="Q582" s="237"/>
      <c r="R582" s="237"/>
      <c r="S582" s="237"/>
      <c r="T582" s="238"/>
      <c r="AT582" s="239" t="s">
        <v>157</v>
      </c>
      <c r="AU582" s="239" t="s">
        <v>170</v>
      </c>
      <c r="AV582" s="11" t="s">
        <v>79</v>
      </c>
      <c r="AW582" s="11" t="s">
        <v>35</v>
      </c>
      <c r="AX582" s="11" t="s">
        <v>72</v>
      </c>
      <c r="AY582" s="239" t="s">
        <v>146</v>
      </c>
    </row>
    <row r="583" s="12" customFormat="1">
      <c r="B583" s="240"/>
      <c r="C583" s="241"/>
      <c r="D583" s="227" t="s">
        <v>157</v>
      </c>
      <c r="E583" s="242" t="s">
        <v>21</v>
      </c>
      <c r="F583" s="243" t="s">
        <v>527</v>
      </c>
      <c r="G583" s="241"/>
      <c r="H583" s="244">
        <v>144</v>
      </c>
      <c r="I583" s="245"/>
      <c r="J583" s="241"/>
      <c r="K583" s="241"/>
      <c r="L583" s="246"/>
      <c r="M583" s="247"/>
      <c r="N583" s="248"/>
      <c r="O583" s="248"/>
      <c r="P583" s="248"/>
      <c r="Q583" s="248"/>
      <c r="R583" s="248"/>
      <c r="S583" s="248"/>
      <c r="T583" s="249"/>
      <c r="AT583" s="250" t="s">
        <v>157</v>
      </c>
      <c r="AU583" s="250" t="s">
        <v>170</v>
      </c>
      <c r="AV583" s="12" t="s">
        <v>81</v>
      </c>
      <c r="AW583" s="12" t="s">
        <v>35</v>
      </c>
      <c r="AX583" s="12" t="s">
        <v>72</v>
      </c>
      <c r="AY583" s="250" t="s">
        <v>146</v>
      </c>
    </row>
    <row r="584" s="11" customFormat="1">
      <c r="B584" s="230"/>
      <c r="C584" s="231"/>
      <c r="D584" s="227" t="s">
        <v>157</v>
      </c>
      <c r="E584" s="232" t="s">
        <v>21</v>
      </c>
      <c r="F584" s="233" t="s">
        <v>346</v>
      </c>
      <c r="G584" s="231"/>
      <c r="H584" s="232" t="s">
        <v>21</v>
      </c>
      <c r="I584" s="234"/>
      <c r="J584" s="231"/>
      <c r="K584" s="231"/>
      <c r="L584" s="235"/>
      <c r="M584" s="236"/>
      <c r="N584" s="237"/>
      <c r="O584" s="237"/>
      <c r="P584" s="237"/>
      <c r="Q584" s="237"/>
      <c r="R584" s="237"/>
      <c r="S584" s="237"/>
      <c r="T584" s="238"/>
      <c r="AT584" s="239" t="s">
        <v>157</v>
      </c>
      <c r="AU584" s="239" t="s">
        <v>170</v>
      </c>
      <c r="AV584" s="11" t="s">
        <v>79</v>
      </c>
      <c r="AW584" s="11" t="s">
        <v>35</v>
      </c>
      <c r="AX584" s="11" t="s">
        <v>72</v>
      </c>
      <c r="AY584" s="239" t="s">
        <v>146</v>
      </c>
    </row>
    <row r="585" s="12" customFormat="1">
      <c r="B585" s="240"/>
      <c r="C585" s="241"/>
      <c r="D585" s="227" t="s">
        <v>157</v>
      </c>
      <c r="E585" s="242" t="s">
        <v>21</v>
      </c>
      <c r="F585" s="243" t="s">
        <v>528</v>
      </c>
      <c r="G585" s="241"/>
      <c r="H585" s="244">
        <v>43.200000000000003</v>
      </c>
      <c r="I585" s="245"/>
      <c r="J585" s="241"/>
      <c r="K585" s="241"/>
      <c r="L585" s="246"/>
      <c r="M585" s="247"/>
      <c r="N585" s="248"/>
      <c r="O585" s="248"/>
      <c r="P585" s="248"/>
      <c r="Q585" s="248"/>
      <c r="R585" s="248"/>
      <c r="S585" s="248"/>
      <c r="T585" s="249"/>
      <c r="AT585" s="250" t="s">
        <v>157</v>
      </c>
      <c r="AU585" s="250" t="s">
        <v>170</v>
      </c>
      <c r="AV585" s="12" t="s">
        <v>81</v>
      </c>
      <c r="AW585" s="12" t="s">
        <v>35</v>
      </c>
      <c r="AX585" s="12" t="s">
        <v>72</v>
      </c>
      <c r="AY585" s="250" t="s">
        <v>146</v>
      </c>
    </row>
    <row r="586" s="11" customFormat="1">
      <c r="B586" s="230"/>
      <c r="C586" s="231"/>
      <c r="D586" s="227" t="s">
        <v>157</v>
      </c>
      <c r="E586" s="232" t="s">
        <v>21</v>
      </c>
      <c r="F586" s="233" t="s">
        <v>163</v>
      </c>
      <c r="G586" s="231"/>
      <c r="H586" s="232" t="s">
        <v>21</v>
      </c>
      <c r="I586" s="234"/>
      <c r="J586" s="231"/>
      <c r="K586" s="231"/>
      <c r="L586" s="235"/>
      <c r="M586" s="236"/>
      <c r="N586" s="237"/>
      <c r="O586" s="237"/>
      <c r="P586" s="237"/>
      <c r="Q586" s="237"/>
      <c r="R586" s="237"/>
      <c r="S586" s="237"/>
      <c r="T586" s="238"/>
      <c r="AT586" s="239" t="s">
        <v>157</v>
      </c>
      <c r="AU586" s="239" t="s">
        <v>170</v>
      </c>
      <c r="AV586" s="11" t="s">
        <v>79</v>
      </c>
      <c r="AW586" s="11" t="s">
        <v>35</v>
      </c>
      <c r="AX586" s="11" t="s">
        <v>72</v>
      </c>
      <c r="AY586" s="239" t="s">
        <v>146</v>
      </c>
    </row>
    <row r="587" s="12" customFormat="1">
      <c r="B587" s="240"/>
      <c r="C587" s="241"/>
      <c r="D587" s="227" t="s">
        <v>157</v>
      </c>
      <c r="E587" s="242" t="s">
        <v>21</v>
      </c>
      <c r="F587" s="243" t="s">
        <v>529</v>
      </c>
      <c r="G587" s="241"/>
      <c r="H587" s="244">
        <v>72.299999999999997</v>
      </c>
      <c r="I587" s="245"/>
      <c r="J587" s="241"/>
      <c r="K587" s="241"/>
      <c r="L587" s="246"/>
      <c r="M587" s="247"/>
      <c r="N587" s="248"/>
      <c r="O587" s="248"/>
      <c r="P587" s="248"/>
      <c r="Q587" s="248"/>
      <c r="R587" s="248"/>
      <c r="S587" s="248"/>
      <c r="T587" s="249"/>
      <c r="AT587" s="250" t="s">
        <v>157</v>
      </c>
      <c r="AU587" s="250" t="s">
        <v>170</v>
      </c>
      <c r="AV587" s="12" t="s">
        <v>81</v>
      </c>
      <c r="AW587" s="12" t="s">
        <v>35</v>
      </c>
      <c r="AX587" s="12" t="s">
        <v>72</v>
      </c>
      <c r="AY587" s="250" t="s">
        <v>146</v>
      </c>
    </row>
    <row r="588" s="1" customFormat="1" ht="16.5" customHeight="1">
      <c r="B588" s="44"/>
      <c r="C588" s="251" t="s">
        <v>600</v>
      </c>
      <c r="D588" s="251" t="s">
        <v>261</v>
      </c>
      <c r="E588" s="252" t="s">
        <v>601</v>
      </c>
      <c r="F588" s="253" t="s">
        <v>602</v>
      </c>
      <c r="G588" s="254" t="s">
        <v>151</v>
      </c>
      <c r="H588" s="255">
        <v>38.219000000000001</v>
      </c>
      <c r="I588" s="256"/>
      <c r="J588" s="257">
        <f>ROUND(I588*H588,2)</f>
        <v>0</v>
      </c>
      <c r="K588" s="253" t="s">
        <v>152</v>
      </c>
      <c r="L588" s="258"/>
      <c r="M588" s="259" t="s">
        <v>21</v>
      </c>
      <c r="N588" s="260" t="s">
        <v>43</v>
      </c>
      <c r="O588" s="45"/>
      <c r="P588" s="224">
        <f>O588*H588</f>
        <v>0</v>
      </c>
      <c r="Q588" s="224">
        <v>0.0030000000000000001</v>
      </c>
      <c r="R588" s="224">
        <f>Q588*H588</f>
        <v>0.11465700000000001</v>
      </c>
      <c r="S588" s="224">
        <v>0</v>
      </c>
      <c r="T588" s="225">
        <f>S588*H588</f>
        <v>0</v>
      </c>
      <c r="AR588" s="22" t="s">
        <v>204</v>
      </c>
      <c r="AT588" s="22" t="s">
        <v>261</v>
      </c>
      <c r="AU588" s="22" t="s">
        <v>170</v>
      </c>
      <c r="AY588" s="22" t="s">
        <v>146</v>
      </c>
      <c r="BE588" s="226">
        <f>IF(N588="základní",J588,0)</f>
        <v>0</v>
      </c>
      <c r="BF588" s="226">
        <f>IF(N588="snížená",J588,0)</f>
        <v>0</v>
      </c>
      <c r="BG588" s="226">
        <f>IF(N588="zákl. přenesená",J588,0)</f>
        <v>0</v>
      </c>
      <c r="BH588" s="226">
        <f>IF(N588="sníž. přenesená",J588,0)</f>
        <v>0</v>
      </c>
      <c r="BI588" s="226">
        <f>IF(N588="nulová",J588,0)</f>
        <v>0</v>
      </c>
      <c r="BJ588" s="22" t="s">
        <v>79</v>
      </c>
      <c r="BK588" s="226">
        <f>ROUND(I588*H588,2)</f>
        <v>0</v>
      </c>
      <c r="BL588" s="22" t="s">
        <v>153</v>
      </c>
      <c r="BM588" s="22" t="s">
        <v>603</v>
      </c>
    </row>
    <row r="589" s="1" customFormat="1">
      <c r="B589" s="44"/>
      <c r="C589" s="72"/>
      <c r="D589" s="227" t="s">
        <v>155</v>
      </c>
      <c r="E589" s="72"/>
      <c r="F589" s="228" t="s">
        <v>604</v>
      </c>
      <c r="G589" s="72"/>
      <c r="H589" s="72"/>
      <c r="I589" s="185"/>
      <c r="J589" s="72"/>
      <c r="K589" s="72"/>
      <c r="L589" s="70"/>
      <c r="M589" s="229"/>
      <c r="N589" s="45"/>
      <c r="O589" s="45"/>
      <c r="P589" s="45"/>
      <c r="Q589" s="45"/>
      <c r="R589" s="45"/>
      <c r="S589" s="45"/>
      <c r="T589" s="93"/>
      <c r="AT589" s="22" t="s">
        <v>155</v>
      </c>
      <c r="AU589" s="22" t="s">
        <v>170</v>
      </c>
    </row>
    <row r="590" s="11" customFormat="1">
      <c r="B590" s="230"/>
      <c r="C590" s="231"/>
      <c r="D590" s="227" t="s">
        <v>157</v>
      </c>
      <c r="E590" s="232" t="s">
        <v>21</v>
      </c>
      <c r="F590" s="233" t="s">
        <v>599</v>
      </c>
      <c r="G590" s="231"/>
      <c r="H590" s="232" t="s">
        <v>21</v>
      </c>
      <c r="I590" s="234"/>
      <c r="J590" s="231"/>
      <c r="K590" s="231"/>
      <c r="L590" s="235"/>
      <c r="M590" s="236"/>
      <c r="N590" s="237"/>
      <c r="O590" s="237"/>
      <c r="P590" s="237"/>
      <c r="Q590" s="237"/>
      <c r="R590" s="237"/>
      <c r="S590" s="237"/>
      <c r="T590" s="238"/>
      <c r="AT590" s="239" t="s">
        <v>157</v>
      </c>
      <c r="AU590" s="239" t="s">
        <v>170</v>
      </c>
      <c r="AV590" s="11" t="s">
        <v>79</v>
      </c>
      <c r="AW590" s="11" t="s">
        <v>35</v>
      </c>
      <c r="AX590" s="11" t="s">
        <v>72</v>
      </c>
      <c r="AY590" s="239" t="s">
        <v>146</v>
      </c>
    </row>
    <row r="591" s="11" customFormat="1">
      <c r="B591" s="230"/>
      <c r="C591" s="231"/>
      <c r="D591" s="227" t="s">
        <v>157</v>
      </c>
      <c r="E591" s="232" t="s">
        <v>21</v>
      </c>
      <c r="F591" s="233" t="s">
        <v>159</v>
      </c>
      <c r="G591" s="231"/>
      <c r="H591" s="232" t="s">
        <v>21</v>
      </c>
      <c r="I591" s="234"/>
      <c r="J591" s="231"/>
      <c r="K591" s="231"/>
      <c r="L591" s="235"/>
      <c r="M591" s="236"/>
      <c r="N591" s="237"/>
      <c r="O591" s="237"/>
      <c r="P591" s="237"/>
      <c r="Q591" s="237"/>
      <c r="R591" s="237"/>
      <c r="S591" s="237"/>
      <c r="T591" s="238"/>
      <c r="AT591" s="239" t="s">
        <v>157</v>
      </c>
      <c r="AU591" s="239" t="s">
        <v>170</v>
      </c>
      <c r="AV591" s="11" t="s">
        <v>79</v>
      </c>
      <c r="AW591" s="11" t="s">
        <v>35</v>
      </c>
      <c r="AX591" s="11" t="s">
        <v>72</v>
      </c>
      <c r="AY591" s="239" t="s">
        <v>146</v>
      </c>
    </row>
    <row r="592" s="12" customFormat="1">
      <c r="B592" s="240"/>
      <c r="C592" s="241"/>
      <c r="D592" s="227" t="s">
        <v>157</v>
      </c>
      <c r="E592" s="242" t="s">
        <v>21</v>
      </c>
      <c r="F592" s="243" t="s">
        <v>605</v>
      </c>
      <c r="G592" s="241"/>
      <c r="H592" s="244">
        <v>11.52</v>
      </c>
      <c r="I592" s="245"/>
      <c r="J592" s="241"/>
      <c r="K592" s="241"/>
      <c r="L592" s="246"/>
      <c r="M592" s="247"/>
      <c r="N592" s="248"/>
      <c r="O592" s="248"/>
      <c r="P592" s="248"/>
      <c r="Q592" s="248"/>
      <c r="R592" s="248"/>
      <c r="S592" s="248"/>
      <c r="T592" s="249"/>
      <c r="AT592" s="250" t="s">
        <v>157</v>
      </c>
      <c r="AU592" s="250" t="s">
        <v>170</v>
      </c>
      <c r="AV592" s="12" t="s">
        <v>81</v>
      </c>
      <c r="AW592" s="12" t="s">
        <v>35</v>
      </c>
      <c r="AX592" s="12" t="s">
        <v>72</v>
      </c>
      <c r="AY592" s="250" t="s">
        <v>146</v>
      </c>
    </row>
    <row r="593" s="11" customFormat="1">
      <c r="B593" s="230"/>
      <c r="C593" s="231"/>
      <c r="D593" s="227" t="s">
        <v>157</v>
      </c>
      <c r="E593" s="232" t="s">
        <v>21</v>
      </c>
      <c r="F593" s="233" t="s">
        <v>161</v>
      </c>
      <c r="G593" s="231"/>
      <c r="H593" s="232" t="s">
        <v>21</v>
      </c>
      <c r="I593" s="234"/>
      <c r="J593" s="231"/>
      <c r="K593" s="231"/>
      <c r="L593" s="235"/>
      <c r="M593" s="236"/>
      <c r="N593" s="237"/>
      <c r="O593" s="237"/>
      <c r="P593" s="237"/>
      <c r="Q593" s="237"/>
      <c r="R593" s="237"/>
      <c r="S593" s="237"/>
      <c r="T593" s="238"/>
      <c r="AT593" s="239" t="s">
        <v>157</v>
      </c>
      <c r="AU593" s="239" t="s">
        <v>170</v>
      </c>
      <c r="AV593" s="11" t="s">
        <v>79</v>
      </c>
      <c r="AW593" s="11" t="s">
        <v>35</v>
      </c>
      <c r="AX593" s="11" t="s">
        <v>72</v>
      </c>
      <c r="AY593" s="239" t="s">
        <v>146</v>
      </c>
    </row>
    <row r="594" s="12" customFormat="1">
      <c r="B594" s="240"/>
      <c r="C594" s="241"/>
      <c r="D594" s="227" t="s">
        <v>157</v>
      </c>
      <c r="E594" s="242" t="s">
        <v>21</v>
      </c>
      <c r="F594" s="243" t="s">
        <v>606</v>
      </c>
      <c r="G594" s="241"/>
      <c r="H594" s="244">
        <v>14.4</v>
      </c>
      <c r="I594" s="245"/>
      <c r="J594" s="241"/>
      <c r="K594" s="241"/>
      <c r="L594" s="246"/>
      <c r="M594" s="247"/>
      <c r="N594" s="248"/>
      <c r="O594" s="248"/>
      <c r="P594" s="248"/>
      <c r="Q594" s="248"/>
      <c r="R594" s="248"/>
      <c r="S594" s="248"/>
      <c r="T594" s="249"/>
      <c r="AT594" s="250" t="s">
        <v>157</v>
      </c>
      <c r="AU594" s="250" t="s">
        <v>170</v>
      </c>
      <c r="AV594" s="12" t="s">
        <v>81</v>
      </c>
      <c r="AW594" s="12" t="s">
        <v>35</v>
      </c>
      <c r="AX594" s="12" t="s">
        <v>72</v>
      </c>
      <c r="AY594" s="250" t="s">
        <v>146</v>
      </c>
    </row>
    <row r="595" s="11" customFormat="1">
      <c r="B595" s="230"/>
      <c r="C595" s="231"/>
      <c r="D595" s="227" t="s">
        <v>157</v>
      </c>
      <c r="E595" s="232" t="s">
        <v>21</v>
      </c>
      <c r="F595" s="233" t="s">
        <v>346</v>
      </c>
      <c r="G595" s="231"/>
      <c r="H595" s="232" t="s">
        <v>21</v>
      </c>
      <c r="I595" s="234"/>
      <c r="J595" s="231"/>
      <c r="K595" s="231"/>
      <c r="L595" s="235"/>
      <c r="M595" s="236"/>
      <c r="N595" s="237"/>
      <c r="O595" s="237"/>
      <c r="P595" s="237"/>
      <c r="Q595" s="237"/>
      <c r="R595" s="237"/>
      <c r="S595" s="237"/>
      <c r="T595" s="238"/>
      <c r="AT595" s="239" t="s">
        <v>157</v>
      </c>
      <c r="AU595" s="239" t="s">
        <v>170</v>
      </c>
      <c r="AV595" s="11" t="s">
        <v>79</v>
      </c>
      <c r="AW595" s="11" t="s">
        <v>35</v>
      </c>
      <c r="AX595" s="11" t="s">
        <v>72</v>
      </c>
      <c r="AY595" s="239" t="s">
        <v>146</v>
      </c>
    </row>
    <row r="596" s="12" customFormat="1">
      <c r="B596" s="240"/>
      <c r="C596" s="241"/>
      <c r="D596" s="227" t="s">
        <v>157</v>
      </c>
      <c r="E596" s="242" t="s">
        <v>21</v>
      </c>
      <c r="F596" s="243" t="s">
        <v>607</v>
      </c>
      <c r="G596" s="241"/>
      <c r="H596" s="244">
        <v>4.3200000000000003</v>
      </c>
      <c r="I596" s="245"/>
      <c r="J596" s="241"/>
      <c r="K596" s="241"/>
      <c r="L596" s="246"/>
      <c r="M596" s="247"/>
      <c r="N596" s="248"/>
      <c r="O596" s="248"/>
      <c r="P596" s="248"/>
      <c r="Q596" s="248"/>
      <c r="R596" s="248"/>
      <c r="S596" s="248"/>
      <c r="T596" s="249"/>
      <c r="AT596" s="250" t="s">
        <v>157</v>
      </c>
      <c r="AU596" s="250" t="s">
        <v>170</v>
      </c>
      <c r="AV596" s="12" t="s">
        <v>81</v>
      </c>
      <c r="AW596" s="12" t="s">
        <v>35</v>
      </c>
      <c r="AX596" s="12" t="s">
        <v>72</v>
      </c>
      <c r="AY596" s="250" t="s">
        <v>146</v>
      </c>
    </row>
    <row r="597" s="11" customFormat="1">
      <c r="B597" s="230"/>
      <c r="C597" s="231"/>
      <c r="D597" s="227" t="s">
        <v>157</v>
      </c>
      <c r="E597" s="232" t="s">
        <v>21</v>
      </c>
      <c r="F597" s="233" t="s">
        <v>163</v>
      </c>
      <c r="G597" s="231"/>
      <c r="H597" s="232" t="s">
        <v>21</v>
      </c>
      <c r="I597" s="234"/>
      <c r="J597" s="231"/>
      <c r="K597" s="231"/>
      <c r="L597" s="235"/>
      <c r="M597" s="236"/>
      <c r="N597" s="237"/>
      <c r="O597" s="237"/>
      <c r="P597" s="237"/>
      <c r="Q597" s="237"/>
      <c r="R597" s="237"/>
      <c r="S597" s="237"/>
      <c r="T597" s="238"/>
      <c r="AT597" s="239" t="s">
        <v>157</v>
      </c>
      <c r="AU597" s="239" t="s">
        <v>170</v>
      </c>
      <c r="AV597" s="11" t="s">
        <v>79</v>
      </c>
      <c r="AW597" s="11" t="s">
        <v>35</v>
      </c>
      <c r="AX597" s="11" t="s">
        <v>72</v>
      </c>
      <c r="AY597" s="239" t="s">
        <v>146</v>
      </c>
    </row>
    <row r="598" s="12" customFormat="1">
      <c r="B598" s="240"/>
      <c r="C598" s="241"/>
      <c r="D598" s="227" t="s">
        <v>157</v>
      </c>
      <c r="E598" s="242" t="s">
        <v>21</v>
      </c>
      <c r="F598" s="243" t="s">
        <v>608</v>
      </c>
      <c r="G598" s="241"/>
      <c r="H598" s="244">
        <v>7.2300000000000004</v>
      </c>
      <c r="I598" s="245"/>
      <c r="J598" s="241"/>
      <c r="K598" s="241"/>
      <c r="L598" s="246"/>
      <c r="M598" s="247"/>
      <c r="N598" s="248"/>
      <c r="O598" s="248"/>
      <c r="P598" s="248"/>
      <c r="Q598" s="248"/>
      <c r="R598" s="248"/>
      <c r="S598" s="248"/>
      <c r="T598" s="249"/>
      <c r="AT598" s="250" t="s">
        <v>157</v>
      </c>
      <c r="AU598" s="250" t="s">
        <v>170</v>
      </c>
      <c r="AV598" s="12" t="s">
        <v>81</v>
      </c>
      <c r="AW598" s="12" t="s">
        <v>35</v>
      </c>
      <c r="AX598" s="12" t="s">
        <v>72</v>
      </c>
      <c r="AY598" s="250" t="s">
        <v>146</v>
      </c>
    </row>
    <row r="599" s="12" customFormat="1">
      <c r="B599" s="240"/>
      <c r="C599" s="241"/>
      <c r="D599" s="227" t="s">
        <v>157</v>
      </c>
      <c r="E599" s="241"/>
      <c r="F599" s="243" t="s">
        <v>609</v>
      </c>
      <c r="G599" s="241"/>
      <c r="H599" s="244">
        <v>38.219000000000001</v>
      </c>
      <c r="I599" s="245"/>
      <c r="J599" s="241"/>
      <c r="K599" s="241"/>
      <c r="L599" s="246"/>
      <c r="M599" s="247"/>
      <c r="N599" s="248"/>
      <c r="O599" s="248"/>
      <c r="P599" s="248"/>
      <c r="Q599" s="248"/>
      <c r="R599" s="248"/>
      <c r="S599" s="248"/>
      <c r="T599" s="249"/>
      <c r="AT599" s="250" t="s">
        <v>157</v>
      </c>
      <c r="AU599" s="250" t="s">
        <v>170</v>
      </c>
      <c r="AV599" s="12" t="s">
        <v>81</v>
      </c>
      <c r="AW599" s="12" t="s">
        <v>6</v>
      </c>
      <c r="AX599" s="12" t="s">
        <v>79</v>
      </c>
      <c r="AY599" s="250" t="s">
        <v>146</v>
      </c>
    </row>
    <row r="600" s="1" customFormat="1" ht="25.5" customHeight="1">
      <c r="B600" s="44"/>
      <c r="C600" s="215" t="s">
        <v>610</v>
      </c>
      <c r="D600" s="215" t="s">
        <v>148</v>
      </c>
      <c r="E600" s="216" t="s">
        <v>611</v>
      </c>
      <c r="F600" s="217" t="s">
        <v>612</v>
      </c>
      <c r="G600" s="218" t="s">
        <v>302</v>
      </c>
      <c r="H600" s="219">
        <v>122.40000000000001</v>
      </c>
      <c r="I600" s="220"/>
      <c r="J600" s="221">
        <f>ROUND(I600*H600,2)</f>
        <v>0</v>
      </c>
      <c r="K600" s="217" t="s">
        <v>152</v>
      </c>
      <c r="L600" s="70"/>
      <c r="M600" s="222" t="s">
        <v>21</v>
      </c>
      <c r="N600" s="223" t="s">
        <v>43</v>
      </c>
      <c r="O600" s="45"/>
      <c r="P600" s="224">
        <f>O600*H600</f>
        <v>0</v>
      </c>
      <c r="Q600" s="224">
        <v>0.00331</v>
      </c>
      <c r="R600" s="224">
        <f>Q600*H600</f>
        <v>0.405144</v>
      </c>
      <c r="S600" s="224">
        <v>0</v>
      </c>
      <c r="T600" s="225">
        <f>S600*H600</f>
        <v>0</v>
      </c>
      <c r="AR600" s="22" t="s">
        <v>153</v>
      </c>
      <c r="AT600" s="22" t="s">
        <v>148</v>
      </c>
      <c r="AU600" s="22" t="s">
        <v>170</v>
      </c>
      <c r="AY600" s="22" t="s">
        <v>146</v>
      </c>
      <c r="BE600" s="226">
        <f>IF(N600="základní",J600,0)</f>
        <v>0</v>
      </c>
      <c r="BF600" s="226">
        <f>IF(N600="snížená",J600,0)</f>
        <v>0</v>
      </c>
      <c r="BG600" s="226">
        <f>IF(N600="zákl. přenesená",J600,0)</f>
        <v>0</v>
      </c>
      <c r="BH600" s="226">
        <f>IF(N600="sníž. přenesená",J600,0)</f>
        <v>0</v>
      </c>
      <c r="BI600" s="226">
        <f>IF(N600="nulová",J600,0)</f>
        <v>0</v>
      </c>
      <c r="BJ600" s="22" t="s">
        <v>79</v>
      </c>
      <c r="BK600" s="226">
        <f>ROUND(I600*H600,2)</f>
        <v>0</v>
      </c>
      <c r="BL600" s="22" t="s">
        <v>153</v>
      </c>
      <c r="BM600" s="22" t="s">
        <v>613</v>
      </c>
    </row>
    <row r="601" s="1" customFormat="1">
      <c r="B601" s="44"/>
      <c r="C601" s="72"/>
      <c r="D601" s="227" t="s">
        <v>155</v>
      </c>
      <c r="E601" s="72"/>
      <c r="F601" s="228" t="s">
        <v>614</v>
      </c>
      <c r="G601" s="72"/>
      <c r="H601" s="72"/>
      <c r="I601" s="185"/>
      <c r="J601" s="72"/>
      <c r="K601" s="72"/>
      <c r="L601" s="70"/>
      <c r="M601" s="229"/>
      <c r="N601" s="45"/>
      <c r="O601" s="45"/>
      <c r="P601" s="45"/>
      <c r="Q601" s="45"/>
      <c r="R601" s="45"/>
      <c r="S601" s="45"/>
      <c r="T601" s="93"/>
      <c r="AT601" s="22" t="s">
        <v>155</v>
      </c>
      <c r="AU601" s="22" t="s">
        <v>170</v>
      </c>
    </row>
    <row r="602" s="11" customFormat="1">
      <c r="B602" s="230"/>
      <c r="C602" s="231"/>
      <c r="D602" s="227" t="s">
        <v>157</v>
      </c>
      <c r="E602" s="232" t="s">
        <v>21</v>
      </c>
      <c r="F602" s="233" t="s">
        <v>615</v>
      </c>
      <c r="G602" s="231"/>
      <c r="H602" s="232" t="s">
        <v>21</v>
      </c>
      <c r="I602" s="234"/>
      <c r="J602" s="231"/>
      <c r="K602" s="231"/>
      <c r="L602" s="235"/>
      <c r="M602" s="236"/>
      <c r="N602" s="237"/>
      <c r="O602" s="237"/>
      <c r="P602" s="237"/>
      <c r="Q602" s="237"/>
      <c r="R602" s="237"/>
      <c r="S602" s="237"/>
      <c r="T602" s="238"/>
      <c r="AT602" s="239" t="s">
        <v>157</v>
      </c>
      <c r="AU602" s="239" t="s">
        <v>170</v>
      </c>
      <c r="AV602" s="11" t="s">
        <v>79</v>
      </c>
      <c r="AW602" s="11" t="s">
        <v>35</v>
      </c>
      <c r="AX602" s="11" t="s">
        <v>72</v>
      </c>
      <c r="AY602" s="239" t="s">
        <v>146</v>
      </c>
    </row>
    <row r="603" s="11" customFormat="1">
      <c r="B603" s="230"/>
      <c r="C603" s="231"/>
      <c r="D603" s="227" t="s">
        <v>157</v>
      </c>
      <c r="E603" s="232" t="s">
        <v>21</v>
      </c>
      <c r="F603" s="233" t="s">
        <v>159</v>
      </c>
      <c r="G603" s="231"/>
      <c r="H603" s="232" t="s">
        <v>21</v>
      </c>
      <c r="I603" s="234"/>
      <c r="J603" s="231"/>
      <c r="K603" s="231"/>
      <c r="L603" s="235"/>
      <c r="M603" s="236"/>
      <c r="N603" s="237"/>
      <c r="O603" s="237"/>
      <c r="P603" s="237"/>
      <c r="Q603" s="237"/>
      <c r="R603" s="237"/>
      <c r="S603" s="237"/>
      <c r="T603" s="238"/>
      <c r="AT603" s="239" t="s">
        <v>157</v>
      </c>
      <c r="AU603" s="239" t="s">
        <v>170</v>
      </c>
      <c r="AV603" s="11" t="s">
        <v>79</v>
      </c>
      <c r="AW603" s="11" t="s">
        <v>35</v>
      </c>
      <c r="AX603" s="11" t="s">
        <v>72</v>
      </c>
      <c r="AY603" s="239" t="s">
        <v>146</v>
      </c>
    </row>
    <row r="604" s="12" customFormat="1">
      <c r="B604" s="240"/>
      <c r="C604" s="241"/>
      <c r="D604" s="227" t="s">
        <v>157</v>
      </c>
      <c r="E604" s="242" t="s">
        <v>21</v>
      </c>
      <c r="F604" s="243" t="s">
        <v>616</v>
      </c>
      <c r="G604" s="241"/>
      <c r="H604" s="244">
        <v>38.399999999999999</v>
      </c>
      <c r="I604" s="245"/>
      <c r="J604" s="241"/>
      <c r="K604" s="241"/>
      <c r="L604" s="246"/>
      <c r="M604" s="247"/>
      <c r="N604" s="248"/>
      <c r="O604" s="248"/>
      <c r="P604" s="248"/>
      <c r="Q604" s="248"/>
      <c r="R604" s="248"/>
      <c r="S604" s="248"/>
      <c r="T604" s="249"/>
      <c r="AT604" s="250" t="s">
        <v>157</v>
      </c>
      <c r="AU604" s="250" t="s">
        <v>170</v>
      </c>
      <c r="AV604" s="12" t="s">
        <v>81</v>
      </c>
      <c r="AW604" s="12" t="s">
        <v>35</v>
      </c>
      <c r="AX604" s="12" t="s">
        <v>72</v>
      </c>
      <c r="AY604" s="250" t="s">
        <v>146</v>
      </c>
    </row>
    <row r="605" s="11" customFormat="1">
      <c r="B605" s="230"/>
      <c r="C605" s="231"/>
      <c r="D605" s="227" t="s">
        <v>157</v>
      </c>
      <c r="E605" s="232" t="s">
        <v>21</v>
      </c>
      <c r="F605" s="233" t="s">
        <v>161</v>
      </c>
      <c r="G605" s="231"/>
      <c r="H605" s="232" t="s">
        <v>21</v>
      </c>
      <c r="I605" s="234"/>
      <c r="J605" s="231"/>
      <c r="K605" s="231"/>
      <c r="L605" s="235"/>
      <c r="M605" s="236"/>
      <c r="N605" s="237"/>
      <c r="O605" s="237"/>
      <c r="P605" s="237"/>
      <c r="Q605" s="237"/>
      <c r="R605" s="237"/>
      <c r="S605" s="237"/>
      <c r="T605" s="238"/>
      <c r="AT605" s="239" t="s">
        <v>157</v>
      </c>
      <c r="AU605" s="239" t="s">
        <v>170</v>
      </c>
      <c r="AV605" s="11" t="s">
        <v>79</v>
      </c>
      <c r="AW605" s="11" t="s">
        <v>35</v>
      </c>
      <c r="AX605" s="11" t="s">
        <v>72</v>
      </c>
      <c r="AY605" s="239" t="s">
        <v>146</v>
      </c>
    </row>
    <row r="606" s="12" customFormat="1">
      <c r="B606" s="240"/>
      <c r="C606" s="241"/>
      <c r="D606" s="227" t="s">
        <v>157</v>
      </c>
      <c r="E606" s="242" t="s">
        <v>21</v>
      </c>
      <c r="F606" s="243" t="s">
        <v>617</v>
      </c>
      <c r="G606" s="241"/>
      <c r="H606" s="244">
        <v>48</v>
      </c>
      <c r="I606" s="245"/>
      <c r="J606" s="241"/>
      <c r="K606" s="241"/>
      <c r="L606" s="246"/>
      <c r="M606" s="247"/>
      <c r="N606" s="248"/>
      <c r="O606" s="248"/>
      <c r="P606" s="248"/>
      <c r="Q606" s="248"/>
      <c r="R606" s="248"/>
      <c r="S606" s="248"/>
      <c r="T606" s="249"/>
      <c r="AT606" s="250" t="s">
        <v>157</v>
      </c>
      <c r="AU606" s="250" t="s">
        <v>170</v>
      </c>
      <c r="AV606" s="12" t="s">
        <v>81</v>
      </c>
      <c r="AW606" s="12" t="s">
        <v>35</v>
      </c>
      <c r="AX606" s="12" t="s">
        <v>72</v>
      </c>
      <c r="AY606" s="250" t="s">
        <v>146</v>
      </c>
    </row>
    <row r="607" s="11" customFormat="1">
      <c r="B607" s="230"/>
      <c r="C607" s="231"/>
      <c r="D607" s="227" t="s">
        <v>157</v>
      </c>
      <c r="E607" s="232" t="s">
        <v>21</v>
      </c>
      <c r="F607" s="233" t="s">
        <v>346</v>
      </c>
      <c r="G607" s="231"/>
      <c r="H607" s="232" t="s">
        <v>21</v>
      </c>
      <c r="I607" s="234"/>
      <c r="J607" s="231"/>
      <c r="K607" s="231"/>
      <c r="L607" s="235"/>
      <c r="M607" s="236"/>
      <c r="N607" s="237"/>
      <c r="O607" s="237"/>
      <c r="P607" s="237"/>
      <c r="Q607" s="237"/>
      <c r="R607" s="237"/>
      <c r="S607" s="237"/>
      <c r="T607" s="238"/>
      <c r="AT607" s="239" t="s">
        <v>157</v>
      </c>
      <c r="AU607" s="239" t="s">
        <v>170</v>
      </c>
      <c r="AV607" s="11" t="s">
        <v>79</v>
      </c>
      <c r="AW607" s="11" t="s">
        <v>35</v>
      </c>
      <c r="AX607" s="11" t="s">
        <v>72</v>
      </c>
      <c r="AY607" s="239" t="s">
        <v>146</v>
      </c>
    </row>
    <row r="608" s="12" customFormat="1">
      <c r="B608" s="240"/>
      <c r="C608" s="241"/>
      <c r="D608" s="227" t="s">
        <v>157</v>
      </c>
      <c r="E608" s="242" t="s">
        <v>21</v>
      </c>
      <c r="F608" s="243" t="s">
        <v>618</v>
      </c>
      <c r="G608" s="241"/>
      <c r="H608" s="244">
        <v>14.4</v>
      </c>
      <c r="I608" s="245"/>
      <c r="J608" s="241"/>
      <c r="K608" s="241"/>
      <c r="L608" s="246"/>
      <c r="M608" s="247"/>
      <c r="N608" s="248"/>
      <c r="O608" s="248"/>
      <c r="P608" s="248"/>
      <c r="Q608" s="248"/>
      <c r="R608" s="248"/>
      <c r="S608" s="248"/>
      <c r="T608" s="249"/>
      <c r="AT608" s="250" t="s">
        <v>157</v>
      </c>
      <c r="AU608" s="250" t="s">
        <v>170</v>
      </c>
      <c r="AV608" s="12" t="s">
        <v>81</v>
      </c>
      <c r="AW608" s="12" t="s">
        <v>35</v>
      </c>
      <c r="AX608" s="12" t="s">
        <v>72</v>
      </c>
      <c r="AY608" s="250" t="s">
        <v>146</v>
      </c>
    </row>
    <row r="609" s="11" customFormat="1">
      <c r="B609" s="230"/>
      <c r="C609" s="231"/>
      <c r="D609" s="227" t="s">
        <v>157</v>
      </c>
      <c r="E609" s="232" t="s">
        <v>21</v>
      </c>
      <c r="F609" s="233" t="s">
        <v>163</v>
      </c>
      <c r="G609" s="231"/>
      <c r="H609" s="232" t="s">
        <v>21</v>
      </c>
      <c r="I609" s="234"/>
      <c r="J609" s="231"/>
      <c r="K609" s="231"/>
      <c r="L609" s="235"/>
      <c r="M609" s="236"/>
      <c r="N609" s="237"/>
      <c r="O609" s="237"/>
      <c r="P609" s="237"/>
      <c r="Q609" s="237"/>
      <c r="R609" s="237"/>
      <c r="S609" s="237"/>
      <c r="T609" s="238"/>
      <c r="AT609" s="239" t="s">
        <v>157</v>
      </c>
      <c r="AU609" s="239" t="s">
        <v>170</v>
      </c>
      <c r="AV609" s="11" t="s">
        <v>79</v>
      </c>
      <c r="AW609" s="11" t="s">
        <v>35</v>
      </c>
      <c r="AX609" s="11" t="s">
        <v>72</v>
      </c>
      <c r="AY609" s="239" t="s">
        <v>146</v>
      </c>
    </row>
    <row r="610" s="12" customFormat="1">
      <c r="B610" s="240"/>
      <c r="C610" s="241"/>
      <c r="D610" s="227" t="s">
        <v>157</v>
      </c>
      <c r="E610" s="242" t="s">
        <v>21</v>
      </c>
      <c r="F610" s="243" t="s">
        <v>619</v>
      </c>
      <c r="G610" s="241"/>
      <c r="H610" s="244">
        <v>21.600000000000001</v>
      </c>
      <c r="I610" s="245"/>
      <c r="J610" s="241"/>
      <c r="K610" s="241"/>
      <c r="L610" s="246"/>
      <c r="M610" s="247"/>
      <c r="N610" s="248"/>
      <c r="O610" s="248"/>
      <c r="P610" s="248"/>
      <c r="Q610" s="248"/>
      <c r="R610" s="248"/>
      <c r="S610" s="248"/>
      <c r="T610" s="249"/>
      <c r="AT610" s="250" t="s">
        <v>157</v>
      </c>
      <c r="AU610" s="250" t="s">
        <v>170</v>
      </c>
      <c r="AV610" s="12" t="s">
        <v>81</v>
      </c>
      <c r="AW610" s="12" t="s">
        <v>35</v>
      </c>
      <c r="AX610" s="12" t="s">
        <v>72</v>
      </c>
      <c r="AY610" s="250" t="s">
        <v>146</v>
      </c>
    </row>
    <row r="611" s="1" customFormat="1" ht="16.5" customHeight="1">
      <c r="B611" s="44"/>
      <c r="C611" s="251" t="s">
        <v>453</v>
      </c>
      <c r="D611" s="251" t="s">
        <v>261</v>
      </c>
      <c r="E611" s="252" t="s">
        <v>620</v>
      </c>
      <c r="F611" s="253" t="s">
        <v>621</v>
      </c>
      <c r="G611" s="254" t="s">
        <v>151</v>
      </c>
      <c r="H611" s="255">
        <v>34.957000000000001</v>
      </c>
      <c r="I611" s="256"/>
      <c r="J611" s="257">
        <f>ROUND(I611*H611,2)</f>
        <v>0</v>
      </c>
      <c r="K611" s="253" t="s">
        <v>152</v>
      </c>
      <c r="L611" s="258"/>
      <c r="M611" s="259" t="s">
        <v>21</v>
      </c>
      <c r="N611" s="260" t="s">
        <v>43</v>
      </c>
      <c r="O611" s="45"/>
      <c r="P611" s="224">
        <f>O611*H611</f>
        <v>0</v>
      </c>
      <c r="Q611" s="224">
        <v>0.00089999999999999998</v>
      </c>
      <c r="R611" s="224">
        <f>Q611*H611</f>
        <v>0.031461299999999998</v>
      </c>
      <c r="S611" s="224">
        <v>0</v>
      </c>
      <c r="T611" s="225">
        <f>S611*H611</f>
        <v>0</v>
      </c>
      <c r="AR611" s="22" t="s">
        <v>204</v>
      </c>
      <c r="AT611" s="22" t="s">
        <v>261</v>
      </c>
      <c r="AU611" s="22" t="s">
        <v>170</v>
      </c>
      <c r="AY611" s="22" t="s">
        <v>146</v>
      </c>
      <c r="BE611" s="226">
        <f>IF(N611="základní",J611,0)</f>
        <v>0</v>
      </c>
      <c r="BF611" s="226">
        <f>IF(N611="snížená",J611,0)</f>
        <v>0</v>
      </c>
      <c r="BG611" s="226">
        <f>IF(N611="zákl. přenesená",J611,0)</f>
        <v>0</v>
      </c>
      <c r="BH611" s="226">
        <f>IF(N611="sníž. přenesená",J611,0)</f>
        <v>0</v>
      </c>
      <c r="BI611" s="226">
        <f>IF(N611="nulová",J611,0)</f>
        <v>0</v>
      </c>
      <c r="BJ611" s="22" t="s">
        <v>79</v>
      </c>
      <c r="BK611" s="226">
        <f>ROUND(I611*H611,2)</f>
        <v>0</v>
      </c>
      <c r="BL611" s="22" t="s">
        <v>153</v>
      </c>
      <c r="BM611" s="22" t="s">
        <v>622</v>
      </c>
    </row>
    <row r="612" s="1" customFormat="1">
      <c r="B612" s="44"/>
      <c r="C612" s="72"/>
      <c r="D612" s="227" t="s">
        <v>155</v>
      </c>
      <c r="E612" s="72"/>
      <c r="F612" s="228" t="s">
        <v>623</v>
      </c>
      <c r="G612" s="72"/>
      <c r="H612" s="72"/>
      <c r="I612" s="185"/>
      <c r="J612" s="72"/>
      <c r="K612" s="72"/>
      <c r="L612" s="70"/>
      <c r="M612" s="229"/>
      <c r="N612" s="45"/>
      <c r="O612" s="45"/>
      <c r="P612" s="45"/>
      <c r="Q612" s="45"/>
      <c r="R612" s="45"/>
      <c r="S612" s="45"/>
      <c r="T612" s="93"/>
      <c r="AT612" s="22" t="s">
        <v>155</v>
      </c>
      <c r="AU612" s="22" t="s">
        <v>170</v>
      </c>
    </row>
    <row r="613" s="11" customFormat="1">
      <c r="B613" s="230"/>
      <c r="C613" s="231"/>
      <c r="D613" s="227" t="s">
        <v>157</v>
      </c>
      <c r="E613" s="232" t="s">
        <v>21</v>
      </c>
      <c r="F613" s="233" t="s">
        <v>615</v>
      </c>
      <c r="G613" s="231"/>
      <c r="H613" s="232" t="s">
        <v>21</v>
      </c>
      <c r="I613" s="234"/>
      <c r="J613" s="231"/>
      <c r="K613" s="231"/>
      <c r="L613" s="235"/>
      <c r="M613" s="236"/>
      <c r="N613" s="237"/>
      <c r="O613" s="237"/>
      <c r="P613" s="237"/>
      <c r="Q613" s="237"/>
      <c r="R613" s="237"/>
      <c r="S613" s="237"/>
      <c r="T613" s="238"/>
      <c r="AT613" s="239" t="s">
        <v>157</v>
      </c>
      <c r="AU613" s="239" t="s">
        <v>170</v>
      </c>
      <c r="AV613" s="11" t="s">
        <v>79</v>
      </c>
      <c r="AW613" s="11" t="s">
        <v>35</v>
      </c>
      <c r="AX613" s="11" t="s">
        <v>72</v>
      </c>
      <c r="AY613" s="239" t="s">
        <v>146</v>
      </c>
    </row>
    <row r="614" s="11" customFormat="1">
      <c r="B614" s="230"/>
      <c r="C614" s="231"/>
      <c r="D614" s="227" t="s">
        <v>157</v>
      </c>
      <c r="E614" s="232" t="s">
        <v>21</v>
      </c>
      <c r="F614" s="233" t="s">
        <v>159</v>
      </c>
      <c r="G614" s="231"/>
      <c r="H614" s="232" t="s">
        <v>21</v>
      </c>
      <c r="I614" s="234"/>
      <c r="J614" s="231"/>
      <c r="K614" s="231"/>
      <c r="L614" s="235"/>
      <c r="M614" s="236"/>
      <c r="N614" s="237"/>
      <c r="O614" s="237"/>
      <c r="P614" s="237"/>
      <c r="Q614" s="237"/>
      <c r="R614" s="237"/>
      <c r="S614" s="237"/>
      <c r="T614" s="238"/>
      <c r="AT614" s="239" t="s">
        <v>157</v>
      </c>
      <c r="AU614" s="239" t="s">
        <v>170</v>
      </c>
      <c r="AV614" s="11" t="s">
        <v>79</v>
      </c>
      <c r="AW614" s="11" t="s">
        <v>35</v>
      </c>
      <c r="AX614" s="11" t="s">
        <v>72</v>
      </c>
      <c r="AY614" s="239" t="s">
        <v>146</v>
      </c>
    </row>
    <row r="615" s="12" customFormat="1">
      <c r="B615" s="240"/>
      <c r="C615" s="241"/>
      <c r="D615" s="227" t="s">
        <v>157</v>
      </c>
      <c r="E615" s="242" t="s">
        <v>21</v>
      </c>
      <c r="F615" s="243" t="s">
        <v>624</v>
      </c>
      <c r="G615" s="241"/>
      <c r="H615" s="244">
        <v>10.752000000000001</v>
      </c>
      <c r="I615" s="245"/>
      <c r="J615" s="241"/>
      <c r="K615" s="241"/>
      <c r="L615" s="246"/>
      <c r="M615" s="247"/>
      <c r="N615" s="248"/>
      <c r="O615" s="248"/>
      <c r="P615" s="248"/>
      <c r="Q615" s="248"/>
      <c r="R615" s="248"/>
      <c r="S615" s="248"/>
      <c r="T615" s="249"/>
      <c r="AT615" s="250" t="s">
        <v>157</v>
      </c>
      <c r="AU615" s="250" t="s">
        <v>170</v>
      </c>
      <c r="AV615" s="12" t="s">
        <v>81</v>
      </c>
      <c r="AW615" s="12" t="s">
        <v>35</v>
      </c>
      <c r="AX615" s="12" t="s">
        <v>72</v>
      </c>
      <c r="AY615" s="250" t="s">
        <v>146</v>
      </c>
    </row>
    <row r="616" s="11" customFormat="1">
      <c r="B616" s="230"/>
      <c r="C616" s="231"/>
      <c r="D616" s="227" t="s">
        <v>157</v>
      </c>
      <c r="E616" s="232" t="s">
        <v>21</v>
      </c>
      <c r="F616" s="233" t="s">
        <v>161</v>
      </c>
      <c r="G616" s="231"/>
      <c r="H616" s="232" t="s">
        <v>21</v>
      </c>
      <c r="I616" s="234"/>
      <c r="J616" s="231"/>
      <c r="K616" s="231"/>
      <c r="L616" s="235"/>
      <c r="M616" s="236"/>
      <c r="N616" s="237"/>
      <c r="O616" s="237"/>
      <c r="P616" s="237"/>
      <c r="Q616" s="237"/>
      <c r="R616" s="237"/>
      <c r="S616" s="237"/>
      <c r="T616" s="238"/>
      <c r="AT616" s="239" t="s">
        <v>157</v>
      </c>
      <c r="AU616" s="239" t="s">
        <v>170</v>
      </c>
      <c r="AV616" s="11" t="s">
        <v>79</v>
      </c>
      <c r="AW616" s="11" t="s">
        <v>35</v>
      </c>
      <c r="AX616" s="11" t="s">
        <v>72</v>
      </c>
      <c r="AY616" s="239" t="s">
        <v>146</v>
      </c>
    </row>
    <row r="617" s="12" customFormat="1">
      <c r="B617" s="240"/>
      <c r="C617" s="241"/>
      <c r="D617" s="227" t="s">
        <v>157</v>
      </c>
      <c r="E617" s="242" t="s">
        <v>21</v>
      </c>
      <c r="F617" s="243" t="s">
        <v>625</v>
      </c>
      <c r="G617" s="241"/>
      <c r="H617" s="244">
        <v>13.44</v>
      </c>
      <c r="I617" s="245"/>
      <c r="J617" s="241"/>
      <c r="K617" s="241"/>
      <c r="L617" s="246"/>
      <c r="M617" s="247"/>
      <c r="N617" s="248"/>
      <c r="O617" s="248"/>
      <c r="P617" s="248"/>
      <c r="Q617" s="248"/>
      <c r="R617" s="248"/>
      <c r="S617" s="248"/>
      <c r="T617" s="249"/>
      <c r="AT617" s="250" t="s">
        <v>157</v>
      </c>
      <c r="AU617" s="250" t="s">
        <v>170</v>
      </c>
      <c r="AV617" s="12" t="s">
        <v>81</v>
      </c>
      <c r="AW617" s="12" t="s">
        <v>35</v>
      </c>
      <c r="AX617" s="12" t="s">
        <v>72</v>
      </c>
      <c r="AY617" s="250" t="s">
        <v>146</v>
      </c>
    </row>
    <row r="618" s="11" customFormat="1">
      <c r="B618" s="230"/>
      <c r="C618" s="231"/>
      <c r="D618" s="227" t="s">
        <v>157</v>
      </c>
      <c r="E618" s="232" t="s">
        <v>21</v>
      </c>
      <c r="F618" s="233" t="s">
        <v>346</v>
      </c>
      <c r="G618" s="231"/>
      <c r="H618" s="232" t="s">
        <v>21</v>
      </c>
      <c r="I618" s="234"/>
      <c r="J618" s="231"/>
      <c r="K618" s="231"/>
      <c r="L618" s="235"/>
      <c r="M618" s="236"/>
      <c r="N618" s="237"/>
      <c r="O618" s="237"/>
      <c r="P618" s="237"/>
      <c r="Q618" s="237"/>
      <c r="R618" s="237"/>
      <c r="S618" s="237"/>
      <c r="T618" s="238"/>
      <c r="AT618" s="239" t="s">
        <v>157</v>
      </c>
      <c r="AU618" s="239" t="s">
        <v>170</v>
      </c>
      <c r="AV618" s="11" t="s">
        <v>79</v>
      </c>
      <c r="AW618" s="11" t="s">
        <v>35</v>
      </c>
      <c r="AX618" s="11" t="s">
        <v>72</v>
      </c>
      <c r="AY618" s="239" t="s">
        <v>146</v>
      </c>
    </row>
    <row r="619" s="12" customFormat="1">
      <c r="B619" s="240"/>
      <c r="C619" s="241"/>
      <c r="D619" s="227" t="s">
        <v>157</v>
      </c>
      <c r="E619" s="242" t="s">
        <v>21</v>
      </c>
      <c r="F619" s="243" t="s">
        <v>626</v>
      </c>
      <c r="G619" s="241"/>
      <c r="H619" s="244">
        <v>4.032</v>
      </c>
      <c r="I619" s="245"/>
      <c r="J619" s="241"/>
      <c r="K619" s="241"/>
      <c r="L619" s="246"/>
      <c r="M619" s="247"/>
      <c r="N619" s="248"/>
      <c r="O619" s="248"/>
      <c r="P619" s="248"/>
      <c r="Q619" s="248"/>
      <c r="R619" s="248"/>
      <c r="S619" s="248"/>
      <c r="T619" s="249"/>
      <c r="AT619" s="250" t="s">
        <v>157</v>
      </c>
      <c r="AU619" s="250" t="s">
        <v>170</v>
      </c>
      <c r="AV619" s="12" t="s">
        <v>81</v>
      </c>
      <c r="AW619" s="12" t="s">
        <v>35</v>
      </c>
      <c r="AX619" s="12" t="s">
        <v>72</v>
      </c>
      <c r="AY619" s="250" t="s">
        <v>146</v>
      </c>
    </row>
    <row r="620" s="11" customFormat="1">
      <c r="B620" s="230"/>
      <c r="C620" s="231"/>
      <c r="D620" s="227" t="s">
        <v>157</v>
      </c>
      <c r="E620" s="232" t="s">
        <v>21</v>
      </c>
      <c r="F620" s="233" t="s">
        <v>163</v>
      </c>
      <c r="G620" s="231"/>
      <c r="H620" s="232" t="s">
        <v>21</v>
      </c>
      <c r="I620" s="234"/>
      <c r="J620" s="231"/>
      <c r="K620" s="231"/>
      <c r="L620" s="235"/>
      <c r="M620" s="236"/>
      <c r="N620" s="237"/>
      <c r="O620" s="237"/>
      <c r="P620" s="237"/>
      <c r="Q620" s="237"/>
      <c r="R620" s="237"/>
      <c r="S620" s="237"/>
      <c r="T620" s="238"/>
      <c r="AT620" s="239" t="s">
        <v>157</v>
      </c>
      <c r="AU620" s="239" t="s">
        <v>170</v>
      </c>
      <c r="AV620" s="11" t="s">
        <v>79</v>
      </c>
      <c r="AW620" s="11" t="s">
        <v>35</v>
      </c>
      <c r="AX620" s="11" t="s">
        <v>72</v>
      </c>
      <c r="AY620" s="239" t="s">
        <v>146</v>
      </c>
    </row>
    <row r="621" s="12" customFormat="1">
      <c r="B621" s="240"/>
      <c r="C621" s="241"/>
      <c r="D621" s="227" t="s">
        <v>157</v>
      </c>
      <c r="E621" s="242" t="s">
        <v>21</v>
      </c>
      <c r="F621" s="243" t="s">
        <v>627</v>
      </c>
      <c r="G621" s="241"/>
      <c r="H621" s="244">
        <v>6.048</v>
      </c>
      <c r="I621" s="245"/>
      <c r="J621" s="241"/>
      <c r="K621" s="241"/>
      <c r="L621" s="246"/>
      <c r="M621" s="247"/>
      <c r="N621" s="248"/>
      <c r="O621" s="248"/>
      <c r="P621" s="248"/>
      <c r="Q621" s="248"/>
      <c r="R621" s="248"/>
      <c r="S621" s="248"/>
      <c r="T621" s="249"/>
      <c r="AT621" s="250" t="s">
        <v>157</v>
      </c>
      <c r="AU621" s="250" t="s">
        <v>170</v>
      </c>
      <c r="AV621" s="12" t="s">
        <v>81</v>
      </c>
      <c r="AW621" s="12" t="s">
        <v>35</v>
      </c>
      <c r="AX621" s="12" t="s">
        <v>72</v>
      </c>
      <c r="AY621" s="250" t="s">
        <v>146</v>
      </c>
    </row>
    <row r="622" s="12" customFormat="1">
      <c r="B622" s="240"/>
      <c r="C622" s="241"/>
      <c r="D622" s="227" t="s">
        <v>157</v>
      </c>
      <c r="E622" s="241"/>
      <c r="F622" s="243" t="s">
        <v>628</v>
      </c>
      <c r="G622" s="241"/>
      <c r="H622" s="244">
        <v>34.957000000000001</v>
      </c>
      <c r="I622" s="245"/>
      <c r="J622" s="241"/>
      <c r="K622" s="241"/>
      <c r="L622" s="246"/>
      <c r="M622" s="247"/>
      <c r="N622" s="248"/>
      <c r="O622" s="248"/>
      <c r="P622" s="248"/>
      <c r="Q622" s="248"/>
      <c r="R622" s="248"/>
      <c r="S622" s="248"/>
      <c r="T622" s="249"/>
      <c r="AT622" s="250" t="s">
        <v>157</v>
      </c>
      <c r="AU622" s="250" t="s">
        <v>170</v>
      </c>
      <c r="AV622" s="12" t="s">
        <v>81</v>
      </c>
      <c r="AW622" s="12" t="s">
        <v>6</v>
      </c>
      <c r="AX622" s="12" t="s">
        <v>79</v>
      </c>
      <c r="AY622" s="250" t="s">
        <v>146</v>
      </c>
    </row>
    <row r="623" s="1" customFormat="1" ht="25.5" customHeight="1">
      <c r="B623" s="44"/>
      <c r="C623" s="215" t="s">
        <v>499</v>
      </c>
      <c r="D623" s="215" t="s">
        <v>148</v>
      </c>
      <c r="E623" s="216" t="s">
        <v>629</v>
      </c>
      <c r="F623" s="217" t="s">
        <v>630</v>
      </c>
      <c r="G623" s="218" t="s">
        <v>151</v>
      </c>
      <c r="H623" s="219">
        <v>506.346</v>
      </c>
      <c r="I623" s="220"/>
      <c r="J623" s="221">
        <f>ROUND(I623*H623,2)</f>
        <v>0</v>
      </c>
      <c r="K623" s="217" t="s">
        <v>152</v>
      </c>
      <c r="L623" s="70"/>
      <c r="M623" s="222" t="s">
        <v>21</v>
      </c>
      <c r="N623" s="223" t="s">
        <v>43</v>
      </c>
      <c r="O623" s="45"/>
      <c r="P623" s="224">
        <f>O623*H623</f>
        <v>0</v>
      </c>
      <c r="Q623" s="224">
        <v>0.0094999999999999998</v>
      </c>
      <c r="R623" s="224">
        <f>Q623*H623</f>
        <v>4.8102869999999998</v>
      </c>
      <c r="S623" s="224">
        <v>0</v>
      </c>
      <c r="T623" s="225">
        <f>S623*H623</f>
        <v>0</v>
      </c>
      <c r="AR623" s="22" t="s">
        <v>153</v>
      </c>
      <c r="AT623" s="22" t="s">
        <v>148</v>
      </c>
      <c r="AU623" s="22" t="s">
        <v>170</v>
      </c>
      <c r="AY623" s="22" t="s">
        <v>146</v>
      </c>
      <c r="BE623" s="226">
        <f>IF(N623="základní",J623,0)</f>
        <v>0</v>
      </c>
      <c r="BF623" s="226">
        <f>IF(N623="snížená",J623,0)</f>
        <v>0</v>
      </c>
      <c r="BG623" s="226">
        <f>IF(N623="zákl. přenesená",J623,0)</f>
        <v>0</v>
      </c>
      <c r="BH623" s="226">
        <f>IF(N623="sníž. přenesená",J623,0)</f>
        <v>0</v>
      </c>
      <c r="BI623" s="226">
        <f>IF(N623="nulová",J623,0)</f>
        <v>0</v>
      </c>
      <c r="BJ623" s="22" t="s">
        <v>79</v>
      </c>
      <c r="BK623" s="226">
        <f>ROUND(I623*H623,2)</f>
        <v>0</v>
      </c>
      <c r="BL623" s="22" t="s">
        <v>153</v>
      </c>
      <c r="BM623" s="22" t="s">
        <v>631</v>
      </c>
    </row>
    <row r="624" s="1" customFormat="1">
      <c r="B624" s="44"/>
      <c r="C624" s="72"/>
      <c r="D624" s="227" t="s">
        <v>155</v>
      </c>
      <c r="E624" s="72"/>
      <c r="F624" s="228" t="s">
        <v>632</v>
      </c>
      <c r="G624" s="72"/>
      <c r="H624" s="72"/>
      <c r="I624" s="185"/>
      <c r="J624" s="72"/>
      <c r="K624" s="72"/>
      <c r="L624" s="70"/>
      <c r="M624" s="229"/>
      <c r="N624" s="45"/>
      <c r="O624" s="45"/>
      <c r="P624" s="45"/>
      <c r="Q624" s="45"/>
      <c r="R624" s="45"/>
      <c r="S624" s="45"/>
      <c r="T624" s="93"/>
      <c r="AT624" s="22" t="s">
        <v>155</v>
      </c>
      <c r="AU624" s="22" t="s">
        <v>170</v>
      </c>
    </row>
    <row r="625" s="11" customFormat="1">
      <c r="B625" s="230"/>
      <c r="C625" s="231"/>
      <c r="D625" s="227" t="s">
        <v>157</v>
      </c>
      <c r="E625" s="232" t="s">
        <v>21</v>
      </c>
      <c r="F625" s="233" t="s">
        <v>633</v>
      </c>
      <c r="G625" s="231"/>
      <c r="H625" s="232" t="s">
        <v>21</v>
      </c>
      <c r="I625" s="234"/>
      <c r="J625" s="231"/>
      <c r="K625" s="231"/>
      <c r="L625" s="235"/>
      <c r="M625" s="236"/>
      <c r="N625" s="237"/>
      <c r="O625" s="237"/>
      <c r="P625" s="237"/>
      <c r="Q625" s="237"/>
      <c r="R625" s="237"/>
      <c r="S625" s="237"/>
      <c r="T625" s="238"/>
      <c r="AT625" s="239" t="s">
        <v>157</v>
      </c>
      <c r="AU625" s="239" t="s">
        <v>170</v>
      </c>
      <c r="AV625" s="11" t="s">
        <v>79</v>
      </c>
      <c r="AW625" s="11" t="s">
        <v>35</v>
      </c>
      <c r="AX625" s="11" t="s">
        <v>72</v>
      </c>
      <c r="AY625" s="239" t="s">
        <v>146</v>
      </c>
    </row>
    <row r="626" s="11" customFormat="1">
      <c r="B626" s="230"/>
      <c r="C626" s="231"/>
      <c r="D626" s="227" t="s">
        <v>157</v>
      </c>
      <c r="E626" s="232" t="s">
        <v>21</v>
      </c>
      <c r="F626" s="233" t="s">
        <v>159</v>
      </c>
      <c r="G626" s="231"/>
      <c r="H626" s="232" t="s">
        <v>21</v>
      </c>
      <c r="I626" s="234"/>
      <c r="J626" s="231"/>
      <c r="K626" s="231"/>
      <c r="L626" s="235"/>
      <c r="M626" s="236"/>
      <c r="N626" s="237"/>
      <c r="O626" s="237"/>
      <c r="P626" s="237"/>
      <c r="Q626" s="237"/>
      <c r="R626" s="237"/>
      <c r="S626" s="237"/>
      <c r="T626" s="238"/>
      <c r="AT626" s="239" t="s">
        <v>157</v>
      </c>
      <c r="AU626" s="239" t="s">
        <v>170</v>
      </c>
      <c r="AV626" s="11" t="s">
        <v>79</v>
      </c>
      <c r="AW626" s="11" t="s">
        <v>35</v>
      </c>
      <c r="AX626" s="11" t="s">
        <v>72</v>
      </c>
      <c r="AY626" s="239" t="s">
        <v>146</v>
      </c>
    </row>
    <row r="627" s="12" customFormat="1">
      <c r="B627" s="240"/>
      <c r="C627" s="241"/>
      <c r="D627" s="227" t="s">
        <v>157</v>
      </c>
      <c r="E627" s="242" t="s">
        <v>21</v>
      </c>
      <c r="F627" s="243" t="s">
        <v>634</v>
      </c>
      <c r="G627" s="241"/>
      <c r="H627" s="244">
        <v>276.54500000000002</v>
      </c>
      <c r="I627" s="245"/>
      <c r="J627" s="241"/>
      <c r="K627" s="241"/>
      <c r="L627" s="246"/>
      <c r="M627" s="247"/>
      <c r="N627" s="248"/>
      <c r="O627" s="248"/>
      <c r="P627" s="248"/>
      <c r="Q627" s="248"/>
      <c r="R627" s="248"/>
      <c r="S627" s="248"/>
      <c r="T627" s="249"/>
      <c r="AT627" s="250" t="s">
        <v>157</v>
      </c>
      <c r="AU627" s="250" t="s">
        <v>170</v>
      </c>
      <c r="AV627" s="12" t="s">
        <v>81</v>
      </c>
      <c r="AW627" s="12" t="s">
        <v>35</v>
      </c>
      <c r="AX627" s="12" t="s">
        <v>72</v>
      </c>
      <c r="AY627" s="250" t="s">
        <v>146</v>
      </c>
    </row>
    <row r="628" s="11" customFormat="1">
      <c r="B628" s="230"/>
      <c r="C628" s="231"/>
      <c r="D628" s="227" t="s">
        <v>157</v>
      </c>
      <c r="E628" s="232" t="s">
        <v>21</v>
      </c>
      <c r="F628" s="233" t="s">
        <v>340</v>
      </c>
      <c r="G628" s="231"/>
      <c r="H628" s="232" t="s">
        <v>21</v>
      </c>
      <c r="I628" s="234"/>
      <c r="J628" s="231"/>
      <c r="K628" s="231"/>
      <c r="L628" s="235"/>
      <c r="M628" s="236"/>
      <c r="N628" s="237"/>
      <c r="O628" s="237"/>
      <c r="P628" s="237"/>
      <c r="Q628" s="237"/>
      <c r="R628" s="237"/>
      <c r="S628" s="237"/>
      <c r="T628" s="238"/>
      <c r="AT628" s="239" t="s">
        <v>157</v>
      </c>
      <c r="AU628" s="239" t="s">
        <v>170</v>
      </c>
      <c r="AV628" s="11" t="s">
        <v>79</v>
      </c>
      <c r="AW628" s="11" t="s">
        <v>35</v>
      </c>
      <c r="AX628" s="11" t="s">
        <v>72</v>
      </c>
      <c r="AY628" s="239" t="s">
        <v>146</v>
      </c>
    </row>
    <row r="629" s="12" customFormat="1">
      <c r="B629" s="240"/>
      <c r="C629" s="241"/>
      <c r="D629" s="227" t="s">
        <v>157</v>
      </c>
      <c r="E629" s="242" t="s">
        <v>21</v>
      </c>
      <c r="F629" s="243" t="s">
        <v>635</v>
      </c>
      <c r="G629" s="241"/>
      <c r="H629" s="244">
        <v>-92.159999999999997</v>
      </c>
      <c r="I629" s="245"/>
      <c r="J629" s="241"/>
      <c r="K629" s="241"/>
      <c r="L629" s="246"/>
      <c r="M629" s="247"/>
      <c r="N629" s="248"/>
      <c r="O629" s="248"/>
      <c r="P629" s="248"/>
      <c r="Q629" s="248"/>
      <c r="R629" s="248"/>
      <c r="S629" s="248"/>
      <c r="T629" s="249"/>
      <c r="AT629" s="250" t="s">
        <v>157</v>
      </c>
      <c r="AU629" s="250" t="s">
        <v>170</v>
      </c>
      <c r="AV629" s="12" t="s">
        <v>81</v>
      </c>
      <c r="AW629" s="12" t="s">
        <v>35</v>
      </c>
      <c r="AX629" s="12" t="s">
        <v>72</v>
      </c>
      <c r="AY629" s="250" t="s">
        <v>146</v>
      </c>
    </row>
    <row r="630" s="11" customFormat="1">
      <c r="B630" s="230"/>
      <c r="C630" s="231"/>
      <c r="D630" s="227" t="s">
        <v>157</v>
      </c>
      <c r="E630" s="232" t="s">
        <v>21</v>
      </c>
      <c r="F630" s="233" t="s">
        <v>161</v>
      </c>
      <c r="G630" s="231"/>
      <c r="H630" s="232" t="s">
        <v>21</v>
      </c>
      <c r="I630" s="234"/>
      <c r="J630" s="231"/>
      <c r="K630" s="231"/>
      <c r="L630" s="235"/>
      <c r="M630" s="236"/>
      <c r="N630" s="237"/>
      <c r="O630" s="237"/>
      <c r="P630" s="237"/>
      <c r="Q630" s="237"/>
      <c r="R630" s="237"/>
      <c r="S630" s="237"/>
      <c r="T630" s="238"/>
      <c r="AT630" s="239" t="s">
        <v>157</v>
      </c>
      <c r="AU630" s="239" t="s">
        <v>170</v>
      </c>
      <c r="AV630" s="11" t="s">
        <v>79</v>
      </c>
      <c r="AW630" s="11" t="s">
        <v>35</v>
      </c>
      <c r="AX630" s="11" t="s">
        <v>72</v>
      </c>
      <c r="AY630" s="239" t="s">
        <v>146</v>
      </c>
    </row>
    <row r="631" s="12" customFormat="1">
      <c r="B631" s="240"/>
      <c r="C631" s="241"/>
      <c r="D631" s="227" t="s">
        <v>157</v>
      </c>
      <c r="E631" s="242" t="s">
        <v>21</v>
      </c>
      <c r="F631" s="243" t="s">
        <v>634</v>
      </c>
      <c r="G631" s="241"/>
      <c r="H631" s="244">
        <v>276.54500000000002</v>
      </c>
      <c r="I631" s="245"/>
      <c r="J631" s="241"/>
      <c r="K631" s="241"/>
      <c r="L631" s="246"/>
      <c r="M631" s="247"/>
      <c r="N631" s="248"/>
      <c r="O631" s="248"/>
      <c r="P631" s="248"/>
      <c r="Q631" s="248"/>
      <c r="R631" s="248"/>
      <c r="S631" s="248"/>
      <c r="T631" s="249"/>
      <c r="AT631" s="250" t="s">
        <v>157</v>
      </c>
      <c r="AU631" s="250" t="s">
        <v>170</v>
      </c>
      <c r="AV631" s="12" t="s">
        <v>81</v>
      </c>
      <c r="AW631" s="12" t="s">
        <v>35</v>
      </c>
      <c r="AX631" s="12" t="s">
        <v>72</v>
      </c>
      <c r="AY631" s="250" t="s">
        <v>146</v>
      </c>
    </row>
    <row r="632" s="11" customFormat="1">
      <c r="B632" s="230"/>
      <c r="C632" s="231"/>
      <c r="D632" s="227" t="s">
        <v>157</v>
      </c>
      <c r="E632" s="232" t="s">
        <v>21</v>
      </c>
      <c r="F632" s="233" t="s">
        <v>340</v>
      </c>
      <c r="G632" s="231"/>
      <c r="H632" s="232" t="s">
        <v>21</v>
      </c>
      <c r="I632" s="234"/>
      <c r="J632" s="231"/>
      <c r="K632" s="231"/>
      <c r="L632" s="235"/>
      <c r="M632" s="236"/>
      <c r="N632" s="237"/>
      <c r="O632" s="237"/>
      <c r="P632" s="237"/>
      <c r="Q632" s="237"/>
      <c r="R632" s="237"/>
      <c r="S632" s="237"/>
      <c r="T632" s="238"/>
      <c r="AT632" s="239" t="s">
        <v>157</v>
      </c>
      <c r="AU632" s="239" t="s">
        <v>170</v>
      </c>
      <c r="AV632" s="11" t="s">
        <v>79</v>
      </c>
      <c r="AW632" s="11" t="s">
        <v>35</v>
      </c>
      <c r="AX632" s="11" t="s">
        <v>72</v>
      </c>
      <c r="AY632" s="239" t="s">
        <v>146</v>
      </c>
    </row>
    <row r="633" s="12" customFormat="1">
      <c r="B633" s="240"/>
      <c r="C633" s="241"/>
      <c r="D633" s="227" t="s">
        <v>157</v>
      </c>
      <c r="E633" s="242" t="s">
        <v>21</v>
      </c>
      <c r="F633" s="243" t="s">
        <v>636</v>
      </c>
      <c r="G633" s="241"/>
      <c r="H633" s="244">
        <v>-115.2</v>
      </c>
      <c r="I633" s="245"/>
      <c r="J633" s="241"/>
      <c r="K633" s="241"/>
      <c r="L633" s="246"/>
      <c r="M633" s="247"/>
      <c r="N633" s="248"/>
      <c r="O633" s="248"/>
      <c r="P633" s="248"/>
      <c r="Q633" s="248"/>
      <c r="R633" s="248"/>
      <c r="S633" s="248"/>
      <c r="T633" s="249"/>
      <c r="AT633" s="250" t="s">
        <v>157</v>
      </c>
      <c r="AU633" s="250" t="s">
        <v>170</v>
      </c>
      <c r="AV633" s="12" t="s">
        <v>81</v>
      </c>
      <c r="AW633" s="12" t="s">
        <v>35</v>
      </c>
      <c r="AX633" s="12" t="s">
        <v>72</v>
      </c>
      <c r="AY633" s="250" t="s">
        <v>146</v>
      </c>
    </row>
    <row r="634" s="11" customFormat="1">
      <c r="B634" s="230"/>
      <c r="C634" s="231"/>
      <c r="D634" s="227" t="s">
        <v>157</v>
      </c>
      <c r="E634" s="232" t="s">
        <v>21</v>
      </c>
      <c r="F634" s="233" t="s">
        <v>346</v>
      </c>
      <c r="G634" s="231"/>
      <c r="H634" s="232" t="s">
        <v>21</v>
      </c>
      <c r="I634" s="234"/>
      <c r="J634" s="231"/>
      <c r="K634" s="231"/>
      <c r="L634" s="235"/>
      <c r="M634" s="236"/>
      <c r="N634" s="237"/>
      <c r="O634" s="237"/>
      <c r="P634" s="237"/>
      <c r="Q634" s="237"/>
      <c r="R634" s="237"/>
      <c r="S634" s="237"/>
      <c r="T634" s="238"/>
      <c r="AT634" s="239" t="s">
        <v>157</v>
      </c>
      <c r="AU634" s="239" t="s">
        <v>170</v>
      </c>
      <c r="AV634" s="11" t="s">
        <v>79</v>
      </c>
      <c r="AW634" s="11" t="s">
        <v>35</v>
      </c>
      <c r="AX634" s="11" t="s">
        <v>72</v>
      </c>
      <c r="AY634" s="239" t="s">
        <v>146</v>
      </c>
    </row>
    <row r="635" s="12" customFormat="1">
      <c r="B635" s="240"/>
      <c r="C635" s="241"/>
      <c r="D635" s="227" t="s">
        <v>157</v>
      </c>
      <c r="E635" s="242" t="s">
        <v>21</v>
      </c>
      <c r="F635" s="243" t="s">
        <v>637</v>
      </c>
      <c r="G635" s="241"/>
      <c r="H635" s="244">
        <v>90.363</v>
      </c>
      <c r="I635" s="245"/>
      <c r="J635" s="241"/>
      <c r="K635" s="241"/>
      <c r="L635" s="246"/>
      <c r="M635" s="247"/>
      <c r="N635" s="248"/>
      <c r="O635" s="248"/>
      <c r="P635" s="248"/>
      <c r="Q635" s="248"/>
      <c r="R635" s="248"/>
      <c r="S635" s="248"/>
      <c r="T635" s="249"/>
      <c r="AT635" s="250" t="s">
        <v>157</v>
      </c>
      <c r="AU635" s="250" t="s">
        <v>170</v>
      </c>
      <c r="AV635" s="12" t="s">
        <v>81</v>
      </c>
      <c r="AW635" s="12" t="s">
        <v>35</v>
      </c>
      <c r="AX635" s="12" t="s">
        <v>72</v>
      </c>
      <c r="AY635" s="250" t="s">
        <v>146</v>
      </c>
    </row>
    <row r="636" s="11" customFormat="1">
      <c r="B636" s="230"/>
      <c r="C636" s="231"/>
      <c r="D636" s="227" t="s">
        <v>157</v>
      </c>
      <c r="E636" s="232" t="s">
        <v>21</v>
      </c>
      <c r="F636" s="233" t="s">
        <v>340</v>
      </c>
      <c r="G636" s="231"/>
      <c r="H636" s="232" t="s">
        <v>21</v>
      </c>
      <c r="I636" s="234"/>
      <c r="J636" s="231"/>
      <c r="K636" s="231"/>
      <c r="L636" s="235"/>
      <c r="M636" s="236"/>
      <c r="N636" s="237"/>
      <c r="O636" s="237"/>
      <c r="P636" s="237"/>
      <c r="Q636" s="237"/>
      <c r="R636" s="237"/>
      <c r="S636" s="237"/>
      <c r="T636" s="238"/>
      <c r="AT636" s="239" t="s">
        <v>157</v>
      </c>
      <c r="AU636" s="239" t="s">
        <v>170</v>
      </c>
      <c r="AV636" s="11" t="s">
        <v>79</v>
      </c>
      <c r="AW636" s="11" t="s">
        <v>35</v>
      </c>
      <c r="AX636" s="11" t="s">
        <v>72</v>
      </c>
      <c r="AY636" s="239" t="s">
        <v>146</v>
      </c>
    </row>
    <row r="637" s="12" customFormat="1">
      <c r="B637" s="240"/>
      <c r="C637" s="241"/>
      <c r="D637" s="227" t="s">
        <v>157</v>
      </c>
      <c r="E637" s="242" t="s">
        <v>21</v>
      </c>
      <c r="F637" s="243" t="s">
        <v>638</v>
      </c>
      <c r="G637" s="241"/>
      <c r="H637" s="244">
        <v>-34.560000000000002</v>
      </c>
      <c r="I637" s="245"/>
      <c r="J637" s="241"/>
      <c r="K637" s="241"/>
      <c r="L637" s="246"/>
      <c r="M637" s="247"/>
      <c r="N637" s="248"/>
      <c r="O637" s="248"/>
      <c r="P637" s="248"/>
      <c r="Q637" s="248"/>
      <c r="R637" s="248"/>
      <c r="S637" s="248"/>
      <c r="T637" s="249"/>
      <c r="AT637" s="250" t="s">
        <v>157</v>
      </c>
      <c r="AU637" s="250" t="s">
        <v>170</v>
      </c>
      <c r="AV637" s="12" t="s">
        <v>81</v>
      </c>
      <c r="AW637" s="12" t="s">
        <v>35</v>
      </c>
      <c r="AX637" s="12" t="s">
        <v>72</v>
      </c>
      <c r="AY637" s="250" t="s">
        <v>146</v>
      </c>
    </row>
    <row r="638" s="11" customFormat="1">
      <c r="B638" s="230"/>
      <c r="C638" s="231"/>
      <c r="D638" s="227" t="s">
        <v>157</v>
      </c>
      <c r="E638" s="232" t="s">
        <v>21</v>
      </c>
      <c r="F638" s="233" t="s">
        <v>163</v>
      </c>
      <c r="G638" s="231"/>
      <c r="H638" s="232" t="s">
        <v>21</v>
      </c>
      <c r="I638" s="234"/>
      <c r="J638" s="231"/>
      <c r="K638" s="231"/>
      <c r="L638" s="235"/>
      <c r="M638" s="236"/>
      <c r="N638" s="237"/>
      <c r="O638" s="237"/>
      <c r="P638" s="237"/>
      <c r="Q638" s="237"/>
      <c r="R638" s="237"/>
      <c r="S638" s="237"/>
      <c r="T638" s="238"/>
      <c r="AT638" s="239" t="s">
        <v>157</v>
      </c>
      <c r="AU638" s="239" t="s">
        <v>170</v>
      </c>
      <c r="AV638" s="11" t="s">
        <v>79</v>
      </c>
      <c r="AW638" s="11" t="s">
        <v>35</v>
      </c>
      <c r="AX638" s="11" t="s">
        <v>72</v>
      </c>
      <c r="AY638" s="239" t="s">
        <v>146</v>
      </c>
    </row>
    <row r="639" s="12" customFormat="1">
      <c r="B639" s="240"/>
      <c r="C639" s="241"/>
      <c r="D639" s="227" t="s">
        <v>157</v>
      </c>
      <c r="E639" s="242" t="s">
        <v>21</v>
      </c>
      <c r="F639" s="243" t="s">
        <v>639</v>
      </c>
      <c r="G639" s="241"/>
      <c r="H639" s="244">
        <v>155.29300000000001</v>
      </c>
      <c r="I639" s="245"/>
      <c r="J639" s="241"/>
      <c r="K639" s="241"/>
      <c r="L639" s="246"/>
      <c r="M639" s="247"/>
      <c r="N639" s="248"/>
      <c r="O639" s="248"/>
      <c r="P639" s="248"/>
      <c r="Q639" s="248"/>
      <c r="R639" s="248"/>
      <c r="S639" s="248"/>
      <c r="T639" s="249"/>
      <c r="AT639" s="250" t="s">
        <v>157</v>
      </c>
      <c r="AU639" s="250" t="s">
        <v>170</v>
      </c>
      <c r="AV639" s="12" t="s">
        <v>81</v>
      </c>
      <c r="AW639" s="12" t="s">
        <v>35</v>
      </c>
      <c r="AX639" s="12" t="s">
        <v>72</v>
      </c>
      <c r="AY639" s="250" t="s">
        <v>146</v>
      </c>
    </row>
    <row r="640" s="11" customFormat="1">
      <c r="B640" s="230"/>
      <c r="C640" s="231"/>
      <c r="D640" s="227" t="s">
        <v>157</v>
      </c>
      <c r="E640" s="232" t="s">
        <v>21</v>
      </c>
      <c r="F640" s="233" t="s">
        <v>340</v>
      </c>
      <c r="G640" s="231"/>
      <c r="H640" s="232" t="s">
        <v>21</v>
      </c>
      <c r="I640" s="234"/>
      <c r="J640" s="231"/>
      <c r="K640" s="231"/>
      <c r="L640" s="235"/>
      <c r="M640" s="236"/>
      <c r="N640" s="237"/>
      <c r="O640" s="237"/>
      <c r="P640" s="237"/>
      <c r="Q640" s="237"/>
      <c r="R640" s="237"/>
      <c r="S640" s="237"/>
      <c r="T640" s="238"/>
      <c r="AT640" s="239" t="s">
        <v>157</v>
      </c>
      <c r="AU640" s="239" t="s">
        <v>170</v>
      </c>
      <c r="AV640" s="11" t="s">
        <v>79</v>
      </c>
      <c r="AW640" s="11" t="s">
        <v>35</v>
      </c>
      <c r="AX640" s="11" t="s">
        <v>72</v>
      </c>
      <c r="AY640" s="239" t="s">
        <v>146</v>
      </c>
    </row>
    <row r="641" s="12" customFormat="1">
      <c r="B641" s="240"/>
      <c r="C641" s="241"/>
      <c r="D641" s="227" t="s">
        <v>157</v>
      </c>
      <c r="E641" s="242" t="s">
        <v>21</v>
      </c>
      <c r="F641" s="243" t="s">
        <v>640</v>
      </c>
      <c r="G641" s="241"/>
      <c r="H641" s="244">
        <v>-56.560000000000002</v>
      </c>
      <c r="I641" s="245"/>
      <c r="J641" s="241"/>
      <c r="K641" s="241"/>
      <c r="L641" s="246"/>
      <c r="M641" s="247"/>
      <c r="N641" s="248"/>
      <c r="O641" s="248"/>
      <c r="P641" s="248"/>
      <c r="Q641" s="248"/>
      <c r="R641" s="248"/>
      <c r="S641" s="248"/>
      <c r="T641" s="249"/>
      <c r="AT641" s="250" t="s">
        <v>157</v>
      </c>
      <c r="AU641" s="250" t="s">
        <v>170</v>
      </c>
      <c r="AV641" s="12" t="s">
        <v>81</v>
      </c>
      <c r="AW641" s="12" t="s">
        <v>35</v>
      </c>
      <c r="AX641" s="12" t="s">
        <v>72</v>
      </c>
      <c r="AY641" s="250" t="s">
        <v>146</v>
      </c>
    </row>
    <row r="642" s="11" customFormat="1">
      <c r="B642" s="230"/>
      <c r="C642" s="231"/>
      <c r="D642" s="227" t="s">
        <v>157</v>
      </c>
      <c r="E642" s="232" t="s">
        <v>21</v>
      </c>
      <c r="F642" s="233" t="s">
        <v>641</v>
      </c>
      <c r="G642" s="231"/>
      <c r="H642" s="232" t="s">
        <v>21</v>
      </c>
      <c r="I642" s="234"/>
      <c r="J642" s="231"/>
      <c r="K642" s="231"/>
      <c r="L642" s="235"/>
      <c r="M642" s="236"/>
      <c r="N642" s="237"/>
      <c r="O642" s="237"/>
      <c r="P642" s="237"/>
      <c r="Q642" s="237"/>
      <c r="R642" s="237"/>
      <c r="S642" s="237"/>
      <c r="T642" s="238"/>
      <c r="AT642" s="239" t="s">
        <v>157</v>
      </c>
      <c r="AU642" s="239" t="s">
        <v>170</v>
      </c>
      <c r="AV642" s="11" t="s">
        <v>79</v>
      </c>
      <c r="AW642" s="11" t="s">
        <v>35</v>
      </c>
      <c r="AX642" s="11" t="s">
        <v>72</v>
      </c>
      <c r="AY642" s="239" t="s">
        <v>146</v>
      </c>
    </row>
    <row r="643" s="12" customFormat="1">
      <c r="B643" s="240"/>
      <c r="C643" s="241"/>
      <c r="D643" s="227" t="s">
        <v>157</v>
      </c>
      <c r="E643" s="242" t="s">
        <v>21</v>
      </c>
      <c r="F643" s="243" t="s">
        <v>642</v>
      </c>
      <c r="G643" s="241"/>
      <c r="H643" s="244">
        <v>7.6959999999999997</v>
      </c>
      <c r="I643" s="245"/>
      <c r="J643" s="241"/>
      <c r="K643" s="241"/>
      <c r="L643" s="246"/>
      <c r="M643" s="247"/>
      <c r="N643" s="248"/>
      <c r="O643" s="248"/>
      <c r="P643" s="248"/>
      <c r="Q643" s="248"/>
      <c r="R643" s="248"/>
      <c r="S643" s="248"/>
      <c r="T643" s="249"/>
      <c r="AT643" s="250" t="s">
        <v>157</v>
      </c>
      <c r="AU643" s="250" t="s">
        <v>170</v>
      </c>
      <c r="AV643" s="12" t="s">
        <v>81</v>
      </c>
      <c r="AW643" s="12" t="s">
        <v>35</v>
      </c>
      <c r="AX643" s="12" t="s">
        <v>72</v>
      </c>
      <c r="AY643" s="250" t="s">
        <v>146</v>
      </c>
    </row>
    <row r="644" s="11" customFormat="1">
      <c r="B644" s="230"/>
      <c r="C644" s="231"/>
      <c r="D644" s="227" t="s">
        <v>157</v>
      </c>
      <c r="E644" s="232" t="s">
        <v>21</v>
      </c>
      <c r="F644" s="233" t="s">
        <v>340</v>
      </c>
      <c r="G644" s="231"/>
      <c r="H644" s="232" t="s">
        <v>21</v>
      </c>
      <c r="I644" s="234"/>
      <c r="J644" s="231"/>
      <c r="K644" s="231"/>
      <c r="L644" s="235"/>
      <c r="M644" s="236"/>
      <c r="N644" s="237"/>
      <c r="O644" s="237"/>
      <c r="P644" s="237"/>
      <c r="Q644" s="237"/>
      <c r="R644" s="237"/>
      <c r="S644" s="237"/>
      <c r="T644" s="238"/>
      <c r="AT644" s="239" t="s">
        <v>157</v>
      </c>
      <c r="AU644" s="239" t="s">
        <v>170</v>
      </c>
      <c r="AV644" s="11" t="s">
        <v>79</v>
      </c>
      <c r="AW644" s="11" t="s">
        <v>35</v>
      </c>
      <c r="AX644" s="11" t="s">
        <v>72</v>
      </c>
      <c r="AY644" s="239" t="s">
        <v>146</v>
      </c>
    </row>
    <row r="645" s="12" customFormat="1">
      <c r="B645" s="240"/>
      <c r="C645" s="241"/>
      <c r="D645" s="227" t="s">
        <v>157</v>
      </c>
      <c r="E645" s="242" t="s">
        <v>21</v>
      </c>
      <c r="F645" s="243" t="s">
        <v>643</v>
      </c>
      <c r="G645" s="241"/>
      <c r="H645" s="244">
        <v>-1.6160000000000001</v>
      </c>
      <c r="I645" s="245"/>
      <c r="J645" s="241"/>
      <c r="K645" s="241"/>
      <c r="L645" s="246"/>
      <c r="M645" s="247"/>
      <c r="N645" s="248"/>
      <c r="O645" s="248"/>
      <c r="P645" s="248"/>
      <c r="Q645" s="248"/>
      <c r="R645" s="248"/>
      <c r="S645" s="248"/>
      <c r="T645" s="249"/>
      <c r="AT645" s="250" t="s">
        <v>157</v>
      </c>
      <c r="AU645" s="250" t="s">
        <v>170</v>
      </c>
      <c r="AV645" s="12" t="s">
        <v>81</v>
      </c>
      <c r="AW645" s="12" t="s">
        <v>35</v>
      </c>
      <c r="AX645" s="12" t="s">
        <v>72</v>
      </c>
      <c r="AY645" s="250" t="s">
        <v>146</v>
      </c>
    </row>
    <row r="646" s="1" customFormat="1" ht="16.5" customHeight="1">
      <c r="B646" s="44"/>
      <c r="C646" s="251" t="s">
        <v>644</v>
      </c>
      <c r="D646" s="251" t="s">
        <v>261</v>
      </c>
      <c r="E646" s="252" t="s">
        <v>645</v>
      </c>
      <c r="F646" s="253" t="s">
        <v>646</v>
      </c>
      <c r="G646" s="254" t="s">
        <v>151</v>
      </c>
      <c r="H646" s="255">
        <v>531.66300000000001</v>
      </c>
      <c r="I646" s="256"/>
      <c r="J646" s="257">
        <f>ROUND(I646*H646,2)</f>
        <v>0</v>
      </c>
      <c r="K646" s="253" t="s">
        <v>152</v>
      </c>
      <c r="L646" s="258"/>
      <c r="M646" s="259" t="s">
        <v>21</v>
      </c>
      <c r="N646" s="260" t="s">
        <v>43</v>
      </c>
      <c r="O646" s="45"/>
      <c r="P646" s="224">
        <f>O646*H646</f>
        <v>0</v>
      </c>
      <c r="Q646" s="224">
        <v>0.0089999999999999993</v>
      </c>
      <c r="R646" s="224">
        <f>Q646*H646</f>
        <v>4.784967</v>
      </c>
      <c r="S646" s="224">
        <v>0</v>
      </c>
      <c r="T646" s="225">
        <f>S646*H646</f>
        <v>0</v>
      </c>
      <c r="AR646" s="22" t="s">
        <v>204</v>
      </c>
      <c r="AT646" s="22" t="s">
        <v>261</v>
      </c>
      <c r="AU646" s="22" t="s">
        <v>170</v>
      </c>
      <c r="AY646" s="22" t="s">
        <v>146</v>
      </c>
      <c r="BE646" s="226">
        <f>IF(N646="základní",J646,0)</f>
        <v>0</v>
      </c>
      <c r="BF646" s="226">
        <f>IF(N646="snížená",J646,0)</f>
        <v>0</v>
      </c>
      <c r="BG646" s="226">
        <f>IF(N646="zákl. přenesená",J646,0)</f>
        <v>0</v>
      </c>
      <c r="BH646" s="226">
        <f>IF(N646="sníž. přenesená",J646,0)</f>
        <v>0</v>
      </c>
      <c r="BI646" s="226">
        <f>IF(N646="nulová",J646,0)</f>
        <v>0</v>
      </c>
      <c r="BJ646" s="22" t="s">
        <v>79</v>
      </c>
      <c r="BK646" s="226">
        <f>ROUND(I646*H646,2)</f>
        <v>0</v>
      </c>
      <c r="BL646" s="22" t="s">
        <v>153</v>
      </c>
      <c r="BM646" s="22" t="s">
        <v>647</v>
      </c>
    </row>
    <row r="647" s="1" customFormat="1">
      <c r="B647" s="44"/>
      <c r="C647" s="72"/>
      <c r="D647" s="227" t="s">
        <v>155</v>
      </c>
      <c r="E647" s="72"/>
      <c r="F647" s="228" t="s">
        <v>648</v>
      </c>
      <c r="G647" s="72"/>
      <c r="H647" s="72"/>
      <c r="I647" s="185"/>
      <c r="J647" s="72"/>
      <c r="K647" s="72"/>
      <c r="L647" s="70"/>
      <c r="M647" s="229"/>
      <c r="N647" s="45"/>
      <c r="O647" s="45"/>
      <c r="P647" s="45"/>
      <c r="Q647" s="45"/>
      <c r="R647" s="45"/>
      <c r="S647" s="45"/>
      <c r="T647" s="93"/>
      <c r="AT647" s="22" t="s">
        <v>155</v>
      </c>
      <c r="AU647" s="22" t="s">
        <v>170</v>
      </c>
    </row>
    <row r="648" s="12" customFormat="1">
      <c r="B648" s="240"/>
      <c r="C648" s="241"/>
      <c r="D648" s="227" t="s">
        <v>157</v>
      </c>
      <c r="E648" s="241"/>
      <c r="F648" s="243" t="s">
        <v>649</v>
      </c>
      <c r="G648" s="241"/>
      <c r="H648" s="244">
        <v>531.66300000000001</v>
      </c>
      <c r="I648" s="245"/>
      <c r="J648" s="241"/>
      <c r="K648" s="241"/>
      <c r="L648" s="246"/>
      <c r="M648" s="247"/>
      <c r="N648" s="248"/>
      <c r="O648" s="248"/>
      <c r="P648" s="248"/>
      <c r="Q648" s="248"/>
      <c r="R648" s="248"/>
      <c r="S648" s="248"/>
      <c r="T648" s="249"/>
      <c r="AT648" s="250" t="s">
        <v>157</v>
      </c>
      <c r="AU648" s="250" t="s">
        <v>170</v>
      </c>
      <c r="AV648" s="12" t="s">
        <v>81</v>
      </c>
      <c r="AW648" s="12" t="s">
        <v>6</v>
      </c>
      <c r="AX648" s="12" t="s">
        <v>79</v>
      </c>
      <c r="AY648" s="250" t="s">
        <v>146</v>
      </c>
    </row>
    <row r="649" s="1" customFormat="1" ht="25.5" customHeight="1">
      <c r="B649" s="44"/>
      <c r="C649" s="215" t="s">
        <v>650</v>
      </c>
      <c r="D649" s="215" t="s">
        <v>148</v>
      </c>
      <c r="E649" s="216" t="s">
        <v>651</v>
      </c>
      <c r="F649" s="217" t="s">
        <v>652</v>
      </c>
      <c r="G649" s="218" t="s">
        <v>151</v>
      </c>
      <c r="H649" s="219">
        <v>17.042000000000002</v>
      </c>
      <c r="I649" s="220"/>
      <c r="J649" s="221">
        <f>ROUND(I649*H649,2)</f>
        <v>0</v>
      </c>
      <c r="K649" s="217" t="s">
        <v>152</v>
      </c>
      <c r="L649" s="70"/>
      <c r="M649" s="222" t="s">
        <v>21</v>
      </c>
      <c r="N649" s="223" t="s">
        <v>43</v>
      </c>
      <c r="O649" s="45"/>
      <c r="P649" s="224">
        <f>O649*H649</f>
        <v>0</v>
      </c>
      <c r="Q649" s="224">
        <v>0.0083199999999999993</v>
      </c>
      <c r="R649" s="224">
        <f>Q649*H649</f>
        <v>0.14178943999999999</v>
      </c>
      <c r="S649" s="224">
        <v>0</v>
      </c>
      <c r="T649" s="225">
        <f>S649*H649</f>
        <v>0</v>
      </c>
      <c r="AR649" s="22" t="s">
        <v>153</v>
      </c>
      <c r="AT649" s="22" t="s">
        <v>148</v>
      </c>
      <c r="AU649" s="22" t="s">
        <v>170</v>
      </c>
      <c r="AY649" s="22" t="s">
        <v>146</v>
      </c>
      <c r="BE649" s="226">
        <f>IF(N649="základní",J649,0)</f>
        <v>0</v>
      </c>
      <c r="BF649" s="226">
        <f>IF(N649="snížená",J649,0)</f>
        <v>0</v>
      </c>
      <c r="BG649" s="226">
        <f>IF(N649="zákl. přenesená",J649,0)</f>
        <v>0</v>
      </c>
      <c r="BH649" s="226">
        <f>IF(N649="sníž. přenesená",J649,0)</f>
        <v>0</v>
      </c>
      <c r="BI649" s="226">
        <f>IF(N649="nulová",J649,0)</f>
        <v>0</v>
      </c>
      <c r="BJ649" s="22" t="s">
        <v>79</v>
      </c>
      <c r="BK649" s="226">
        <f>ROUND(I649*H649,2)</f>
        <v>0</v>
      </c>
      <c r="BL649" s="22" t="s">
        <v>153</v>
      </c>
      <c r="BM649" s="22" t="s">
        <v>653</v>
      </c>
    </row>
    <row r="650" s="1" customFormat="1">
      <c r="B650" s="44"/>
      <c r="C650" s="72"/>
      <c r="D650" s="227" t="s">
        <v>155</v>
      </c>
      <c r="E650" s="72"/>
      <c r="F650" s="228" t="s">
        <v>654</v>
      </c>
      <c r="G650" s="72"/>
      <c r="H650" s="72"/>
      <c r="I650" s="185"/>
      <c r="J650" s="72"/>
      <c r="K650" s="72"/>
      <c r="L650" s="70"/>
      <c r="M650" s="229"/>
      <c r="N650" s="45"/>
      <c r="O650" s="45"/>
      <c r="P650" s="45"/>
      <c r="Q650" s="45"/>
      <c r="R650" s="45"/>
      <c r="S650" s="45"/>
      <c r="T650" s="93"/>
      <c r="AT650" s="22" t="s">
        <v>155</v>
      </c>
      <c r="AU650" s="22" t="s">
        <v>170</v>
      </c>
    </row>
    <row r="651" s="11" customFormat="1">
      <c r="B651" s="230"/>
      <c r="C651" s="231"/>
      <c r="D651" s="227" t="s">
        <v>157</v>
      </c>
      <c r="E651" s="232" t="s">
        <v>21</v>
      </c>
      <c r="F651" s="233" t="s">
        <v>530</v>
      </c>
      <c r="G651" s="231"/>
      <c r="H651" s="232" t="s">
        <v>21</v>
      </c>
      <c r="I651" s="234"/>
      <c r="J651" s="231"/>
      <c r="K651" s="231"/>
      <c r="L651" s="235"/>
      <c r="M651" s="236"/>
      <c r="N651" s="237"/>
      <c r="O651" s="237"/>
      <c r="P651" s="237"/>
      <c r="Q651" s="237"/>
      <c r="R651" s="237"/>
      <c r="S651" s="237"/>
      <c r="T651" s="238"/>
      <c r="AT651" s="239" t="s">
        <v>157</v>
      </c>
      <c r="AU651" s="239" t="s">
        <v>170</v>
      </c>
      <c r="AV651" s="11" t="s">
        <v>79</v>
      </c>
      <c r="AW651" s="11" t="s">
        <v>35</v>
      </c>
      <c r="AX651" s="11" t="s">
        <v>72</v>
      </c>
      <c r="AY651" s="239" t="s">
        <v>146</v>
      </c>
    </row>
    <row r="652" s="12" customFormat="1">
      <c r="B652" s="240"/>
      <c r="C652" s="241"/>
      <c r="D652" s="227" t="s">
        <v>157</v>
      </c>
      <c r="E652" s="242" t="s">
        <v>21</v>
      </c>
      <c r="F652" s="243" t="s">
        <v>655</v>
      </c>
      <c r="G652" s="241"/>
      <c r="H652" s="244">
        <v>17.762</v>
      </c>
      <c r="I652" s="245"/>
      <c r="J652" s="241"/>
      <c r="K652" s="241"/>
      <c r="L652" s="246"/>
      <c r="M652" s="247"/>
      <c r="N652" s="248"/>
      <c r="O652" s="248"/>
      <c r="P652" s="248"/>
      <c r="Q652" s="248"/>
      <c r="R652" s="248"/>
      <c r="S652" s="248"/>
      <c r="T652" s="249"/>
      <c r="AT652" s="250" t="s">
        <v>157</v>
      </c>
      <c r="AU652" s="250" t="s">
        <v>170</v>
      </c>
      <c r="AV652" s="12" t="s">
        <v>81</v>
      </c>
      <c r="AW652" s="12" t="s">
        <v>35</v>
      </c>
      <c r="AX652" s="12" t="s">
        <v>72</v>
      </c>
      <c r="AY652" s="250" t="s">
        <v>146</v>
      </c>
    </row>
    <row r="653" s="11" customFormat="1">
      <c r="B653" s="230"/>
      <c r="C653" s="231"/>
      <c r="D653" s="227" t="s">
        <v>157</v>
      </c>
      <c r="E653" s="232" t="s">
        <v>21</v>
      </c>
      <c r="F653" s="233" t="s">
        <v>340</v>
      </c>
      <c r="G653" s="231"/>
      <c r="H653" s="232" t="s">
        <v>21</v>
      </c>
      <c r="I653" s="234"/>
      <c r="J653" s="231"/>
      <c r="K653" s="231"/>
      <c r="L653" s="235"/>
      <c r="M653" s="236"/>
      <c r="N653" s="237"/>
      <c r="O653" s="237"/>
      <c r="P653" s="237"/>
      <c r="Q653" s="237"/>
      <c r="R653" s="237"/>
      <c r="S653" s="237"/>
      <c r="T653" s="238"/>
      <c r="AT653" s="239" t="s">
        <v>157</v>
      </c>
      <c r="AU653" s="239" t="s">
        <v>170</v>
      </c>
      <c r="AV653" s="11" t="s">
        <v>79</v>
      </c>
      <c r="AW653" s="11" t="s">
        <v>35</v>
      </c>
      <c r="AX653" s="11" t="s">
        <v>72</v>
      </c>
      <c r="AY653" s="239" t="s">
        <v>146</v>
      </c>
    </row>
    <row r="654" s="12" customFormat="1">
      <c r="B654" s="240"/>
      <c r="C654" s="241"/>
      <c r="D654" s="227" t="s">
        <v>157</v>
      </c>
      <c r="E654" s="242" t="s">
        <v>21</v>
      </c>
      <c r="F654" s="243" t="s">
        <v>374</v>
      </c>
      <c r="G654" s="241"/>
      <c r="H654" s="244">
        <v>-0.71999999999999997</v>
      </c>
      <c r="I654" s="245"/>
      <c r="J654" s="241"/>
      <c r="K654" s="241"/>
      <c r="L654" s="246"/>
      <c r="M654" s="247"/>
      <c r="N654" s="248"/>
      <c r="O654" s="248"/>
      <c r="P654" s="248"/>
      <c r="Q654" s="248"/>
      <c r="R654" s="248"/>
      <c r="S654" s="248"/>
      <c r="T654" s="249"/>
      <c r="AT654" s="250" t="s">
        <v>157</v>
      </c>
      <c r="AU654" s="250" t="s">
        <v>170</v>
      </c>
      <c r="AV654" s="12" t="s">
        <v>81</v>
      </c>
      <c r="AW654" s="12" t="s">
        <v>35</v>
      </c>
      <c r="AX654" s="12" t="s">
        <v>72</v>
      </c>
      <c r="AY654" s="250" t="s">
        <v>146</v>
      </c>
    </row>
    <row r="655" s="1" customFormat="1" ht="16.5" customHeight="1">
      <c r="B655" s="44"/>
      <c r="C655" s="251" t="s">
        <v>656</v>
      </c>
      <c r="D655" s="251" t="s">
        <v>261</v>
      </c>
      <c r="E655" s="252" t="s">
        <v>657</v>
      </c>
      <c r="F655" s="253" t="s">
        <v>658</v>
      </c>
      <c r="G655" s="254" t="s">
        <v>151</v>
      </c>
      <c r="H655" s="255">
        <v>17.382999999999999</v>
      </c>
      <c r="I655" s="256"/>
      <c r="J655" s="257">
        <f>ROUND(I655*H655,2)</f>
        <v>0</v>
      </c>
      <c r="K655" s="253" t="s">
        <v>152</v>
      </c>
      <c r="L655" s="258"/>
      <c r="M655" s="259" t="s">
        <v>21</v>
      </c>
      <c r="N655" s="260" t="s">
        <v>43</v>
      </c>
      <c r="O655" s="45"/>
      <c r="P655" s="224">
        <f>O655*H655</f>
        <v>0</v>
      </c>
      <c r="Q655" s="224">
        <v>0.0050000000000000001</v>
      </c>
      <c r="R655" s="224">
        <f>Q655*H655</f>
        <v>0.086914999999999992</v>
      </c>
      <c r="S655" s="224">
        <v>0</v>
      </c>
      <c r="T655" s="225">
        <f>S655*H655</f>
        <v>0</v>
      </c>
      <c r="AR655" s="22" t="s">
        <v>204</v>
      </c>
      <c r="AT655" s="22" t="s">
        <v>261</v>
      </c>
      <c r="AU655" s="22" t="s">
        <v>170</v>
      </c>
      <c r="AY655" s="22" t="s">
        <v>146</v>
      </c>
      <c r="BE655" s="226">
        <f>IF(N655="základní",J655,0)</f>
        <v>0</v>
      </c>
      <c r="BF655" s="226">
        <f>IF(N655="snížená",J655,0)</f>
        <v>0</v>
      </c>
      <c r="BG655" s="226">
        <f>IF(N655="zákl. přenesená",J655,0)</f>
        <v>0</v>
      </c>
      <c r="BH655" s="226">
        <f>IF(N655="sníž. přenesená",J655,0)</f>
        <v>0</v>
      </c>
      <c r="BI655" s="226">
        <f>IF(N655="nulová",J655,0)</f>
        <v>0</v>
      </c>
      <c r="BJ655" s="22" t="s">
        <v>79</v>
      </c>
      <c r="BK655" s="226">
        <f>ROUND(I655*H655,2)</f>
        <v>0</v>
      </c>
      <c r="BL655" s="22" t="s">
        <v>153</v>
      </c>
      <c r="BM655" s="22" t="s">
        <v>659</v>
      </c>
    </row>
    <row r="656" s="1" customFormat="1">
      <c r="B656" s="44"/>
      <c r="C656" s="72"/>
      <c r="D656" s="227" t="s">
        <v>155</v>
      </c>
      <c r="E656" s="72"/>
      <c r="F656" s="228" t="s">
        <v>660</v>
      </c>
      <c r="G656" s="72"/>
      <c r="H656" s="72"/>
      <c r="I656" s="185"/>
      <c r="J656" s="72"/>
      <c r="K656" s="72"/>
      <c r="L656" s="70"/>
      <c r="M656" s="229"/>
      <c r="N656" s="45"/>
      <c r="O656" s="45"/>
      <c r="P656" s="45"/>
      <c r="Q656" s="45"/>
      <c r="R656" s="45"/>
      <c r="S656" s="45"/>
      <c r="T656" s="93"/>
      <c r="AT656" s="22" t="s">
        <v>155</v>
      </c>
      <c r="AU656" s="22" t="s">
        <v>170</v>
      </c>
    </row>
    <row r="657" s="12" customFormat="1">
      <c r="B657" s="240"/>
      <c r="C657" s="241"/>
      <c r="D657" s="227" t="s">
        <v>157</v>
      </c>
      <c r="E657" s="241"/>
      <c r="F657" s="243" t="s">
        <v>661</v>
      </c>
      <c r="G657" s="241"/>
      <c r="H657" s="244">
        <v>17.382999999999999</v>
      </c>
      <c r="I657" s="245"/>
      <c r="J657" s="241"/>
      <c r="K657" s="241"/>
      <c r="L657" s="246"/>
      <c r="M657" s="247"/>
      <c r="N657" s="248"/>
      <c r="O657" s="248"/>
      <c r="P657" s="248"/>
      <c r="Q657" s="248"/>
      <c r="R657" s="248"/>
      <c r="S657" s="248"/>
      <c r="T657" s="249"/>
      <c r="AT657" s="250" t="s">
        <v>157</v>
      </c>
      <c r="AU657" s="250" t="s">
        <v>170</v>
      </c>
      <c r="AV657" s="12" t="s">
        <v>81</v>
      </c>
      <c r="AW657" s="12" t="s">
        <v>6</v>
      </c>
      <c r="AX657" s="12" t="s">
        <v>79</v>
      </c>
      <c r="AY657" s="250" t="s">
        <v>146</v>
      </c>
    </row>
    <row r="658" s="1" customFormat="1" ht="25.5" customHeight="1">
      <c r="B658" s="44"/>
      <c r="C658" s="215" t="s">
        <v>662</v>
      </c>
      <c r="D658" s="215" t="s">
        <v>148</v>
      </c>
      <c r="E658" s="216" t="s">
        <v>663</v>
      </c>
      <c r="F658" s="217" t="s">
        <v>664</v>
      </c>
      <c r="G658" s="218" t="s">
        <v>151</v>
      </c>
      <c r="H658" s="219">
        <v>523.38800000000003</v>
      </c>
      <c r="I658" s="220"/>
      <c r="J658" s="221">
        <f>ROUND(I658*H658,2)</f>
        <v>0</v>
      </c>
      <c r="K658" s="217" t="s">
        <v>152</v>
      </c>
      <c r="L658" s="70"/>
      <c r="M658" s="222" t="s">
        <v>21</v>
      </c>
      <c r="N658" s="223" t="s">
        <v>43</v>
      </c>
      <c r="O658" s="45"/>
      <c r="P658" s="224">
        <f>O658*H658</f>
        <v>0</v>
      </c>
      <c r="Q658" s="224">
        <v>6.0000000000000002E-05</v>
      </c>
      <c r="R658" s="224">
        <f>Q658*H658</f>
        <v>0.031403280000000006</v>
      </c>
      <c r="S658" s="224">
        <v>0</v>
      </c>
      <c r="T658" s="225">
        <f>S658*H658</f>
        <v>0</v>
      </c>
      <c r="AR658" s="22" t="s">
        <v>153</v>
      </c>
      <c r="AT658" s="22" t="s">
        <v>148</v>
      </c>
      <c r="AU658" s="22" t="s">
        <v>170</v>
      </c>
      <c r="AY658" s="22" t="s">
        <v>146</v>
      </c>
      <c r="BE658" s="226">
        <f>IF(N658="základní",J658,0)</f>
        <v>0</v>
      </c>
      <c r="BF658" s="226">
        <f>IF(N658="snížená",J658,0)</f>
        <v>0</v>
      </c>
      <c r="BG658" s="226">
        <f>IF(N658="zákl. přenesená",J658,0)</f>
        <v>0</v>
      </c>
      <c r="BH658" s="226">
        <f>IF(N658="sníž. přenesená",J658,0)</f>
        <v>0</v>
      </c>
      <c r="BI658" s="226">
        <f>IF(N658="nulová",J658,0)</f>
        <v>0</v>
      </c>
      <c r="BJ658" s="22" t="s">
        <v>79</v>
      </c>
      <c r="BK658" s="226">
        <f>ROUND(I658*H658,2)</f>
        <v>0</v>
      </c>
      <c r="BL658" s="22" t="s">
        <v>153</v>
      </c>
      <c r="BM658" s="22" t="s">
        <v>665</v>
      </c>
    </row>
    <row r="659" s="1" customFormat="1">
      <c r="B659" s="44"/>
      <c r="C659" s="72"/>
      <c r="D659" s="227" t="s">
        <v>155</v>
      </c>
      <c r="E659" s="72"/>
      <c r="F659" s="228" t="s">
        <v>666</v>
      </c>
      <c r="G659" s="72"/>
      <c r="H659" s="72"/>
      <c r="I659" s="185"/>
      <c r="J659" s="72"/>
      <c r="K659" s="72"/>
      <c r="L659" s="70"/>
      <c r="M659" s="229"/>
      <c r="N659" s="45"/>
      <c r="O659" s="45"/>
      <c r="P659" s="45"/>
      <c r="Q659" s="45"/>
      <c r="R659" s="45"/>
      <c r="S659" s="45"/>
      <c r="T659" s="93"/>
      <c r="AT659" s="22" t="s">
        <v>155</v>
      </c>
      <c r="AU659" s="22" t="s">
        <v>170</v>
      </c>
    </row>
    <row r="660" s="12" customFormat="1">
      <c r="B660" s="240"/>
      <c r="C660" s="241"/>
      <c r="D660" s="227" t="s">
        <v>157</v>
      </c>
      <c r="E660" s="242" t="s">
        <v>21</v>
      </c>
      <c r="F660" s="243" t="s">
        <v>667</v>
      </c>
      <c r="G660" s="241"/>
      <c r="H660" s="244">
        <v>523.38800000000003</v>
      </c>
      <c r="I660" s="245"/>
      <c r="J660" s="241"/>
      <c r="K660" s="241"/>
      <c r="L660" s="246"/>
      <c r="M660" s="247"/>
      <c r="N660" s="248"/>
      <c r="O660" s="248"/>
      <c r="P660" s="248"/>
      <c r="Q660" s="248"/>
      <c r="R660" s="248"/>
      <c r="S660" s="248"/>
      <c r="T660" s="249"/>
      <c r="AT660" s="250" t="s">
        <v>157</v>
      </c>
      <c r="AU660" s="250" t="s">
        <v>170</v>
      </c>
      <c r="AV660" s="12" t="s">
        <v>81</v>
      </c>
      <c r="AW660" s="12" t="s">
        <v>35</v>
      </c>
      <c r="AX660" s="12" t="s">
        <v>72</v>
      </c>
      <c r="AY660" s="250" t="s">
        <v>146</v>
      </c>
    </row>
    <row r="661" s="1" customFormat="1" ht="25.5" customHeight="1">
      <c r="B661" s="44"/>
      <c r="C661" s="215" t="s">
        <v>668</v>
      </c>
      <c r="D661" s="215" t="s">
        <v>148</v>
      </c>
      <c r="E661" s="216" t="s">
        <v>669</v>
      </c>
      <c r="F661" s="217" t="s">
        <v>670</v>
      </c>
      <c r="G661" s="218" t="s">
        <v>151</v>
      </c>
      <c r="H661" s="219">
        <v>6.234</v>
      </c>
      <c r="I661" s="220"/>
      <c r="J661" s="221">
        <f>ROUND(I661*H661,2)</f>
        <v>0</v>
      </c>
      <c r="K661" s="217" t="s">
        <v>152</v>
      </c>
      <c r="L661" s="70"/>
      <c r="M661" s="222" t="s">
        <v>21</v>
      </c>
      <c r="N661" s="223" t="s">
        <v>43</v>
      </c>
      <c r="O661" s="45"/>
      <c r="P661" s="224">
        <f>O661*H661</f>
        <v>0</v>
      </c>
      <c r="Q661" s="224">
        <v>0.0093100000000000006</v>
      </c>
      <c r="R661" s="224">
        <f>Q661*H661</f>
        <v>0.058038540000000007</v>
      </c>
      <c r="S661" s="224">
        <v>0</v>
      </c>
      <c r="T661" s="225">
        <f>S661*H661</f>
        <v>0</v>
      </c>
      <c r="AR661" s="22" t="s">
        <v>153</v>
      </c>
      <c r="AT661" s="22" t="s">
        <v>148</v>
      </c>
      <c r="AU661" s="22" t="s">
        <v>170</v>
      </c>
      <c r="AY661" s="22" t="s">
        <v>146</v>
      </c>
      <c r="BE661" s="226">
        <f>IF(N661="základní",J661,0)</f>
        <v>0</v>
      </c>
      <c r="BF661" s="226">
        <f>IF(N661="snížená",J661,0)</f>
        <v>0</v>
      </c>
      <c r="BG661" s="226">
        <f>IF(N661="zákl. přenesená",J661,0)</f>
        <v>0</v>
      </c>
      <c r="BH661" s="226">
        <f>IF(N661="sníž. přenesená",J661,0)</f>
        <v>0</v>
      </c>
      <c r="BI661" s="226">
        <f>IF(N661="nulová",J661,0)</f>
        <v>0</v>
      </c>
      <c r="BJ661" s="22" t="s">
        <v>79</v>
      </c>
      <c r="BK661" s="226">
        <f>ROUND(I661*H661,2)</f>
        <v>0</v>
      </c>
      <c r="BL661" s="22" t="s">
        <v>153</v>
      </c>
      <c r="BM661" s="22" t="s">
        <v>671</v>
      </c>
    </row>
    <row r="662" s="1" customFormat="1">
      <c r="B662" s="44"/>
      <c r="C662" s="72"/>
      <c r="D662" s="227" t="s">
        <v>155</v>
      </c>
      <c r="E662" s="72"/>
      <c r="F662" s="228" t="s">
        <v>672</v>
      </c>
      <c r="G662" s="72"/>
      <c r="H662" s="72"/>
      <c r="I662" s="185"/>
      <c r="J662" s="72"/>
      <c r="K662" s="72"/>
      <c r="L662" s="70"/>
      <c r="M662" s="229"/>
      <c r="N662" s="45"/>
      <c r="O662" s="45"/>
      <c r="P662" s="45"/>
      <c r="Q662" s="45"/>
      <c r="R662" s="45"/>
      <c r="S662" s="45"/>
      <c r="T662" s="93"/>
      <c r="AT662" s="22" t="s">
        <v>155</v>
      </c>
      <c r="AU662" s="22" t="s">
        <v>170</v>
      </c>
    </row>
    <row r="663" s="11" customFormat="1">
      <c r="B663" s="230"/>
      <c r="C663" s="231"/>
      <c r="D663" s="227" t="s">
        <v>157</v>
      </c>
      <c r="E663" s="232" t="s">
        <v>21</v>
      </c>
      <c r="F663" s="233" t="s">
        <v>375</v>
      </c>
      <c r="G663" s="231"/>
      <c r="H663" s="232" t="s">
        <v>21</v>
      </c>
      <c r="I663" s="234"/>
      <c r="J663" s="231"/>
      <c r="K663" s="231"/>
      <c r="L663" s="235"/>
      <c r="M663" s="236"/>
      <c r="N663" s="237"/>
      <c r="O663" s="237"/>
      <c r="P663" s="237"/>
      <c r="Q663" s="237"/>
      <c r="R663" s="237"/>
      <c r="S663" s="237"/>
      <c r="T663" s="238"/>
      <c r="AT663" s="239" t="s">
        <v>157</v>
      </c>
      <c r="AU663" s="239" t="s">
        <v>170</v>
      </c>
      <c r="AV663" s="11" t="s">
        <v>79</v>
      </c>
      <c r="AW663" s="11" t="s">
        <v>35</v>
      </c>
      <c r="AX663" s="11" t="s">
        <v>72</v>
      </c>
      <c r="AY663" s="239" t="s">
        <v>146</v>
      </c>
    </row>
    <row r="664" s="12" customFormat="1">
      <c r="B664" s="240"/>
      <c r="C664" s="241"/>
      <c r="D664" s="227" t="s">
        <v>157</v>
      </c>
      <c r="E664" s="242" t="s">
        <v>21</v>
      </c>
      <c r="F664" s="243" t="s">
        <v>376</v>
      </c>
      <c r="G664" s="241"/>
      <c r="H664" s="244">
        <v>6.234</v>
      </c>
      <c r="I664" s="245"/>
      <c r="J664" s="241"/>
      <c r="K664" s="241"/>
      <c r="L664" s="246"/>
      <c r="M664" s="247"/>
      <c r="N664" s="248"/>
      <c r="O664" s="248"/>
      <c r="P664" s="248"/>
      <c r="Q664" s="248"/>
      <c r="R664" s="248"/>
      <c r="S664" s="248"/>
      <c r="T664" s="249"/>
      <c r="AT664" s="250" t="s">
        <v>157</v>
      </c>
      <c r="AU664" s="250" t="s">
        <v>170</v>
      </c>
      <c r="AV664" s="12" t="s">
        <v>81</v>
      </c>
      <c r="AW664" s="12" t="s">
        <v>35</v>
      </c>
      <c r="AX664" s="12" t="s">
        <v>72</v>
      </c>
      <c r="AY664" s="250" t="s">
        <v>146</v>
      </c>
    </row>
    <row r="665" s="1" customFormat="1" ht="16.5" customHeight="1">
      <c r="B665" s="44"/>
      <c r="C665" s="251" t="s">
        <v>673</v>
      </c>
      <c r="D665" s="251" t="s">
        <v>261</v>
      </c>
      <c r="E665" s="252" t="s">
        <v>674</v>
      </c>
      <c r="F665" s="253" t="s">
        <v>675</v>
      </c>
      <c r="G665" s="254" t="s">
        <v>151</v>
      </c>
      <c r="H665" s="255">
        <v>6.359</v>
      </c>
      <c r="I665" s="256"/>
      <c r="J665" s="257">
        <f>ROUND(I665*H665,2)</f>
        <v>0</v>
      </c>
      <c r="K665" s="253" t="s">
        <v>152</v>
      </c>
      <c r="L665" s="258"/>
      <c r="M665" s="259" t="s">
        <v>21</v>
      </c>
      <c r="N665" s="260" t="s">
        <v>43</v>
      </c>
      <c r="O665" s="45"/>
      <c r="P665" s="224">
        <f>O665*H665</f>
        <v>0</v>
      </c>
      <c r="Q665" s="224">
        <v>0.0025000000000000001</v>
      </c>
      <c r="R665" s="224">
        <f>Q665*H665</f>
        <v>0.015897500000000002</v>
      </c>
      <c r="S665" s="224">
        <v>0</v>
      </c>
      <c r="T665" s="225">
        <f>S665*H665</f>
        <v>0</v>
      </c>
      <c r="AR665" s="22" t="s">
        <v>204</v>
      </c>
      <c r="AT665" s="22" t="s">
        <v>261</v>
      </c>
      <c r="AU665" s="22" t="s">
        <v>170</v>
      </c>
      <c r="AY665" s="22" t="s">
        <v>146</v>
      </c>
      <c r="BE665" s="226">
        <f>IF(N665="základní",J665,0)</f>
        <v>0</v>
      </c>
      <c r="BF665" s="226">
        <f>IF(N665="snížená",J665,0)</f>
        <v>0</v>
      </c>
      <c r="BG665" s="226">
        <f>IF(N665="zákl. přenesená",J665,0)</f>
        <v>0</v>
      </c>
      <c r="BH665" s="226">
        <f>IF(N665="sníž. přenesená",J665,0)</f>
        <v>0</v>
      </c>
      <c r="BI665" s="226">
        <f>IF(N665="nulová",J665,0)</f>
        <v>0</v>
      </c>
      <c r="BJ665" s="22" t="s">
        <v>79</v>
      </c>
      <c r="BK665" s="226">
        <f>ROUND(I665*H665,2)</f>
        <v>0</v>
      </c>
      <c r="BL665" s="22" t="s">
        <v>153</v>
      </c>
      <c r="BM665" s="22" t="s">
        <v>676</v>
      </c>
    </row>
    <row r="666" s="1" customFormat="1">
      <c r="B666" s="44"/>
      <c r="C666" s="72"/>
      <c r="D666" s="227" t="s">
        <v>155</v>
      </c>
      <c r="E666" s="72"/>
      <c r="F666" s="228" t="s">
        <v>677</v>
      </c>
      <c r="G666" s="72"/>
      <c r="H666" s="72"/>
      <c r="I666" s="185"/>
      <c r="J666" s="72"/>
      <c r="K666" s="72"/>
      <c r="L666" s="70"/>
      <c r="M666" s="229"/>
      <c r="N666" s="45"/>
      <c r="O666" s="45"/>
      <c r="P666" s="45"/>
      <c r="Q666" s="45"/>
      <c r="R666" s="45"/>
      <c r="S666" s="45"/>
      <c r="T666" s="93"/>
      <c r="AT666" s="22" t="s">
        <v>155</v>
      </c>
      <c r="AU666" s="22" t="s">
        <v>170</v>
      </c>
    </row>
    <row r="667" s="12" customFormat="1">
      <c r="B667" s="240"/>
      <c r="C667" s="241"/>
      <c r="D667" s="227" t="s">
        <v>157</v>
      </c>
      <c r="E667" s="241"/>
      <c r="F667" s="243" t="s">
        <v>678</v>
      </c>
      <c r="G667" s="241"/>
      <c r="H667" s="244">
        <v>6.359</v>
      </c>
      <c r="I667" s="245"/>
      <c r="J667" s="241"/>
      <c r="K667" s="241"/>
      <c r="L667" s="246"/>
      <c r="M667" s="247"/>
      <c r="N667" s="248"/>
      <c r="O667" s="248"/>
      <c r="P667" s="248"/>
      <c r="Q667" s="248"/>
      <c r="R667" s="248"/>
      <c r="S667" s="248"/>
      <c r="T667" s="249"/>
      <c r="AT667" s="250" t="s">
        <v>157</v>
      </c>
      <c r="AU667" s="250" t="s">
        <v>170</v>
      </c>
      <c r="AV667" s="12" t="s">
        <v>81</v>
      </c>
      <c r="AW667" s="12" t="s">
        <v>6</v>
      </c>
      <c r="AX667" s="12" t="s">
        <v>79</v>
      </c>
      <c r="AY667" s="250" t="s">
        <v>146</v>
      </c>
    </row>
    <row r="668" s="1" customFormat="1" ht="25.5" customHeight="1">
      <c r="B668" s="44"/>
      <c r="C668" s="215" t="s">
        <v>679</v>
      </c>
      <c r="D668" s="215" t="s">
        <v>148</v>
      </c>
      <c r="E668" s="216" t="s">
        <v>680</v>
      </c>
      <c r="F668" s="217" t="s">
        <v>681</v>
      </c>
      <c r="G668" s="218" t="s">
        <v>151</v>
      </c>
      <c r="H668" s="219">
        <v>4.9509999999999996</v>
      </c>
      <c r="I668" s="220"/>
      <c r="J668" s="221">
        <f>ROUND(I668*H668,2)</f>
        <v>0</v>
      </c>
      <c r="K668" s="217" t="s">
        <v>152</v>
      </c>
      <c r="L668" s="70"/>
      <c r="M668" s="222" t="s">
        <v>21</v>
      </c>
      <c r="N668" s="223" t="s">
        <v>43</v>
      </c>
      <c r="O668" s="45"/>
      <c r="P668" s="224">
        <f>O668*H668</f>
        <v>0</v>
      </c>
      <c r="Q668" s="224">
        <v>0.0092499999999999995</v>
      </c>
      <c r="R668" s="224">
        <f>Q668*H668</f>
        <v>0.045796749999999997</v>
      </c>
      <c r="S668" s="224">
        <v>0</v>
      </c>
      <c r="T668" s="225">
        <f>S668*H668</f>
        <v>0</v>
      </c>
      <c r="AR668" s="22" t="s">
        <v>153</v>
      </c>
      <c r="AT668" s="22" t="s">
        <v>148</v>
      </c>
      <c r="AU668" s="22" t="s">
        <v>170</v>
      </c>
      <c r="AY668" s="22" t="s">
        <v>146</v>
      </c>
      <c r="BE668" s="226">
        <f>IF(N668="základní",J668,0)</f>
        <v>0</v>
      </c>
      <c r="BF668" s="226">
        <f>IF(N668="snížená",J668,0)</f>
        <v>0</v>
      </c>
      <c r="BG668" s="226">
        <f>IF(N668="zákl. přenesená",J668,0)</f>
        <v>0</v>
      </c>
      <c r="BH668" s="226">
        <f>IF(N668="sníž. přenesená",J668,0)</f>
        <v>0</v>
      </c>
      <c r="BI668" s="226">
        <f>IF(N668="nulová",J668,0)</f>
        <v>0</v>
      </c>
      <c r="BJ668" s="22" t="s">
        <v>79</v>
      </c>
      <c r="BK668" s="226">
        <f>ROUND(I668*H668,2)</f>
        <v>0</v>
      </c>
      <c r="BL668" s="22" t="s">
        <v>153</v>
      </c>
      <c r="BM668" s="22" t="s">
        <v>682</v>
      </c>
    </row>
    <row r="669" s="1" customFormat="1">
      <c r="B669" s="44"/>
      <c r="C669" s="72"/>
      <c r="D669" s="227" t="s">
        <v>155</v>
      </c>
      <c r="E669" s="72"/>
      <c r="F669" s="228" t="s">
        <v>683</v>
      </c>
      <c r="G669" s="72"/>
      <c r="H669" s="72"/>
      <c r="I669" s="185"/>
      <c r="J669" s="72"/>
      <c r="K669" s="72"/>
      <c r="L669" s="70"/>
      <c r="M669" s="229"/>
      <c r="N669" s="45"/>
      <c r="O669" s="45"/>
      <c r="P669" s="45"/>
      <c r="Q669" s="45"/>
      <c r="R669" s="45"/>
      <c r="S669" s="45"/>
      <c r="T669" s="93"/>
      <c r="AT669" s="22" t="s">
        <v>155</v>
      </c>
      <c r="AU669" s="22" t="s">
        <v>170</v>
      </c>
    </row>
    <row r="670" s="11" customFormat="1">
      <c r="B670" s="230"/>
      <c r="C670" s="231"/>
      <c r="D670" s="227" t="s">
        <v>157</v>
      </c>
      <c r="E670" s="232" t="s">
        <v>21</v>
      </c>
      <c r="F670" s="233" t="s">
        <v>684</v>
      </c>
      <c r="G670" s="231"/>
      <c r="H670" s="232" t="s">
        <v>21</v>
      </c>
      <c r="I670" s="234"/>
      <c r="J670" s="231"/>
      <c r="K670" s="231"/>
      <c r="L670" s="235"/>
      <c r="M670" s="236"/>
      <c r="N670" s="237"/>
      <c r="O670" s="237"/>
      <c r="P670" s="237"/>
      <c r="Q670" s="237"/>
      <c r="R670" s="237"/>
      <c r="S670" s="237"/>
      <c r="T670" s="238"/>
      <c r="AT670" s="239" t="s">
        <v>157</v>
      </c>
      <c r="AU670" s="239" t="s">
        <v>170</v>
      </c>
      <c r="AV670" s="11" t="s">
        <v>79</v>
      </c>
      <c r="AW670" s="11" t="s">
        <v>35</v>
      </c>
      <c r="AX670" s="11" t="s">
        <v>72</v>
      </c>
      <c r="AY670" s="239" t="s">
        <v>146</v>
      </c>
    </row>
    <row r="671" s="12" customFormat="1">
      <c r="B671" s="240"/>
      <c r="C671" s="241"/>
      <c r="D671" s="227" t="s">
        <v>157</v>
      </c>
      <c r="E671" s="242" t="s">
        <v>21</v>
      </c>
      <c r="F671" s="243" t="s">
        <v>685</v>
      </c>
      <c r="G671" s="241"/>
      <c r="H671" s="244">
        <v>4.9509999999999996</v>
      </c>
      <c r="I671" s="245"/>
      <c r="J671" s="241"/>
      <c r="K671" s="241"/>
      <c r="L671" s="246"/>
      <c r="M671" s="247"/>
      <c r="N671" s="248"/>
      <c r="O671" s="248"/>
      <c r="P671" s="248"/>
      <c r="Q671" s="248"/>
      <c r="R671" s="248"/>
      <c r="S671" s="248"/>
      <c r="T671" s="249"/>
      <c r="AT671" s="250" t="s">
        <v>157</v>
      </c>
      <c r="AU671" s="250" t="s">
        <v>170</v>
      </c>
      <c r="AV671" s="12" t="s">
        <v>81</v>
      </c>
      <c r="AW671" s="12" t="s">
        <v>35</v>
      </c>
      <c r="AX671" s="12" t="s">
        <v>72</v>
      </c>
      <c r="AY671" s="250" t="s">
        <v>146</v>
      </c>
    </row>
    <row r="672" s="1" customFormat="1" ht="16.5" customHeight="1">
      <c r="B672" s="44"/>
      <c r="C672" s="251" t="s">
        <v>686</v>
      </c>
      <c r="D672" s="251" t="s">
        <v>261</v>
      </c>
      <c r="E672" s="252" t="s">
        <v>687</v>
      </c>
      <c r="F672" s="253" t="s">
        <v>688</v>
      </c>
      <c r="G672" s="254" t="s">
        <v>151</v>
      </c>
      <c r="H672" s="255">
        <v>5.0499999999999998</v>
      </c>
      <c r="I672" s="256"/>
      <c r="J672" s="257">
        <f>ROUND(I672*H672,2)</f>
        <v>0</v>
      </c>
      <c r="K672" s="253" t="s">
        <v>152</v>
      </c>
      <c r="L672" s="258"/>
      <c r="M672" s="259" t="s">
        <v>21</v>
      </c>
      <c r="N672" s="260" t="s">
        <v>43</v>
      </c>
      <c r="O672" s="45"/>
      <c r="P672" s="224">
        <f>O672*H672</f>
        <v>0</v>
      </c>
      <c r="Q672" s="224">
        <v>0.002</v>
      </c>
      <c r="R672" s="224">
        <f>Q672*H672</f>
        <v>0.0101</v>
      </c>
      <c r="S672" s="224">
        <v>0</v>
      </c>
      <c r="T672" s="225">
        <f>S672*H672</f>
        <v>0</v>
      </c>
      <c r="AR672" s="22" t="s">
        <v>204</v>
      </c>
      <c r="AT672" s="22" t="s">
        <v>261</v>
      </c>
      <c r="AU672" s="22" t="s">
        <v>170</v>
      </c>
      <c r="AY672" s="22" t="s">
        <v>146</v>
      </c>
      <c r="BE672" s="226">
        <f>IF(N672="základní",J672,0)</f>
        <v>0</v>
      </c>
      <c r="BF672" s="226">
        <f>IF(N672="snížená",J672,0)</f>
        <v>0</v>
      </c>
      <c r="BG672" s="226">
        <f>IF(N672="zákl. přenesená",J672,0)</f>
        <v>0</v>
      </c>
      <c r="BH672" s="226">
        <f>IF(N672="sníž. přenesená",J672,0)</f>
        <v>0</v>
      </c>
      <c r="BI672" s="226">
        <f>IF(N672="nulová",J672,0)</f>
        <v>0</v>
      </c>
      <c r="BJ672" s="22" t="s">
        <v>79</v>
      </c>
      <c r="BK672" s="226">
        <f>ROUND(I672*H672,2)</f>
        <v>0</v>
      </c>
      <c r="BL672" s="22" t="s">
        <v>153</v>
      </c>
      <c r="BM672" s="22" t="s">
        <v>689</v>
      </c>
    </row>
    <row r="673" s="1" customFormat="1">
      <c r="B673" s="44"/>
      <c r="C673" s="72"/>
      <c r="D673" s="227" t="s">
        <v>155</v>
      </c>
      <c r="E673" s="72"/>
      <c r="F673" s="228" t="s">
        <v>690</v>
      </c>
      <c r="G673" s="72"/>
      <c r="H673" s="72"/>
      <c r="I673" s="185"/>
      <c r="J673" s="72"/>
      <c r="K673" s="72"/>
      <c r="L673" s="70"/>
      <c r="M673" s="229"/>
      <c r="N673" s="45"/>
      <c r="O673" s="45"/>
      <c r="P673" s="45"/>
      <c r="Q673" s="45"/>
      <c r="R673" s="45"/>
      <c r="S673" s="45"/>
      <c r="T673" s="93"/>
      <c r="AT673" s="22" t="s">
        <v>155</v>
      </c>
      <c r="AU673" s="22" t="s">
        <v>170</v>
      </c>
    </row>
    <row r="674" s="12" customFormat="1">
      <c r="B674" s="240"/>
      <c r="C674" s="241"/>
      <c r="D674" s="227" t="s">
        <v>157</v>
      </c>
      <c r="E674" s="241"/>
      <c r="F674" s="243" t="s">
        <v>691</v>
      </c>
      <c r="G674" s="241"/>
      <c r="H674" s="244">
        <v>5.0499999999999998</v>
      </c>
      <c r="I674" s="245"/>
      <c r="J674" s="241"/>
      <c r="K674" s="241"/>
      <c r="L674" s="246"/>
      <c r="M674" s="247"/>
      <c r="N674" s="248"/>
      <c r="O674" s="248"/>
      <c r="P674" s="248"/>
      <c r="Q674" s="248"/>
      <c r="R674" s="248"/>
      <c r="S674" s="248"/>
      <c r="T674" s="249"/>
      <c r="AT674" s="250" t="s">
        <v>157</v>
      </c>
      <c r="AU674" s="250" t="s">
        <v>170</v>
      </c>
      <c r="AV674" s="12" t="s">
        <v>81</v>
      </c>
      <c r="AW674" s="12" t="s">
        <v>6</v>
      </c>
      <c r="AX674" s="12" t="s">
        <v>79</v>
      </c>
      <c r="AY674" s="250" t="s">
        <v>146</v>
      </c>
    </row>
    <row r="675" s="1" customFormat="1" ht="25.5" customHeight="1">
      <c r="B675" s="44"/>
      <c r="C675" s="215" t="s">
        <v>692</v>
      </c>
      <c r="D675" s="215" t="s">
        <v>148</v>
      </c>
      <c r="E675" s="216" t="s">
        <v>693</v>
      </c>
      <c r="F675" s="217" t="s">
        <v>694</v>
      </c>
      <c r="G675" s="218" t="s">
        <v>151</v>
      </c>
      <c r="H675" s="219">
        <v>3.7050000000000001</v>
      </c>
      <c r="I675" s="220"/>
      <c r="J675" s="221">
        <f>ROUND(I675*H675,2)</f>
        <v>0</v>
      </c>
      <c r="K675" s="217" t="s">
        <v>152</v>
      </c>
      <c r="L675" s="70"/>
      <c r="M675" s="222" t="s">
        <v>21</v>
      </c>
      <c r="N675" s="223" t="s">
        <v>43</v>
      </c>
      <c r="O675" s="45"/>
      <c r="P675" s="224">
        <f>O675*H675</f>
        <v>0</v>
      </c>
      <c r="Q675" s="224">
        <v>0.0096500000000000006</v>
      </c>
      <c r="R675" s="224">
        <f>Q675*H675</f>
        <v>0.03575325</v>
      </c>
      <c r="S675" s="224">
        <v>0</v>
      </c>
      <c r="T675" s="225">
        <f>S675*H675</f>
        <v>0</v>
      </c>
      <c r="AR675" s="22" t="s">
        <v>153</v>
      </c>
      <c r="AT675" s="22" t="s">
        <v>148</v>
      </c>
      <c r="AU675" s="22" t="s">
        <v>170</v>
      </c>
      <c r="AY675" s="22" t="s">
        <v>146</v>
      </c>
      <c r="BE675" s="226">
        <f>IF(N675="základní",J675,0)</f>
        <v>0</v>
      </c>
      <c r="BF675" s="226">
        <f>IF(N675="snížená",J675,0)</f>
        <v>0</v>
      </c>
      <c r="BG675" s="226">
        <f>IF(N675="zákl. přenesená",J675,0)</f>
        <v>0</v>
      </c>
      <c r="BH675" s="226">
        <f>IF(N675="sníž. přenesená",J675,0)</f>
        <v>0</v>
      </c>
      <c r="BI675" s="226">
        <f>IF(N675="nulová",J675,0)</f>
        <v>0</v>
      </c>
      <c r="BJ675" s="22" t="s">
        <v>79</v>
      </c>
      <c r="BK675" s="226">
        <f>ROUND(I675*H675,2)</f>
        <v>0</v>
      </c>
      <c r="BL675" s="22" t="s">
        <v>153</v>
      </c>
      <c r="BM675" s="22" t="s">
        <v>695</v>
      </c>
    </row>
    <row r="676" s="1" customFormat="1">
      <c r="B676" s="44"/>
      <c r="C676" s="72"/>
      <c r="D676" s="227" t="s">
        <v>155</v>
      </c>
      <c r="E676" s="72"/>
      <c r="F676" s="228" t="s">
        <v>696</v>
      </c>
      <c r="G676" s="72"/>
      <c r="H676" s="72"/>
      <c r="I676" s="185"/>
      <c r="J676" s="72"/>
      <c r="K676" s="72"/>
      <c r="L676" s="70"/>
      <c r="M676" s="229"/>
      <c r="N676" s="45"/>
      <c r="O676" s="45"/>
      <c r="P676" s="45"/>
      <c r="Q676" s="45"/>
      <c r="R676" s="45"/>
      <c r="S676" s="45"/>
      <c r="T676" s="93"/>
      <c r="AT676" s="22" t="s">
        <v>155</v>
      </c>
      <c r="AU676" s="22" t="s">
        <v>170</v>
      </c>
    </row>
    <row r="677" s="11" customFormat="1">
      <c r="B677" s="230"/>
      <c r="C677" s="231"/>
      <c r="D677" s="227" t="s">
        <v>157</v>
      </c>
      <c r="E677" s="232" t="s">
        <v>21</v>
      </c>
      <c r="F677" s="233" t="s">
        <v>697</v>
      </c>
      <c r="G677" s="231"/>
      <c r="H677" s="232" t="s">
        <v>21</v>
      </c>
      <c r="I677" s="234"/>
      <c r="J677" s="231"/>
      <c r="K677" s="231"/>
      <c r="L677" s="235"/>
      <c r="M677" s="236"/>
      <c r="N677" s="237"/>
      <c r="O677" s="237"/>
      <c r="P677" s="237"/>
      <c r="Q677" s="237"/>
      <c r="R677" s="237"/>
      <c r="S677" s="237"/>
      <c r="T677" s="238"/>
      <c r="AT677" s="239" t="s">
        <v>157</v>
      </c>
      <c r="AU677" s="239" t="s">
        <v>170</v>
      </c>
      <c r="AV677" s="11" t="s">
        <v>79</v>
      </c>
      <c r="AW677" s="11" t="s">
        <v>35</v>
      </c>
      <c r="AX677" s="11" t="s">
        <v>72</v>
      </c>
      <c r="AY677" s="239" t="s">
        <v>146</v>
      </c>
    </row>
    <row r="678" s="12" customFormat="1">
      <c r="B678" s="240"/>
      <c r="C678" s="241"/>
      <c r="D678" s="227" t="s">
        <v>157</v>
      </c>
      <c r="E678" s="242" t="s">
        <v>21</v>
      </c>
      <c r="F678" s="243" t="s">
        <v>698</v>
      </c>
      <c r="G678" s="241"/>
      <c r="H678" s="244">
        <v>3.7050000000000001</v>
      </c>
      <c r="I678" s="245"/>
      <c r="J678" s="241"/>
      <c r="K678" s="241"/>
      <c r="L678" s="246"/>
      <c r="M678" s="247"/>
      <c r="N678" s="248"/>
      <c r="O678" s="248"/>
      <c r="P678" s="248"/>
      <c r="Q678" s="248"/>
      <c r="R678" s="248"/>
      <c r="S678" s="248"/>
      <c r="T678" s="249"/>
      <c r="AT678" s="250" t="s">
        <v>157</v>
      </c>
      <c r="AU678" s="250" t="s">
        <v>170</v>
      </c>
      <c r="AV678" s="12" t="s">
        <v>81</v>
      </c>
      <c r="AW678" s="12" t="s">
        <v>35</v>
      </c>
      <c r="AX678" s="12" t="s">
        <v>72</v>
      </c>
      <c r="AY678" s="250" t="s">
        <v>146</v>
      </c>
    </row>
    <row r="679" s="1" customFormat="1" ht="16.5" customHeight="1">
      <c r="B679" s="44"/>
      <c r="C679" s="251" t="s">
        <v>699</v>
      </c>
      <c r="D679" s="251" t="s">
        <v>261</v>
      </c>
      <c r="E679" s="252" t="s">
        <v>700</v>
      </c>
      <c r="F679" s="253" t="s">
        <v>701</v>
      </c>
      <c r="G679" s="254" t="s">
        <v>151</v>
      </c>
      <c r="H679" s="255">
        <v>3.7789999999999999</v>
      </c>
      <c r="I679" s="256"/>
      <c r="J679" s="257">
        <f>ROUND(I679*H679,2)</f>
        <v>0</v>
      </c>
      <c r="K679" s="253" t="s">
        <v>152</v>
      </c>
      <c r="L679" s="258"/>
      <c r="M679" s="259" t="s">
        <v>21</v>
      </c>
      <c r="N679" s="260" t="s">
        <v>43</v>
      </c>
      <c r="O679" s="45"/>
      <c r="P679" s="224">
        <f>O679*H679</f>
        <v>0</v>
      </c>
      <c r="Q679" s="224">
        <v>0.028000000000000001</v>
      </c>
      <c r="R679" s="224">
        <f>Q679*H679</f>
        <v>0.105812</v>
      </c>
      <c r="S679" s="224">
        <v>0</v>
      </c>
      <c r="T679" s="225">
        <f>S679*H679</f>
        <v>0</v>
      </c>
      <c r="AR679" s="22" t="s">
        <v>204</v>
      </c>
      <c r="AT679" s="22" t="s">
        <v>261</v>
      </c>
      <c r="AU679" s="22" t="s">
        <v>170</v>
      </c>
      <c r="AY679" s="22" t="s">
        <v>146</v>
      </c>
      <c r="BE679" s="226">
        <f>IF(N679="základní",J679,0)</f>
        <v>0</v>
      </c>
      <c r="BF679" s="226">
        <f>IF(N679="snížená",J679,0)</f>
        <v>0</v>
      </c>
      <c r="BG679" s="226">
        <f>IF(N679="zákl. přenesená",J679,0)</f>
        <v>0</v>
      </c>
      <c r="BH679" s="226">
        <f>IF(N679="sníž. přenesená",J679,0)</f>
        <v>0</v>
      </c>
      <c r="BI679" s="226">
        <f>IF(N679="nulová",J679,0)</f>
        <v>0</v>
      </c>
      <c r="BJ679" s="22" t="s">
        <v>79</v>
      </c>
      <c r="BK679" s="226">
        <f>ROUND(I679*H679,2)</f>
        <v>0</v>
      </c>
      <c r="BL679" s="22" t="s">
        <v>153</v>
      </c>
      <c r="BM679" s="22" t="s">
        <v>702</v>
      </c>
    </row>
    <row r="680" s="1" customFormat="1">
      <c r="B680" s="44"/>
      <c r="C680" s="72"/>
      <c r="D680" s="227" t="s">
        <v>155</v>
      </c>
      <c r="E680" s="72"/>
      <c r="F680" s="228" t="s">
        <v>703</v>
      </c>
      <c r="G680" s="72"/>
      <c r="H680" s="72"/>
      <c r="I680" s="185"/>
      <c r="J680" s="72"/>
      <c r="K680" s="72"/>
      <c r="L680" s="70"/>
      <c r="M680" s="229"/>
      <c r="N680" s="45"/>
      <c r="O680" s="45"/>
      <c r="P680" s="45"/>
      <c r="Q680" s="45"/>
      <c r="R680" s="45"/>
      <c r="S680" s="45"/>
      <c r="T680" s="93"/>
      <c r="AT680" s="22" t="s">
        <v>155</v>
      </c>
      <c r="AU680" s="22" t="s">
        <v>170</v>
      </c>
    </row>
    <row r="681" s="12" customFormat="1">
      <c r="B681" s="240"/>
      <c r="C681" s="241"/>
      <c r="D681" s="227" t="s">
        <v>157</v>
      </c>
      <c r="E681" s="241"/>
      <c r="F681" s="243" t="s">
        <v>704</v>
      </c>
      <c r="G681" s="241"/>
      <c r="H681" s="244">
        <v>3.7789999999999999</v>
      </c>
      <c r="I681" s="245"/>
      <c r="J681" s="241"/>
      <c r="K681" s="241"/>
      <c r="L681" s="246"/>
      <c r="M681" s="247"/>
      <c r="N681" s="248"/>
      <c r="O681" s="248"/>
      <c r="P681" s="248"/>
      <c r="Q681" s="248"/>
      <c r="R681" s="248"/>
      <c r="S681" s="248"/>
      <c r="T681" s="249"/>
      <c r="AT681" s="250" t="s">
        <v>157</v>
      </c>
      <c r="AU681" s="250" t="s">
        <v>170</v>
      </c>
      <c r="AV681" s="12" t="s">
        <v>81</v>
      </c>
      <c r="AW681" s="12" t="s">
        <v>6</v>
      </c>
      <c r="AX681" s="12" t="s">
        <v>79</v>
      </c>
      <c r="AY681" s="250" t="s">
        <v>146</v>
      </c>
    </row>
    <row r="682" s="1" customFormat="1" ht="25.5" customHeight="1">
      <c r="B682" s="44"/>
      <c r="C682" s="215" t="s">
        <v>705</v>
      </c>
      <c r="D682" s="215" t="s">
        <v>148</v>
      </c>
      <c r="E682" s="216" t="s">
        <v>706</v>
      </c>
      <c r="F682" s="217" t="s">
        <v>707</v>
      </c>
      <c r="G682" s="218" t="s">
        <v>151</v>
      </c>
      <c r="H682" s="219">
        <v>3.7050000000000001</v>
      </c>
      <c r="I682" s="220"/>
      <c r="J682" s="221">
        <f>ROUND(I682*H682,2)</f>
        <v>0</v>
      </c>
      <c r="K682" s="217" t="s">
        <v>152</v>
      </c>
      <c r="L682" s="70"/>
      <c r="M682" s="222" t="s">
        <v>21</v>
      </c>
      <c r="N682" s="223" t="s">
        <v>43</v>
      </c>
      <c r="O682" s="45"/>
      <c r="P682" s="224">
        <f>O682*H682</f>
        <v>0</v>
      </c>
      <c r="Q682" s="224">
        <v>9.0000000000000006E-05</v>
      </c>
      <c r="R682" s="224">
        <f>Q682*H682</f>
        <v>0.00033345</v>
      </c>
      <c r="S682" s="224">
        <v>0</v>
      </c>
      <c r="T682" s="225">
        <f>S682*H682</f>
        <v>0</v>
      </c>
      <c r="AR682" s="22" t="s">
        <v>153</v>
      </c>
      <c r="AT682" s="22" t="s">
        <v>148</v>
      </c>
      <c r="AU682" s="22" t="s">
        <v>170</v>
      </c>
      <c r="AY682" s="22" t="s">
        <v>146</v>
      </c>
      <c r="BE682" s="226">
        <f>IF(N682="základní",J682,0)</f>
        <v>0</v>
      </c>
      <c r="BF682" s="226">
        <f>IF(N682="snížená",J682,0)</f>
        <v>0</v>
      </c>
      <c r="BG682" s="226">
        <f>IF(N682="zákl. přenesená",J682,0)</f>
        <v>0</v>
      </c>
      <c r="BH682" s="226">
        <f>IF(N682="sníž. přenesená",J682,0)</f>
        <v>0</v>
      </c>
      <c r="BI682" s="226">
        <f>IF(N682="nulová",J682,0)</f>
        <v>0</v>
      </c>
      <c r="BJ682" s="22" t="s">
        <v>79</v>
      </c>
      <c r="BK682" s="226">
        <f>ROUND(I682*H682,2)</f>
        <v>0</v>
      </c>
      <c r="BL682" s="22" t="s">
        <v>153</v>
      </c>
      <c r="BM682" s="22" t="s">
        <v>708</v>
      </c>
    </row>
    <row r="683" s="1" customFormat="1">
      <c r="B683" s="44"/>
      <c r="C683" s="72"/>
      <c r="D683" s="227" t="s">
        <v>155</v>
      </c>
      <c r="E683" s="72"/>
      <c r="F683" s="228" t="s">
        <v>709</v>
      </c>
      <c r="G683" s="72"/>
      <c r="H683" s="72"/>
      <c r="I683" s="185"/>
      <c r="J683" s="72"/>
      <c r="K683" s="72"/>
      <c r="L683" s="70"/>
      <c r="M683" s="229"/>
      <c r="N683" s="45"/>
      <c r="O683" s="45"/>
      <c r="P683" s="45"/>
      <c r="Q683" s="45"/>
      <c r="R683" s="45"/>
      <c r="S683" s="45"/>
      <c r="T683" s="93"/>
      <c r="AT683" s="22" t="s">
        <v>155</v>
      </c>
      <c r="AU683" s="22" t="s">
        <v>170</v>
      </c>
    </row>
    <row r="684" s="1" customFormat="1" ht="16.5" customHeight="1">
      <c r="B684" s="44"/>
      <c r="C684" s="215" t="s">
        <v>710</v>
      </c>
      <c r="D684" s="215" t="s">
        <v>148</v>
      </c>
      <c r="E684" s="216" t="s">
        <v>711</v>
      </c>
      <c r="F684" s="217" t="s">
        <v>712</v>
      </c>
      <c r="G684" s="218" t="s">
        <v>302</v>
      </c>
      <c r="H684" s="219">
        <v>103.44</v>
      </c>
      <c r="I684" s="220"/>
      <c r="J684" s="221">
        <f>ROUND(I684*H684,2)</f>
        <v>0</v>
      </c>
      <c r="K684" s="217" t="s">
        <v>152</v>
      </c>
      <c r="L684" s="70"/>
      <c r="M684" s="222" t="s">
        <v>21</v>
      </c>
      <c r="N684" s="223" t="s">
        <v>43</v>
      </c>
      <c r="O684" s="45"/>
      <c r="P684" s="224">
        <f>O684*H684</f>
        <v>0</v>
      </c>
      <c r="Q684" s="224">
        <v>6.0000000000000002E-05</v>
      </c>
      <c r="R684" s="224">
        <f>Q684*H684</f>
        <v>0.0062063999999999999</v>
      </c>
      <c r="S684" s="224">
        <v>0</v>
      </c>
      <c r="T684" s="225">
        <f>S684*H684</f>
        <v>0</v>
      </c>
      <c r="AR684" s="22" t="s">
        <v>153</v>
      </c>
      <c r="AT684" s="22" t="s">
        <v>148</v>
      </c>
      <c r="AU684" s="22" t="s">
        <v>170</v>
      </c>
      <c r="AY684" s="22" t="s">
        <v>146</v>
      </c>
      <c r="BE684" s="226">
        <f>IF(N684="základní",J684,0)</f>
        <v>0</v>
      </c>
      <c r="BF684" s="226">
        <f>IF(N684="snížená",J684,0)</f>
        <v>0</v>
      </c>
      <c r="BG684" s="226">
        <f>IF(N684="zákl. přenesená",J684,0)</f>
        <v>0</v>
      </c>
      <c r="BH684" s="226">
        <f>IF(N684="sníž. přenesená",J684,0)</f>
        <v>0</v>
      </c>
      <c r="BI684" s="226">
        <f>IF(N684="nulová",J684,0)</f>
        <v>0</v>
      </c>
      <c r="BJ684" s="22" t="s">
        <v>79</v>
      </c>
      <c r="BK684" s="226">
        <f>ROUND(I684*H684,2)</f>
        <v>0</v>
      </c>
      <c r="BL684" s="22" t="s">
        <v>153</v>
      </c>
      <c r="BM684" s="22" t="s">
        <v>713</v>
      </c>
    </row>
    <row r="685" s="1" customFormat="1">
      <c r="B685" s="44"/>
      <c r="C685" s="72"/>
      <c r="D685" s="227" t="s">
        <v>155</v>
      </c>
      <c r="E685" s="72"/>
      <c r="F685" s="228" t="s">
        <v>714</v>
      </c>
      <c r="G685" s="72"/>
      <c r="H685" s="72"/>
      <c r="I685" s="185"/>
      <c r="J685" s="72"/>
      <c r="K685" s="72"/>
      <c r="L685" s="70"/>
      <c r="M685" s="229"/>
      <c r="N685" s="45"/>
      <c r="O685" s="45"/>
      <c r="P685" s="45"/>
      <c r="Q685" s="45"/>
      <c r="R685" s="45"/>
      <c r="S685" s="45"/>
      <c r="T685" s="93"/>
      <c r="AT685" s="22" t="s">
        <v>155</v>
      </c>
      <c r="AU685" s="22" t="s">
        <v>170</v>
      </c>
    </row>
    <row r="686" s="11" customFormat="1">
      <c r="B686" s="230"/>
      <c r="C686" s="231"/>
      <c r="D686" s="227" t="s">
        <v>157</v>
      </c>
      <c r="E686" s="232" t="s">
        <v>21</v>
      </c>
      <c r="F686" s="233" t="s">
        <v>159</v>
      </c>
      <c r="G686" s="231"/>
      <c r="H686" s="232" t="s">
        <v>21</v>
      </c>
      <c r="I686" s="234"/>
      <c r="J686" s="231"/>
      <c r="K686" s="231"/>
      <c r="L686" s="235"/>
      <c r="M686" s="236"/>
      <c r="N686" s="237"/>
      <c r="O686" s="237"/>
      <c r="P686" s="237"/>
      <c r="Q686" s="237"/>
      <c r="R686" s="237"/>
      <c r="S686" s="237"/>
      <c r="T686" s="238"/>
      <c r="AT686" s="239" t="s">
        <v>157</v>
      </c>
      <c r="AU686" s="239" t="s">
        <v>170</v>
      </c>
      <c r="AV686" s="11" t="s">
        <v>79</v>
      </c>
      <c r="AW686" s="11" t="s">
        <v>35</v>
      </c>
      <c r="AX686" s="11" t="s">
        <v>72</v>
      </c>
      <c r="AY686" s="239" t="s">
        <v>146</v>
      </c>
    </row>
    <row r="687" s="12" customFormat="1">
      <c r="B687" s="240"/>
      <c r="C687" s="241"/>
      <c r="D687" s="227" t="s">
        <v>157</v>
      </c>
      <c r="E687" s="242" t="s">
        <v>21</v>
      </c>
      <c r="F687" s="243" t="s">
        <v>715</v>
      </c>
      <c r="G687" s="241"/>
      <c r="H687" s="244">
        <v>31.859999999999999</v>
      </c>
      <c r="I687" s="245"/>
      <c r="J687" s="241"/>
      <c r="K687" s="241"/>
      <c r="L687" s="246"/>
      <c r="M687" s="247"/>
      <c r="N687" s="248"/>
      <c r="O687" s="248"/>
      <c r="P687" s="248"/>
      <c r="Q687" s="248"/>
      <c r="R687" s="248"/>
      <c r="S687" s="248"/>
      <c r="T687" s="249"/>
      <c r="AT687" s="250" t="s">
        <v>157</v>
      </c>
      <c r="AU687" s="250" t="s">
        <v>170</v>
      </c>
      <c r="AV687" s="12" t="s">
        <v>81</v>
      </c>
      <c r="AW687" s="12" t="s">
        <v>35</v>
      </c>
      <c r="AX687" s="12" t="s">
        <v>72</v>
      </c>
      <c r="AY687" s="250" t="s">
        <v>146</v>
      </c>
    </row>
    <row r="688" s="11" customFormat="1">
      <c r="B688" s="230"/>
      <c r="C688" s="231"/>
      <c r="D688" s="227" t="s">
        <v>157</v>
      </c>
      <c r="E688" s="232" t="s">
        <v>21</v>
      </c>
      <c r="F688" s="233" t="s">
        <v>356</v>
      </c>
      <c r="G688" s="231"/>
      <c r="H688" s="232" t="s">
        <v>21</v>
      </c>
      <c r="I688" s="234"/>
      <c r="J688" s="231"/>
      <c r="K688" s="231"/>
      <c r="L688" s="235"/>
      <c r="M688" s="236"/>
      <c r="N688" s="237"/>
      <c r="O688" s="237"/>
      <c r="P688" s="237"/>
      <c r="Q688" s="237"/>
      <c r="R688" s="237"/>
      <c r="S688" s="237"/>
      <c r="T688" s="238"/>
      <c r="AT688" s="239" t="s">
        <v>157</v>
      </c>
      <c r="AU688" s="239" t="s">
        <v>170</v>
      </c>
      <c r="AV688" s="11" t="s">
        <v>79</v>
      </c>
      <c r="AW688" s="11" t="s">
        <v>35</v>
      </c>
      <c r="AX688" s="11" t="s">
        <v>72</v>
      </c>
      <c r="AY688" s="239" t="s">
        <v>146</v>
      </c>
    </row>
    <row r="689" s="12" customFormat="1">
      <c r="B689" s="240"/>
      <c r="C689" s="241"/>
      <c r="D689" s="227" t="s">
        <v>157</v>
      </c>
      <c r="E689" s="242" t="s">
        <v>21</v>
      </c>
      <c r="F689" s="243" t="s">
        <v>715</v>
      </c>
      <c r="G689" s="241"/>
      <c r="H689" s="244">
        <v>31.859999999999999</v>
      </c>
      <c r="I689" s="245"/>
      <c r="J689" s="241"/>
      <c r="K689" s="241"/>
      <c r="L689" s="246"/>
      <c r="M689" s="247"/>
      <c r="N689" s="248"/>
      <c r="O689" s="248"/>
      <c r="P689" s="248"/>
      <c r="Q689" s="248"/>
      <c r="R689" s="248"/>
      <c r="S689" s="248"/>
      <c r="T689" s="249"/>
      <c r="AT689" s="250" t="s">
        <v>157</v>
      </c>
      <c r="AU689" s="250" t="s">
        <v>170</v>
      </c>
      <c r="AV689" s="12" t="s">
        <v>81</v>
      </c>
      <c r="AW689" s="12" t="s">
        <v>35</v>
      </c>
      <c r="AX689" s="12" t="s">
        <v>72</v>
      </c>
      <c r="AY689" s="250" t="s">
        <v>146</v>
      </c>
    </row>
    <row r="690" s="11" customFormat="1">
      <c r="B690" s="230"/>
      <c r="C690" s="231"/>
      <c r="D690" s="227" t="s">
        <v>157</v>
      </c>
      <c r="E690" s="232" t="s">
        <v>21</v>
      </c>
      <c r="F690" s="233" t="s">
        <v>346</v>
      </c>
      <c r="G690" s="231"/>
      <c r="H690" s="232" t="s">
        <v>21</v>
      </c>
      <c r="I690" s="234"/>
      <c r="J690" s="231"/>
      <c r="K690" s="231"/>
      <c r="L690" s="235"/>
      <c r="M690" s="236"/>
      <c r="N690" s="237"/>
      <c r="O690" s="237"/>
      <c r="P690" s="237"/>
      <c r="Q690" s="237"/>
      <c r="R690" s="237"/>
      <c r="S690" s="237"/>
      <c r="T690" s="238"/>
      <c r="AT690" s="239" t="s">
        <v>157</v>
      </c>
      <c r="AU690" s="239" t="s">
        <v>170</v>
      </c>
      <c r="AV690" s="11" t="s">
        <v>79</v>
      </c>
      <c r="AW690" s="11" t="s">
        <v>35</v>
      </c>
      <c r="AX690" s="11" t="s">
        <v>72</v>
      </c>
      <c r="AY690" s="239" t="s">
        <v>146</v>
      </c>
    </row>
    <row r="691" s="12" customFormat="1">
      <c r="B691" s="240"/>
      <c r="C691" s="241"/>
      <c r="D691" s="227" t="s">
        <v>157</v>
      </c>
      <c r="E691" s="242" t="s">
        <v>21</v>
      </c>
      <c r="F691" s="243" t="s">
        <v>716</v>
      </c>
      <c r="G691" s="241"/>
      <c r="H691" s="244">
        <v>19.859999999999999</v>
      </c>
      <c r="I691" s="245"/>
      <c r="J691" s="241"/>
      <c r="K691" s="241"/>
      <c r="L691" s="246"/>
      <c r="M691" s="247"/>
      <c r="N691" s="248"/>
      <c r="O691" s="248"/>
      <c r="P691" s="248"/>
      <c r="Q691" s="248"/>
      <c r="R691" s="248"/>
      <c r="S691" s="248"/>
      <c r="T691" s="249"/>
      <c r="AT691" s="250" t="s">
        <v>157</v>
      </c>
      <c r="AU691" s="250" t="s">
        <v>170</v>
      </c>
      <c r="AV691" s="12" t="s">
        <v>81</v>
      </c>
      <c r="AW691" s="12" t="s">
        <v>35</v>
      </c>
      <c r="AX691" s="12" t="s">
        <v>72</v>
      </c>
      <c r="AY691" s="250" t="s">
        <v>146</v>
      </c>
    </row>
    <row r="692" s="11" customFormat="1">
      <c r="B692" s="230"/>
      <c r="C692" s="231"/>
      <c r="D692" s="227" t="s">
        <v>157</v>
      </c>
      <c r="E692" s="232" t="s">
        <v>21</v>
      </c>
      <c r="F692" s="233" t="s">
        <v>163</v>
      </c>
      <c r="G692" s="231"/>
      <c r="H692" s="232" t="s">
        <v>21</v>
      </c>
      <c r="I692" s="234"/>
      <c r="J692" s="231"/>
      <c r="K692" s="231"/>
      <c r="L692" s="235"/>
      <c r="M692" s="236"/>
      <c r="N692" s="237"/>
      <c r="O692" s="237"/>
      <c r="P692" s="237"/>
      <c r="Q692" s="237"/>
      <c r="R692" s="237"/>
      <c r="S692" s="237"/>
      <c r="T692" s="238"/>
      <c r="AT692" s="239" t="s">
        <v>157</v>
      </c>
      <c r="AU692" s="239" t="s">
        <v>170</v>
      </c>
      <c r="AV692" s="11" t="s">
        <v>79</v>
      </c>
      <c r="AW692" s="11" t="s">
        <v>35</v>
      </c>
      <c r="AX692" s="11" t="s">
        <v>72</v>
      </c>
      <c r="AY692" s="239" t="s">
        <v>146</v>
      </c>
    </row>
    <row r="693" s="12" customFormat="1">
      <c r="B693" s="240"/>
      <c r="C693" s="241"/>
      <c r="D693" s="227" t="s">
        <v>157</v>
      </c>
      <c r="E693" s="242" t="s">
        <v>21</v>
      </c>
      <c r="F693" s="243" t="s">
        <v>716</v>
      </c>
      <c r="G693" s="241"/>
      <c r="H693" s="244">
        <v>19.859999999999999</v>
      </c>
      <c r="I693" s="245"/>
      <c r="J693" s="241"/>
      <c r="K693" s="241"/>
      <c r="L693" s="246"/>
      <c r="M693" s="247"/>
      <c r="N693" s="248"/>
      <c r="O693" s="248"/>
      <c r="P693" s="248"/>
      <c r="Q693" s="248"/>
      <c r="R693" s="248"/>
      <c r="S693" s="248"/>
      <c r="T693" s="249"/>
      <c r="AT693" s="250" t="s">
        <v>157</v>
      </c>
      <c r="AU693" s="250" t="s">
        <v>170</v>
      </c>
      <c r="AV693" s="12" t="s">
        <v>81</v>
      </c>
      <c r="AW693" s="12" t="s">
        <v>35</v>
      </c>
      <c r="AX693" s="12" t="s">
        <v>72</v>
      </c>
      <c r="AY693" s="250" t="s">
        <v>146</v>
      </c>
    </row>
    <row r="694" s="1" customFormat="1" ht="16.5" customHeight="1">
      <c r="B694" s="44"/>
      <c r="C694" s="251" t="s">
        <v>717</v>
      </c>
      <c r="D694" s="251" t="s">
        <v>261</v>
      </c>
      <c r="E694" s="252" t="s">
        <v>718</v>
      </c>
      <c r="F694" s="253" t="s">
        <v>719</v>
      </c>
      <c r="G694" s="254" t="s">
        <v>302</v>
      </c>
      <c r="H694" s="255">
        <v>108.612</v>
      </c>
      <c r="I694" s="256"/>
      <c r="J694" s="257">
        <f>ROUND(I694*H694,2)</f>
        <v>0</v>
      </c>
      <c r="K694" s="253" t="s">
        <v>152</v>
      </c>
      <c r="L694" s="258"/>
      <c r="M694" s="259" t="s">
        <v>21</v>
      </c>
      <c r="N694" s="260" t="s">
        <v>43</v>
      </c>
      <c r="O694" s="45"/>
      <c r="P694" s="224">
        <f>O694*H694</f>
        <v>0</v>
      </c>
      <c r="Q694" s="224">
        <v>0.00068000000000000005</v>
      </c>
      <c r="R694" s="224">
        <f>Q694*H694</f>
        <v>0.073856160000000004</v>
      </c>
      <c r="S694" s="224">
        <v>0</v>
      </c>
      <c r="T694" s="225">
        <f>S694*H694</f>
        <v>0</v>
      </c>
      <c r="AR694" s="22" t="s">
        <v>204</v>
      </c>
      <c r="AT694" s="22" t="s">
        <v>261</v>
      </c>
      <c r="AU694" s="22" t="s">
        <v>170</v>
      </c>
      <c r="AY694" s="22" t="s">
        <v>146</v>
      </c>
      <c r="BE694" s="226">
        <f>IF(N694="základní",J694,0)</f>
        <v>0</v>
      </c>
      <c r="BF694" s="226">
        <f>IF(N694="snížená",J694,0)</f>
        <v>0</v>
      </c>
      <c r="BG694" s="226">
        <f>IF(N694="zákl. přenesená",J694,0)</f>
        <v>0</v>
      </c>
      <c r="BH694" s="226">
        <f>IF(N694="sníž. přenesená",J694,0)</f>
        <v>0</v>
      </c>
      <c r="BI694" s="226">
        <f>IF(N694="nulová",J694,0)</f>
        <v>0</v>
      </c>
      <c r="BJ694" s="22" t="s">
        <v>79</v>
      </c>
      <c r="BK694" s="226">
        <f>ROUND(I694*H694,2)</f>
        <v>0</v>
      </c>
      <c r="BL694" s="22" t="s">
        <v>153</v>
      </c>
      <c r="BM694" s="22" t="s">
        <v>720</v>
      </c>
    </row>
    <row r="695" s="1" customFormat="1">
      <c r="B695" s="44"/>
      <c r="C695" s="72"/>
      <c r="D695" s="227" t="s">
        <v>155</v>
      </c>
      <c r="E695" s="72"/>
      <c r="F695" s="228" t="s">
        <v>719</v>
      </c>
      <c r="G695" s="72"/>
      <c r="H695" s="72"/>
      <c r="I695" s="185"/>
      <c r="J695" s="72"/>
      <c r="K695" s="72"/>
      <c r="L695" s="70"/>
      <c r="M695" s="229"/>
      <c r="N695" s="45"/>
      <c r="O695" s="45"/>
      <c r="P695" s="45"/>
      <c r="Q695" s="45"/>
      <c r="R695" s="45"/>
      <c r="S695" s="45"/>
      <c r="T695" s="93"/>
      <c r="AT695" s="22" t="s">
        <v>155</v>
      </c>
      <c r="AU695" s="22" t="s">
        <v>170</v>
      </c>
    </row>
    <row r="696" s="12" customFormat="1">
      <c r="B696" s="240"/>
      <c r="C696" s="241"/>
      <c r="D696" s="227" t="s">
        <v>157</v>
      </c>
      <c r="E696" s="241"/>
      <c r="F696" s="243" t="s">
        <v>721</v>
      </c>
      <c r="G696" s="241"/>
      <c r="H696" s="244">
        <v>108.612</v>
      </c>
      <c r="I696" s="245"/>
      <c r="J696" s="241"/>
      <c r="K696" s="241"/>
      <c r="L696" s="246"/>
      <c r="M696" s="247"/>
      <c r="N696" s="248"/>
      <c r="O696" s="248"/>
      <c r="P696" s="248"/>
      <c r="Q696" s="248"/>
      <c r="R696" s="248"/>
      <c r="S696" s="248"/>
      <c r="T696" s="249"/>
      <c r="AT696" s="250" t="s">
        <v>157</v>
      </c>
      <c r="AU696" s="250" t="s">
        <v>170</v>
      </c>
      <c r="AV696" s="12" t="s">
        <v>81</v>
      </c>
      <c r="AW696" s="12" t="s">
        <v>6</v>
      </c>
      <c r="AX696" s="12" t="s">
        <v>79</v>
      </c>
      <c r="AY696" s="250" t="s">
        <v>146</v>
      </c>
    </row>
    <row r="697" s="1" customFormat="1" ht="16.5" customHeight="1">
      <c r="B697" s="44"/>
      <c r="C697" s="215" t="s">
        <v>722</v>
      </c>
      <c r="D697" s="215" t="s">
        <v>148</v>
      </c>
      <c r="E697" s="216" t="s">
        <v>723</v>
      </c>
      <c r="F697" s="217" t="s">
        <v>724</v>
      </c>
      <c r="G697" s="218" t="s">
        <v>302</v>
      </c>
      <c r="H697" s="219">
        <v>584.21000000000004</v>
      </c>
      <c r="I697" s="220"/>
      <c r="J697" s="221">
        <f>ROUND(I697*H697,2)</f>
        <v>0</v>
      </c>
      <c r="K697" s="217" t="s">
        <v>152</v>
      </c>
      <c r="L697" s="70"/>
      <c r="M697" s="222" t="s">
        <v>21</v>
      </c>
      <c r="N697" s="223" t="s">
        <v>43</v>
      </c>
      <c r="O697" s="45"/>
      <c r="P697" s="224">
        <f>O697*H697</f>
        <v>0</v>
      </c>
      <c r="Q697" s="224">
        <v>0.00025000000000000001</v>
      </c>
      <c r="R697" s="224">
        <f>Q697*H697</f>
        <v>0.1460525</v>
      </c>
      <c r="S697" s="224">
        <v>0</v>
      </c>
      <c r="T697" s="225">
        <f>S697*H697</f>
        <v>0</v>
      </c>
      <c r="AR697" s="22" t="s">
        <v>153</v>
      </c>
      <c r="AT697" s="22" t="s">
        <v>148</v>
      </c>
      <c r="AU697" s="22" t="s">
        <v>170</v>
      </c>
      <c r="AY697" s="22" t="s">
        <v>146</v>
      </c>
      <c r="BE697" s="226">
        <f>IF(N697="základní",J697,0)</f>
        <v>0</v>
      </c>
      <c r="BF697" s="226">
        <f>IF(N697="snížená",J697,0)</f>
        <v>0</v>
      </c>
      <c r="BG697" s="226">
        <f>IF(N697="zákl. přenesená",J697,0)</f>
        <v>0</v>
      </c>
      <c r="BH697" s="226">
        <f>IF(N697="sníž. přenesená",J697,0)</f>
        <v>0</v>
      </c>
      <c r="BI697" s="226">
        <f>IF(N697="nulová",J697,0)</f>
        <v>0</v>
      </c>
      <c r="BJ697" s="22" t="s">
        <v>79</v>
      </c>
      <c r="BK697" s="226">
        <f>ROUND(I697*H697,2)</f>
        <v>0</v>
      </c>
      <c r="BL697" s="22" t="s">
        <v>153</v>
      </c>
      <c r="BM697" s="22" t="s">
        <v>725</v>
      </c>
    </row>
    <row r="698" s="1" customFormat="1">
      <c r="B698" s="44"/>
      <c r="C698" s="72"/>
      <c r="D698" s="227" t="s">
        <v>155</v>
      </c>
      <c r="E698" s="72"/>
      <c r="F698" s="228" t="s">
        <v>726</v>
      </c>
      <c r="G698" s="72"/>
      <c r="H698" s="72"/>
      <c r="I698" s="185"/>
      <c r="J698" s="72"/>
      <c r="K698" s="72"/>
      <c r="L698" s="70"/>
      <c r="M698" s="229"/>
      <c r="N698" s="45"/>
      <c r="O698" s="45"/>
      <c r="P698" s="45"/>
      <c r="Q698" s="45"/>
      <c r="R698" s="45"/>
      <c r="S698" s="45"/>
      <c r="T698" s="93"/>
      <c r="AT698" s="22" t="s">
        <v>155</v>
      </c>
      <c r="AU698" s="22" t="s">
        <v>170</v>
      </c>
    </row>
    <row r="699" s="12" customFormat="1">
      <c r="B699" s="240"/>
      <c r="C699" s="241"/>
      <c r="D699" s="227" t="s">
        <v>157</v>
      </c>
      <c r="E699" s="242" t="s">
        <v>21</v>
      </c>
      <c r="F699" s="243" t="s">
        <v>727</v>
      </c>
      <c r="G699" s="241"/>
      <c r="H699" s="244">
        <v>584.21000000000004</v>
      </c>
      <c r="I699" s="245"/>
      <c r="J699" s="241"/>
      <c r="K699" s="241"/>
      <c r="L699" s="246"/>
      <c r="M699" s="247"/>
      <c r="N699" s="248"/>
      <c r="O699" s="248"/>
      <c r="P699" s="248"/>
      <c r="Q699" s="248"/>
      <c r="R699" s="248"/>
      <c r="S699" s="248"/>
      <c r="T699" s="249"/>
      <c r="AT699" s="250" t="s">
        <v>157</v>
      </c>
      <c r="AU699" s="250" t="s">
        <v>170</v>
      </c>
      <c r="AV699" s="12" t="s">
        <v>81</v>
      </c>
      <c r="AW699" s="12" t="s">
        <v>35</v>
      </c>
      <c r="AX699" s="12" t="s">
        <v>72</v>
      </c>
      <c r="AY699" s="250" t="s">
        <v>146</v>
      </c>
    </row>
    <row r="700" s="1" customFormat="1" ht="16.5" customHeight="1">
      <c r="B700" s="44"/>
      <c r="C700" s="251" t="s">
        <v>728</v>
      </c>
      <c r="D700" s="251" t="s">
        <v>261</v>
      </c>
      <c r="E700" s="252" t="s">
        <v>729</v>
      </c>
      <c r="F700" s="253" t="s">
        <v>730</v>
      </c>
      <c r="G700" s="254" t="s">
        <v>302</v>
      </c>
      <c r="H700" s="255">
        <v>310.93700000000001</v>
      </c>
      <c r="I700" s="256"/>
      <c r="J700" s="257">
        <f>ROUND(I700*H700,2)</f>
        <v>0</v>
      </c>
      <c r="K700" s="253" t="s">
        <v>152</v>
      </c>
      <c r="L700" s="258"/>
      <c r="M700" s="259" t="s">
        <v>21</v>
      </c>
      <c r="N700" s="260" t="s">
        <v>43</v>
      </c>
      <c r="O700" s="45"/>
      <c r="P700" s="224">
        <f>O700*H700</f>
        <v>0</v>
      </c>
      <c r="Q700" s="224">
        <v>3.0000000000000001E-05</v>
      </c>
      <c r="R700" s="224">
        <f>Q700*H700</f>
        <v>0.0093281100000000006</v>
      </c>
      <c r="S700" s="224">
        <v>0</v>
      </c>
      <c r="T700" s="225">
        <f>S700*H700</f>
        <v>0</v>
      </c>
      <c r="AR700" s="22" t="s">
        <v>204</v>
      </c>
      <c r="AT700" s="22" t="s">
        <v>261</v>
      </c>
      <c r="AU700" s="22" t="s">
        <v>170</v>
      </c>
      <c r="AY700" s="22" t="s">
        <v>146</v>
      </c>
      <c r="BE700" s="226">
        <f>IF(N700="základní",J700,0)</f>
        <v>0</v>
      </c>
      <c r="BF700" s="226">
        <f>IF(N700="snížená",J700,0)</f>
        <v>0</v>
      </c>
      <c r="BG700" s="226">
        <f>IF(N700="zákl. přenesená",J700,0)</f>
        <v>0</v>
      </c>
      <c r="BH700" s="226">
        <f>IF(N700="sníž. přenesená",J700,0)</f>
        <v>0</v>
      </c>
      <c r="BI700" s="226">
        <f>IF(N700="nulová",J700,0)</f>
        <v>0</v>
      </c>
      <c r="BJ700" s="22" t="s">
        <v>79</v>
      </c>
      <c r="BK700" s="226">
        <f>ROUND(I700*H700,2)</f>
        <v>0</v>
      </c>
      <c r="BL700" s="22" t="s">
        <v>153</v>
      </c>
      <c r="BM700" s="22" t="s">
        <v>731</v>
      </c>
    </row>
    <row r="701" s="1" customFormat="1">
      <c r="B701" s="44"/>
      <c r="C701" s="72"/>
      <c r="D701" s="227" t="s">
        <v>155</v>
      </c>
      <c r="E701" s="72"/>
      <c r="F701" s="228" t="s">
        <v>730</v>
      </c>
      <c r="G701" s="72"/>
      <c r="H701" s="72"/>
      <c r="I701" s="185"/>
      <c r="J701" s="72"/>
      <c r="K701" s="72"/>
      <c r="L701" s="70"/>
      <c r="M701" s="229"/>
      <c r="N701" s="45"/>
      <c r="O701" s="45"/>
      <c r="P701" s="45"/>
      <c r="Q701" s="45"/>
      <c r="R701" s="45"/>
      <c r="S701" s="45"/>
      <c r="T701" s="93"/>
      <c r="AT701" s="22" t="s">
        <v>155</v>
      </c>
      <c r="AU701" s="22" t="s">
        <v>170</v>
      </c>
    </row>
    <row r="702" s="11" customFormat="1">
      <c r="B702" s="230"/>
      <c r="C702" s="231"/>
      <c r="D702" s="227" t="s">
        <v>157</v>
      </c>
      <c r="E702" s="232" t="s">
        <v>21</v>
      </c>
      <c r="F702" s="233" t="s">
        <v>159</v>
      </c>
      <c r="G702" s="231"/>
      <c r="H702" s="232" t="s">
        <v>21</v>
      </c>
      <c r="I702" s="234"/>
      <c r="J702" s="231"/>
      <c r="K702" s="231"/>
      <c r="L702" s="235"/>
      <c r="M702" s="236"/>
      <c r="N702" s="237"/>
      <c r="O702" s="237"/>
      <c r="P702" s="237"/>
      <c r="Q702" s="237"/>
      <c r="R702" s="237"/>
      <c r="S702" s="237"/>
      <c r="T702" s="238"/>
      <c r="AT702" s="239" t="s">
        <v>157</v>
      </c>
      <c r="AU702" s="239" t="s">
        <v>170</v>
      </c>
      <c r="AV702" s="11" t="s">
        <v>79</v>
      </c>
      <c r="AW702" s="11" t="s">
        <v>35</v>
      </c>
      <c r="AX702" s="11" t="s">
        <v>72</v>
      </c>
      <c r="AY702" s="239" t="s">
        <v>146</v>
      </c>
    </row>
    <row r="703" s="12" customFormat="1">
      <c r="B703" s="240"/>
      <c r="C703" s="241"/>
      <c r="D703" s="227" t="s">
        <v>157</v>
      </c>
      <c r="E703" s="242" t="s">
        <v>21</v>
      </c>
      <c r="F703" s="243" t="s">
        <v>732</v>
      </c>
      <c r="G703" s="241"/>
      <c r="H703" s="244">
        <v>76.799999999999997</v>
      </c>
      <c r="I703" s="245"/>
      <c r="J703" s="241"/>
      <c r="K703" s="241"/>
      <c r="L703" s="246"/>
      <c r="M703" s="247"/>
      <c r="N703" s="248"/>
      <c r="O703" s="248"/>
      <c r="P703" s="248"/>
      <c r="Q703" s="248"/>
      <c r="R703" s="248"/>
      <c r="S703" s="248"/>
      <c r="T703" s="249"/>
      <c r="AT703" s="250" t="s">
        <v>157</v>
      </c>
      <c r="AU703" s="250" t="s">
        <v>170</v>
      </c>
      <c r="AV703" s="12" t="s">
        <v>81</v>
      </c>
      <c r="AW703" s="12" t="s">
        <v>35</v>
      </c>
      <c r="AX703" s="12" t="s">
        <v>72</v>
      </c>
      <c r="AY703" s="250" t="s">
        <v>146</v>
      </c>
    </row>
    <row r="704" s="11" customFormat="1">
      <c r="B704" s="230"/>
      <c r="C704" s="231"/>
      <c r="D704" s="227" t="s">
        <v>157</v>
      </c>
      <c r="E704" s="232" t="s">
        <v>21</v>
      </c>
      <c r="F704" s="233" t="s">
        <v>161</v>
      </c>
      <c r="G704" s="231"/>
      <c r="H704" s="232" t="s">
        <v>21</v>
      </c>
      <c r="I704" s="234"/>
      <c r="J704" s="231"/>
      <c r="K704" s="231"/>
      <c r="L704" s="235"/>
      <c r="M704" s="236"/>
      <c r="N704" s="237"/>
      <c r="O704" s="237"/>
      <c r="P704" s="237"/>
      <c r="Q704" s="237"/>
      <c r="R704" s="237"/>
      <c r="S704" s="237"/>
      <c r="T704" s="238"/>
      <c r="AT704" s="239" t="s">
        <v>157</v>
      </c>
      <c r="AU704" s="239" t="s">
        <v>170</v>
      </c>
      <c r="AV704" s="11" t="s">
        <v>79</v>
      </c>
      <c r="AW704" s="11" t="s">
        <v>35</v>
      </c>
      <c r="AX704" s="11" t="s">
        <v>72</v>
      </c>
      <c r="AY704" s="239" t="s">
        <v>146</v>
      </c>
    </row>
    <row r="705" s="12" customFormat="1">
      <c r="B705" s="240"/>
      <c r="C705" s="241"/>
      <c r="D705" s="227" t="s">
        <v>157</v>
      </c>
      <c r="E705" s="242" t="s">
        <v>21</v>
      </c>
      <c r="F705" s="243" t="s">
        <v>733</v>
      </c>
      <c r="G705" s="241"/>
      <c r="H705" s="244">
        <v>96</v>
      </c>
      <c r="I705" s="245"/>
      <c r="J705" s="241"/>
      <c r="K705" s="241"/>
      <c r="L705" s="246"/>
      <c r="M705" s="247"/>
      <c r="N705" s="248"/>
      <c r="O705" s="248"/>
      <c r="P705" s="248"/>
      <c r="Q705" s="248"/>
      <c r="R705" s="248"/>
      <c r="S705" s="248"/>
      <c r="T705" s="249"/>
      <c r="AT705" s="250" t="s">
        <v>157</v>
      </c>
      <c r="AU705" s="250" t="s">
        <v>170</v>
      </c>
      <c r="AV705" s="12" t="s">
        <v>81</v>
      </c>
      <c r="AW705" s="12" t="s">
        <v>35</v>
      </c>
      <c r="AX705" s="12" t="s">
        <v>72</v>
      </c>
      <c r="AY705" s="250" t="s">
        <v>146</v>
      </c>
    </row>
    <row r="706" s="11" customFormat="1">
      <c r="B706" s="230"/>
      <c r="C706" s="231"/>
      <c r="D706" s="227" t="s">
        <v>157</v>
      </c>
      <c r="E706" s="232" t="s">
        <v>21</v>
      </c>
      <c r="F706" s="233" t="s">
        <v>346</v>
      </c>
      <c r="G706" s="231"/>
      <c r="H706" s="232" t="s">
        <v>21</v>
      </c>
      <c r="I706" s="234"/>
      <c r="J706" s="231"/>
      <c r="K706" s="231"/>
      <c r="L706" s="235"/>
      <c r="M706" s="236"/>
      <c r="N706" s="237"/>
      <c r="O706" s="237"/>
      <c r="P706" s="237"/>
      <c r="Q706" s="237"/>
      <c r="R706" s="237"/>
      <c r="S706" s="237"/>
      <c r="T706" s="238"/>
      <c r="AT706" s="239" t="s">
        <v>157</v>
      </c>
      <c r="AU706" s="239" t="s">
        <v>170</v>
      </c>
      <c r="AV706" s="11" t="s">
        <v>79</v>
      </c>
      <c r="AW706" s="11" t="s">
        <v>35</v>
      </c>
      <c r="AX706" s="11" t="s">
        <v>72</v>
      </c>
      <c r="AY706" s="239" t="s">
        <v>146</v>
      </c>
    </row>
    <row r="707" s="12" customFormat="1">
      <c r="B707" s="240"/>
      <c r="C707" s="241"/>
      <c r="D707" s="227" t="s">
        <v>157</v>
      </c>
      <c r="E707" s="242" t="s">
        <v>21</v>
      </c>
      <c r="F707" s="243" t="s">
        <v>734</v>
      </c>
      <c r="G707" s="241"/>
      <c r="H707" s="244">
        <v>28.800000000000001</v>
      </c>
      <c r="I707" s="245"/>
      <c r="J707" s="241"/>
      <c r="K707" s="241"/>
      <c r="L707" s="246"/>
      <c r="M707" s="247"/>
      <c r="N707" s="248"/>
      <c r="O707" s="248"/>
      <c r="P707" s="248"/>
      <c r="Q707" s="248"/>
      <c r="R707" s="248"/>
      <c r="S707" s="248"/>
      <c r="T707" s="249"/>
      <c r="AT707" s="250" t="s">
        <v>157</v>
      </c>
      <c r="AU707" s="250" t="s">
        <v>170</v>
      </c>
      <c r="AV707" s="12" t="s">
        <v>81</v>
      </c>
      <c r="AW707" s="12" t="s">
        <v>35</v>
      </c>
      <c r="AX707" s="12" t="s">
        <v>72</v>
      </c>
      <c r="AY707" s="250" t="s">
        <v>146</v>
      </c>
    </row>
    <row r="708" s="11" customFormat="1">
      <c r="B708" s="230"/>
      <c r="C708" s="231"/>
      <c r="D708" s="227" t="s">
        <v>157</v>
      </c>
      <c r="E708" s="232" t="s">
        <v>21</v>
      </c>
      <c r="F708" s="233" t="s">
        <v>163</v>
      </c>
      <c r="G708" s="231"/>
      <c r="H708" s="232" t="s">
        <v>21</v>
      </c>
      <c r="I708" s="234"/>
      <c r="J708" s="231"/>
      <c r="K708" s="231"/>
      <c r="L708" s="235"/>
      <c r="M708" s="236"/>
      <c r="N708" s="237"/>
      <c r="O708" s="237"/>
      <c r="P708" s="237"/>
      <c r="Q708" s="237"/>
      <c r="R708" s="237"/>
      <c r="S708" s="237"/>
      <c r="T708" s="238"/>
      <c r="AT708" s="239" t="s">
        <v>157</v>
      </c>
      <c r="AU708" s="239" t="s">
        <v>170</v>
      </c>
      <c r="AV708" s="11" t="s">
        <v>79</v>
      </c>
      <c r="AW708" s="11" t="s">
        <v>35</v>
      </c>
      <c r="AX708" s="11" t="s">
        <v>72</v>
      </c>
      <c r="AY708" s="239" t="s">
        <v>146</v>
      </c>
    </row>
    <row r="709" s="12" customFormat="1">
      <c r="B709" s="240"/>
      <c r="C709" s="241"/>
      <c r="D709" s="227" t="s">
        <v>157</v>
      </c>
      <c r="E709" s="242" t="s">
        <v>21</v>
      </c>
      <c r="F709" s="243" t="s">
        <v>735</v>
      </c>
      <c r="G709" s="241"/>
      <c r="H709" s="244">
        <v>53.399999999999999</v>
      </c>
      <c r="I709" s="245"/>
      <c r="J709" s="241"/>
      <c r="K709" s="241"/>
      <c r="L709" s="246"/>
      <c r="M709" s="247"/>
      <c r="N709" s="248"/>
      <c r="O709" s="248"/>
      <c r="P709" s="248"/>
      <c r="Q709" s="248"/>
      <c r="R709" s="248"/>
      <c r="S709" s="248"/>
      <c r="T709" s="249"/>
      <c r="AT709" s="250" t="s">
        <v>157</v>
      </c>
      <c r="AU709" s="250" t="s">
        <v>170</v>
      </c>
      <c r="AV709" s="12" t="s">
        <v>81</v>
      </c>
      <c r="AW709" s="12" t="s">
        <v>35</v>
      </c>
      <c r="AX709" s="12" t="s">
        <v>72</v>
      </c>
      <c r="AY709" s="250" t="s">
        <v>146</v>
      </c>
    </row>
    <row r="710" s="11" customFormat="1">
      <c r="B710" s="230"/>
      <c r="C710" s="231"/>
      <c r="D710" s="227" t="s">
        <v>157</v>
      </c>
      <c r="E710" s="232" t="s">
        <v>21</v>
      </c>
      <c r="F710" s="233" t="s">
        <v>736</v>
      </c>
      <c r="G710" s="231"/>
      <c r="H710" s="232" t="s">
        <v>21</v>
      </c>
      <c r="I710" s="234"/>
      <c r="J710" s="231"/>
      <c r="K710" s="231"/>
      <c r="L710" s="235"/>
      <c r="M710" s="236"/>
      <c r="N710" s="237"/>
      <c r="O710" s="237"/>
      <c r="P710" s="237"/>
      <c r="Q710" s="237"/>
      <c r="R710" s="237"/>
      <c r="S710" s="237"/>
      <c r="T710" s="238"/>
      <c r="AT710" s="239" t="s">
        <v>157</v>
      </c>
      <c r="AU710" s="239" t="s">
        <v>170</v>
      </c>
      <c r="AV710" s="11" t="s">
        <v>79</v>
      </c>
      <c r="AW710" s="11" t="s">
        <v>35</v>
      </c>
      <c r="AX710" s="11" t="s">
        <v>72</v>
      </c>
      <c r="AY710" s="239" t="s">
        <v>146</v>
      </c>
    </row>
    <row r="711" s="12" customFormat="1">
      <c r="B711" s="240"/>
      <c r="C711" s="241"/>
      <c r="D711" s="227" t="s">
        <v>157</v>
      </c>
      <c r="E711" s="242" t="s">
        <v>21</v>
      </c>
      <c r="F711" s="243" t="s">
        <v>737</v>
      </c>
      <c r="G711" s="241"/>
      <c r="H711" s="244">
        <v>33.07</v>
      </c>
      <c r="I711" s="245"/>
      <c r="J711" s="241"/>
      <c r="K711" s="241"/>
      <c r="L711" s="246"/>
      <c r="M711" s="247"/>
      <c r="N711" s="248"/>
      <c r="O711" s="248"/>
      <c r="P711" s="248"/>
      <c r="Q711" s="248"/>
      <c r="R711" s="248"/>
      <c r="S711" s="248"/>
      <c r="T711" s="249"/>
      <c r="AT711" s="250" t="s">
        <v>157</v>
      </c>
      <c r="AU711" s="250" t="s">
        <v>170</v>
      </c>
      <c r="AV711" s="12" t="s">
        <v>81</v>
      </c>
      <c r="AW711" s="12" t="s">
        <v>35</v>
      </c>
      <c r="AX711" s="12" t="s">
        <v>72</v>
      </c>
      <c r="AY711" s="250" t="s">
        <v>146</v>
      </c>
    </row>
    <row r="712" s="11" customFormat="1">
      <c r="B712" s="230"/>
      <c r="C712" s="231"/>
      <c r="D712" s="227" t="s">
        <v>157</v>
      </c>
      <c r="E712" s="232" t="s">
        <v>21</v>
      </c>
      <c r="F712" s="233" t="s">
        <v>530</v>
      </c>
      <c r="G712" s="231"/>
      <c r="H712" s="232" t="s">
        <v>21</v>
      </c>
      <c r="I712" s="234"/>
      <c r="J712" s="231"/>
      <c r="K712" s="231"/>
      <c r="L712" s="235"/>
      <c r="M712" s="236"/>
      <c r="N712" s="237"/>
      <c r="O712" s="237"/>
      <c r="P712" s="237"/>
      <c r="Q712" s="237"/>
      <c r="R712" s="237"/>
      <c r="S712" s="237"/>
      <c r="T712" s="238"/>
      <c r="AT712" s="239" t="s">
        <v>157</v>
      </c>
      <c r="AU712" s="239" t="s">
        <v>170</v>
      </c>
      <c r="AV712" s="11" t="s">
        <v>79</v>
      </c>
      <c r="AW712" s="11" t="s">
        <v>35</v>
      </c>
      <c r="AX712" s="11" t="s">
        <v>72</v>
      </c>
      <c r="AY712" s="239" t="s">
        <v>146</v>
      </c>
    </row>
    <row r="713" s="12" customFormat="1">
      <c r="B713" s="240"/>
      <c r="C713" s="241"/>
      <c r="D713" s="227" t="s">
        <v>157</v>
      </c>
      <c r="E713" s="242" t="s">
        <v>21</v>
      </c>
      <c r="F713" s="243" t="s">
        <v>738</v>
      </c>
      <c r="G713" s="241"/>
      <c r="H713" s="244">
        <v>8.0600000000000005</v>
      </c>
      <c r="I713" s="245"/>
      <c r="J713" s="241"/>
      <c r="K713" s="241"/>
      <c r="L713" s="246"/>
      <c r="M713" s="247"/>
      <c r="N713" s="248"/>
      <c r="O713" s="248"/>
      <c r="P713" s="248"/>
      <c r="Q713" s="248"/>
      <c r="R713" s="248"/>
      <c r="S713" s="248"/>
      <c r="T713" s="249"/>
      <c r="AT713" s="250" t="s">
        <v>157</v>
      </c>
      <c r="AU713" s="250" t="s">
        <v>170</v>
      </c>
      <c r="AV713" s="12" t="s">
        <v>81</v>
      </c>
      <c r="AW713" s="12" t="s">
        <v>35</v>
      </c>
      <c r="AX713" s="12" t="s">
        <v>72</v>
      </c>
      <c r="AY713" s="250" t="s">
        <v>146</v>
      </c>
    </row>
    <row r="714" s="12" customFormat="1">
      <c r="B714" s="240"/>
      <c r="C714" s="241"/>
      <c r="D714" s="227" t="s">
        <v>157</v>
      </c>
      <c r="E714" s="241"/>
      <c r="F714" s="243" t="s">
        <v>739</v>
      </c>
      <c r="G714" s="241"/>
      <c r="H714" s="244">
        <v>310.93700000000001</v>
      </c>
      <c r="I714" s="245"/>
      <c r="J714" s="241"/>
      <c r="K714" s="241"/>
      <c r="L714" s="246"/>
      <c r="M714" s="247"/>
      <c r="N714" s="248"/>
      <c r="O714" s="248"/>
      <c r="P714" s="248"/>
      <c r="Q714" s="248"/>
      <c r="R714" s="248"/>
      <c r="S714" s="248"/>
      <c r="T714" s="249"/>
      <c r="AT714" s="250" t="s">
        <v>157</v>
      </c>
      <c r="AU714" s="250" t="s">
        <v>170</v>
      </c>
      <c r="AV714" s="12" t="s">
        <v>81</v>
      </c>
      <c r="AW714" s="12" t="s">
        <v>6</v>
      </c>
      <c r="AX714" s="12" t="s">
        <v>79</v>
      </c>
      <c r="AY714" s="250" t="s">
        <v>146</v>
      </c>
    </row>
    <row r="715" s="1" customFormat="1" ht="16.5" customHeight="1">
      <c r="B715" s="44"/>
      <c r="C715" s="251" t="s">
        <v>740</v>
      </c>
      <c r="D715" s="251" t="s">
        <v>261</v>
      </c>
      <c r="E715" s="252" t="s">
        <v>741</v>
      </c>
      <c r="F715" s="253" t="s">
        <v>742</v>
      </c>
      <c r="G715" s="254" t="s">
        <v>302</v>
      </c>
      <c r="H715" s="255">
        <v>153.11099999999999</v>
      </c>
      <c r="I715" s="256"/>
      <c r="J715" s="257">
        <f>ROUND(I715*H715,2)</f>
        <v>0</v>
      </c>
      <c r="K715" s="253" t="s">
        <v>152</v>
      </c>
      <c r="L715" s="258"/>
      <c r="M715" s="259" t="s">
        <v>21</v>
      </c>
      <c r="N715" s="260" t="s">
        <v>43</v>
      </c>
      <c r="O715" s="45"/>
      <c r="P715" s="224">
        <f>O715*H715</f>
        <v>0</v>
      </c>
      <c r="Q715" s="224">
        <v>0.00029999999999999997</v>
      </c>
      <c r="R715" s="224">
        <f>Q715*H715</f>
        <v>0.045933299999999996</v>
      </c>
      <c r="S715" s="224">
        <v>0</v>
      </c>
      <c r="T715" s="225">
        <f>S715*H715</f>
        <v>0</v>
      </c>
      <c r="AR715" s="22" t="s">
        <v>204</v>
      </c>
      <c r="AT715" s="22" t="s">
        <v>261</v>
      </c>
      <c r="AU715" s="22" t="s">
        <v>170</v>
      </c>
      <c r="AY715" s="22" t="s">
        <v>146</v>
      </c>
      <c r="BE715" s="226">
        <f>IF(N715="základní",J715,0)</f>
        <v>0</v>
      </c>
      <c r="BF715" s="226">
        <f>IF(N715="snížená",J715,0)</f>
        <v>0</v>
      </c>
      <c r="BG715" s="226">
        <f>IF(N715="zákl. přenesená",J715,0)</f>
        <v>0</v>
      </c>
      <c r="BH715" s="226">
        <f>IF(N715="sníž. přenesená",J715,0)</f>
        <v>0</v>
      </c>
      <c r="BI715" s="226">
        <f>IF(N715="nulová",J715,0)</f>
        <v>0</v>
      </c>
      <c r="BJ715" s="22" t="s">
        <v>79</v>
      </c>
      <c r="BK715" s="226">
        <f>ROUND(I715*H715,2)</f>
        <v>0</v>
      </c>
      <c r="BL715" s="22" t="s">
        <v>153</v>
      </c>
      <c r="BM715" s="22" t="s">
        <v>743</v>
      </c>
    </row>
    <row r="716" s="1" customFormat="1">
      <c r="B716" s="44"/>
      <c r="C716" s="72"/>
      <c r="D716" s="227" t="s">
        <v>155</v>
      </c>
      <c r="E716" s="72"/>
      <c r="F716" s="228" t="s">
        <v>744</v>
      </c>
      <c r="G716" s="72"/>
      <c r="H716" s="72"/>
      <c r="I716" s="185"/>
      <c r="J716" s="72"/>
      <c r="K716" s="72"/>
      <c r="L716" s="70"/>
      <c r="M716" s="229"/>
      <c r="N716" s="45"/>
      <c r="O716" s="45"/>
      <c r="P716" s="45"/>
      <c r="Q716" s="45"/>
      <c r="R716" s="45"/>
      <c r="S716" s="45"/>
      <c r="T716" s="93"/>
      <c r="AT716" s="22" t="s">
        <v>155</v>
      </c>
      <c r="AU716" s="22" t="s">
        <v>170</v>
      </c>
    </row>
    <row r="717" s="11" customFormat="1">
      <c r="B717" s="230"/>
      <c r="C717" s="231"/>
      <c r="D717" s="227" t="s">
        <v>157</v>
      </c>
      <c r="E717" s="232" t="s">
        <v>21</v>
      </c>
      <c r="F717" s="233" t="s">
        <v>159</v>
      </c>
      <c r="G717" s="231"/>
      <c r="H717" s="232" t="s">
        <v>21</v>
      </c>
      <c r="I717" s="234"/>
      <c r="J717" s="231"/>
      <c r="K717" s="231"/>
      <c r="L717" s="235"/>
      <c r="M717" s="236"/>
      <c r="N717" s="237"/>
      <c r="O717" s="237"/>
      <c r="P717" s="237"/>
      <c r="Q717" s="237"/>
      <c r="R717" s="237"/>
      <c r="S717" s="237"/>
      <c r="T717" s="238"/>
      <c r="AT717" s="239" t="s">
        <v>157</v>
      </c>
      <c r="AU717" s="239" t="s">
        <v>170</v>
      </c>
      <c r="AV717" s="11" t="s">
        <v>79</v>
      </c>
      <c r="AW717" s="11" t="s">
        <v>35</v>
      </c>
      <c r="AX717" s="11" t="s">
        <v>72</v>
      </c>
      <c r="AY717" s="239" t="s">
        <v>146</v>
      </c>
    </row>
    <row r="718" s="12" customFormat="1">
      <c r="B718" s="240"/>
      <c r="C718" s="241"/>
      <c r="D718" s="227" t="s">
        <v>157</v>
      </c>
      <c r="E718" s="242" t="s">
        <v>21</v>
      </c>
      <c r="F718" s="243" t="s">
        <v>616</v>
      </c>
      <c r="G718" s="241"/>
      <c r="H718" s="244">
        <v>38.399999999999999</v>
      </c>
      <c r="I718" s="245"/>
      <c r="J718" s="241"/>
      <c r="K718" s="241"/>
      <c r="L718" s="246"/>
      <c r="M718" s="247"/>
      <c r="N718" s="248"/>
      <c r="O718" s="248"/>
      <c r="P718" s="248"/>
      <c r="Q718" s="248"/>
      <c r="R718" s="248"/>
      <c r="S718" s="248"/>
      <c r="T718" s="249"/>
      <c r="AT718" s="250" t="s">
        <v>157</v>
      </c>
      <c r="AU718" s="250" t="s">
        <v>170</v>
      </c>
      <c r="AV718" s="12" t="s">
        <v>81</v>
      </c>
      <c r="AW718" s="12" t="s">
        <v>35</v>
      </c>
      <c r="AX718" s="12" t="s">
        <v>72</v>
      </c>
      <c r="AY718" s="250" t="s">
        <v>146</v>
      </c>
    </row>
    <row r="719" s="11" customFormat="1">
      <c r="B719" s="230"/>
      <c r="C719" s="231"/>
      <c r="D719" s="227" t="s">
        <v>157</v>
      </c>
      <c r="E719" s="232" t="s">
        <v>21</v>
      </c>
      <c r="F719" s="233" t="s">
        <v>161</v>
      </c>
      <c r="G719" s="231"/>
      <c r="H719" s="232" t="s">
        <v>21</v>
      </c>
      <c r="I719" s="234"/>
      <c r="J719" s="231"/>
      <c r="K719" s="231"/>
      <c r="L719" s="235"/>
      <c r="M719" s="236"/>
      <c r="N719" s="237"/>
      <c r="O719" s="237"/>
      <c r="P719" s="237"/>
      <c r="Q719" s="237"/>
      <c r="R719" s="237"/>
      <c r="S719" s="237"/>
      <c r="T719" s="238"/>
      <c r="AT719" s="239" t="s">
        <v>157</v>
      </c>
      <c r="AU719" s="239" t="s">
        <v>170</v>
      </c>
      <c r="AV719" s="11" t="s">
        <v>79</v>
      </c>
      <c r="AW719" s="11" t="s">
        <v>35</v>
      </c>
      <c r="AX719" s="11" t="s">
        <v>72</v>
      </c>
      <c r="AY719" s="239" t="s">
        <v>146</v>
      </c>
    </row>
    <row r="720" s="12" customFormat="1">
      <c r="B720" s="240"/>
      <c r="C720" s="241"/>
      <c r="D720" s="227" t="s">
        <v>157</v>
      </c>
      <c r="E720" s="242" t="s">
        <v>21</v>
      </c>
      <c r="F720" s="243" t="s">
        <v>617</v>
      </c>
      <c r="G720" s="241"/>
      <c r="H720" s="244">
        <v>48</v>
      </c>
      <c r="I720" s="245"/>
      <c r="J720" s="241"/>
      <c r="K720" s="241"/>
      <c r="L720" s="246"/>
      <c r="M720" s="247"/>
      <c r="N720" s="248"/>
      <c r="O720" s="248"/>
      <c r="P720" s="248"/>
      <c r="Q720" s="248"/>
      <c r="R720" s="248"/>
      <c r="S720" s="248"/>
      <c r="T720" s="249"/>
      <c r="AT720" s="250" t="s">
        <v>157</v>
      </c>
      <c r="AU720" s="250" t="s">
        <v>170</v>
      </c>
      <c r="AV720" s="12" t="s">
        <v>81</v>
      </c>
      <c r="AW720" s="12" t="s">
        <v>35</v>
      </c>
      <c r="AX720" s="12" t="s">
        <v>72</v>
      </c>
      <c r="AY720" s="250" t="s">
        <v>146</v>
      </c>
    </row>
    <row r="721" s="11" customFormat="1">
      <c r="B721" s="230"/>
      <c r="C721" s="231"/>
      <c r="D721" s="227" t="s">
        <v>157</v>
      </c>
      <c r="E721" s="232" t="s">
        <v>21</v>
      </c>
      <c r="F721" s="233" t="s">
        <v>346</v>
      </c>
      <c r="G721" s="231"/>
      <c r="H721" s="232" t="s">
        <v>21</v>
      </c>
      <c r="I721" s="234"/>
      <c r="J721" s="231"/>
      <c r="K721" s="231"/>
      <c r="L721" s="235"/>
      <c r="M721" s="236"/>
      <c r="N721" s="237"/>
      <c r="O721" s="237"/>
      <c r="P721" s="237"/>
      <c r="Q721" s="237"/>
      <c r="R721" s="237"/>
      <c r="S721" s="237"/>
      <c r="T721" s="238"/>
      <c r="AT721" s="239" t="s">
        <v>157</v>
      </c>
      <c r="AU721" s="239" t="s">
        <v>170</v>
      </c>
      <c r="AV721" s="11" t="s">
        <v>79</v>
      </c>
      <c r="AW721" s="11" t="s">
        <v>35</v>
      </c>
      <c r="AX721" s="11" t="s">
        <v>72</v>
      </c>
      <c r="AY721" s="239" t="s">
        <v>146</v>
      </c>
    </row>
    <row r="722" s="12" customFormat="1">
      <c r="B722" s="240"/>
      <c r="C722" s="241"/>
      <c r="D722" s="227" t="s">
        <v>157</v>
      </c>
      <c r="E722" s="242" t="s">
        <v>21</v>
      </c>
      <c r="F722" s="243" t="s">
        <v>618</v>
      </c>
      <c r="G722" s="241"/>
      <c r="H722" s="244">
        <v>14.4</v>
      </c>
      <c r="I722" s="245"/>
      <c r="J722" s="241"/>
      <c r="K722" s="241"/>
      <c r="L722" s="246"/>
      <c r="M722" s="247"/>
      <c r="N722" s="248"/>
      <c r="O722" s="248"/>
      <c r="P722" s="248"/>
      <c r="Q722" s="248"/>
      <c r="R722" s="248"/>
      <c r="S722" s="248"/>
      <c r="T722" s="249"/>
      <c r="AT722" s="250" t="s">
        <v>157</v>
      </c>
      <c r="AU722" s="250" t="s">
        <v>170</v>
      </c>
      <c r="AV722" s="12" t="s">
        <v>81</v>
      </c>
      <c r="AW722" s="12" t="s">
        <v>35</v>
      </c>
      <c r="AX722" s="12" t="s">
        <v>72</v>
      </c>
      <c r="AY722" s="250" t="s">
        <v>146</v>
      </c>
    </row>
    <row r="723" s="11" customFormat="1">
      <c r="B723" s="230"/>
      <c r="C723" s="231"/>
      <c r="D723" s="227" t="s">
        <v>157</v>
      </c>
      <c r="E723" s="232" t="s">
        <v>21</v>
      </c>
      <c r="F723" s="233" t="s">
        <v>163</v>
      </c>
      <c r="G723" s="231"/>
      <c r="H723" s="232" t="s">
        <v>21</v>
      </c>
      <c r="I723" s="234"/>
      <c r="J723" s="231"/>
      <c r="K723" s="231"/>
      <c r="L723" s="235"/>
      <c r="M723" s="236"/>
      <c r="N723" s="237"/>
      <c r="O723" s="237"/>
      <c r="P723" s="237"/>
      <c r="Q723" s="237"/>
      <c r="R723" s="237"/>
      <c r="S723" s="237"/>
      <c r="T723" s="238"/>
      <c r="AT723" s="239" t="s">
        <v>157</v>
      </c>
      <c r="AU723" s="239" t="s">
        <v>170</v>
      </c>
      <c r="AV723" s="11" t="s">
        <v>79</v>
      </c>
      <c r="AW723" s="11" t="s">
        <v>35</v>
      </c>
      <c r="AX723" s="11" t="s">
        <v>72</v>
      </c>
      <c r="AY723" s="239" t="s">
        <v>146</v>
      </c>
    </row>
    <row r="724" s="12" customFormat="1">
      <c r="B724" s="240"/>
      <c r="C724" s="241"/>
      <c r="D724" s="227" t="s">
        <v>157</v>
      </c>
      <c r="E724" s="242" t="s">
        <v>21</v>
      </c>
      <c r="F724" s="243" t="s">
        <v>745</v>
      </c>
      <c r="G724" s="241"/>
      <c r="H724" s="244">
        <v>26.050000000000001</v>
      </c>
      <c r="I724" s="245"/>
      <c r="J724" s="241"/>
      <c r="K724" s="241"/>
      <c r="L724" s="246"/>
      <c r="M724" s="247"/>
      <c r="N724" s="248"/>
      <c r="O724" s="248"/>
      <c r="P724" s="248"/>
      <c r="Q724" s="248"/>
      <c r="R724" s="248"/>
      <c r="S724" s="248"/>
      <c r="T724" s="249"/>
      <c r="AT724" s="250" t="s">
        <v>157</v>
      </c>
      <c r="AU724" s="250" t="s">
        <v>170</v>
      </c>
      <c r="AV724" s="12" t="s">
        <v>81</v>
      </c>
      <c r="AW724" s="12" t="s">
        <v>35</v>
      </c>
      <c r="AX724" s="12" t="s">
        <v>72</v>
      </c>
      <c r="AY724" s="250" t="s">
        <v>146</v>
      </c>
    </row>
    <row r="725" s="11" customFormat="1">
      <c r="B725" s="230"/>
      <c r="C725" s="231"/>
      <c r="D725" s="227" t="s">
        <v>157</v>
      </c>
      <c r="E725" s="232" t="s">
        <v>21</v>
      </c>
      <c r="F725" s="233" t="s">
        <v>530</v>
      </c>
      <c r="G725" s="231"/>
      <c r="H725" s="232" t="s">
        <v>21</v>
      </c>
      <c r="I725" s="234"/>
      <c r="J725" s="231"/>
      <c r="K725" s="231"/>
      <c r="L725" s="235"/>
      <c r="M725" s="236"/>
      <c r="N725" s="237"/>
      <c r="O725" s="237"/>
      <c r="P725" s="237"/>
      <c r="Q725" s="237"/>
      <c r="R725" s="237"/>
      <c r="S725" s="237"/>
      <c r="T725" s="238"/>
      <c r="AT725" s="239" t="s">
        <v>157</v>
      </c>
      <c r="AU725" s="239" t="s">
        <v>170</v>
      </c>
      <c r="AV725" s="11" t="s">
        <v>79</v>
      </c>
      <c r="AW725" s="11" t="s">
        <v>35</v>
      </c>
      <c r="AX725" s="11" t="s">
        <v>72</v>
      </c>
      <c r="AY725" s="239" t="s">
        <v>146</v>
      </c>
    </row>
    <row r="726" s="12" customFormat="1">
      <c r="B726" s="240"/>
      <c r="C726" s="241"/>
      <c r="D726" s="227" t="s">
        <v>157</v>
      </c>
      <c r="E726" s="242" t="s">
        <v>21</v>
      </c>
      <c r="F726" s="243" t="s">
        <v>746</v>
      </c>
      <c r="G726" s="241"/>
      <c r="H726" s="244">
        <v>18.969999999999999</v>
      </c>
      <c r="I726" s="245"/>
      <c r="J726" s="241"/>
      <c r="K726" s="241"/>
      <c r="L726" s="246"/>
      <c r="M726" s="247"/>
      <c r="N726" s="248"/>
      <c r="O726" s="248"/>
      <c r="P726" s="248"/>
      <c r="Q726" s="248"/>
      <c r="R726" s="248"/>
      <c r="S726" s="248"/>
      <c r="T726" s="249"/>
      <c r="AT726" s="250" t="s">
        <v>157</v>
      </c>
      <c r="AU726" s="250" t="s">
        <v>170</v>
      </c>
      <c r="AV726" s="12" t="s">
        <v>81</v>
      </c>
      <c r="AW726" s="12" t="s">
        <v>35</v>
      </c>
      <c r="AX726" s="12" t="s">
        <v>72</v>
      </c>
      <c r="AY726" s="250" t="s">
        <v>146</v>
      </c>
    </row>
    <row r="727" s="12" customFormat="1">
      <c r="B727" s="240"/>
      <c r="C727" s="241"/>
      <c r="D727" s="227" t="s">
        <v>157</v>
      </c>
      <c r="E727" s="241"/>
      <c r="F727" s="243" t="s">
        <v>747</v>
      </c>
      <c r="G727" s="241"/>
      <c r="H727" s="244">
        <v>153.11099999999999</v>
      </c>
      <c r="I727" s="245"/>
      <c r="J727" s="241"/>
      <c r="K727" s="241"/>
      <c r="L727" s="246"/>
      <c r="M727" s="247"/>
      <c r="N727" s="248"/>
      <c r="O727" s="248"/>
      <c r="P727" s="248"/>
      <c r="Q727" s="248"/>
      <c r="R727" s="248"/>
      <c r="S727" s="248"/>
      <c r="T727" s="249"/>
      <c r="AT727" s="250" t="s">
        <v>157</v>
      </c>
      <c r="AU727" s="250" t="s">
        <v>170</v>
      </c>
      <c r="AV727" s="12" t="s">
        <v>81</v>
      </c>
      <c r="AW727" s="12" t="s">
        <v>6</v>
      </c>
      <c r="AX727" s="12" t="s">
        <v>79</v>
      </c>
      <c r="AY727" s="250" t="s">
        <v>146</v>
      </c>
    </row>
    <row r="728" s="1" customFormat="1" ht="16.5" customHeight="1">
      <c r="B728" s="44"/>
      <c r="C728" s="251" t="s">
        <v>748</v>
      </c>
      <c r="D728" s="251" t="s">
        <v>261</v>
      </c>
      <c r="E728" s="252" t="s">
        <v>749</v>
      </c>
      <c r="F728" s="253" t="s">
        <v>750</v>
      </c>
      <c r="G728" s="254" t="s">
        <v>302</v>
      </c>
      <c r="H728" s="255">
        <v>128.52000000000001</v>
      </c>
      <c r="I728" s="256"/>
      <c r="J728" s="257">
        <f>ROUND(I728*H728,2)</f>
        <v>0</v>
      </c>
      <c r="K728" s="253" t="s">
        <v>152</v>
      </c>
      <c r="L728" s="258"/>
      <c r="M728" s="259" t="s">
        <v>21</v>
      </c>
      <c r="N728" s="260" t="s">
        <v>43</v>
      </c>
      <c r="O728" s="45"/>
      <c r="P728" s="224">
        <f>O728*H728</f>
        <v>0</v>
      </c>
      <c r="Q728" s="224">
        <v>0.00020000000000000001</v>
      </c>
      <c r="R728" s="224">
        <f>Q728*H728</f>
        <v>0.025704000000000005</v>
      </c>
      <c r="S728" s="224">
        <v>0</v>
      </c>
      <c r="T728" s="225">
        <f>S728*H728</f>
        <v>0</v>
      </c>
      <c r="AR728" s="22" t="s">
        <v>204</v>
      </c>
      <c r="AT728" s="22" t="s">
        <v>261</v>
      </c>
      <c r="AU728" s="22" t="s">
        <v>170</v>
      </c>
      <c r="AY728" s="22" t="s">
        <v>146</v>
      </c>
      <c r="BE728" s="226">
        <f>IF(N728="základní",J728,0)</f>
        <v>0</v>
      </c>
      <c r="BF728" s="226">
        <f>IF(N728="snížená",J728,0)</f>
        <v>0</v>
      </c>
      <c r="BG728" s="226">
        <f>IF(N728="zákl. přenesená",J728,0)</f>
        <v>0</v>
      </c>
      <c r="BH728" s="226">
        <f>IF(N728="sníž. přenesená",J728,0)</f>
        <v>0</v>
      </c>
      <c r="BI728" s="226">
        <f>IF(N728="nulová",J728,0)</f>
        <v>0</v>
      </c>
      <c r="BJ728" s="22" t="s">
        <v>79</v>
      </c>
      <c r="BK728" s="226">
        <f>ROUND(I728*H728,2)</f>
        <v>0</v>
      </c>
      <c r="BL728" s="22" t="s">
        <v>153</v>
      </c>
      <c r="BM728" s="22" t="s">
        <v>751</v>
      </c>
    </row>
    <row r="729" s="1" customFormat="1">
      <c r="B729" s="44"/>
      <c r="C729" s="72"/>
      <c r="D729" s="227" t="s">
        <v>155</v>
      </c>
      <c r="E729" s="72"/>
      <c r="F729" s="228" t="s">
        <v>752</v>
      </c>
      <c r="G729" s="72"/>
      <c r="H729" s="72"/>
      <c r="I729" s="185"/>
      <c r="J729" s="72"/>
      <c r="K729" s="72"/>
      <c r="L729" s="70"/>
      <c r="M729" s="229"/>
      <c r="N729" s="45"/>
      <c r="O729" s="45"/>
      <c r="P729" s="45"/>
      <c r="Q729" s="45"/>
      <c r="R729" s="45"/>
      <c r="S729" s="45"/>
      <c r="T729" s="93"/>
      <c r="AT729" s="22" t="s">
        <v>155</v>
      </c>
      <c r="AU729" s="22" t="s">
        <v>170</v>
      </c>
    </row>
    <row r="730" s="11" customFormat="1">
      <c r="B730" s="230"/>
      <c r="C730" s="231"/>
      <c r="D730" s="227" t="s">
        <v>157</v>
      </c>
      <c r="E730" s="232" t="s">
        <v>21</v>
      </c>
      <c r="F730" s="233" t="s">
        <v>159</v>
      </c>
      <c r="G730" s="231"/>
      <c r="H730" s="232" t="s">
        <v>21</v>
      </c>
      <c r="I730" s="234"/>
      <c r="J730" s="231"/>
      <c r="K730" s="231"/>
      <c r="L730" s="235"/>
      <c r="M730" s="236"/>
      <c r="N730" s="237"/>
      <c r="O730" s="237"/>
      <c r="P730" s="237"/>
      <c r="Q730" s="237"/>
      <c r="R730" s="237"/>
      <c r="S730" s="237"/>
      <c r="T730" s="238"/>
      <c r="AT730" s="239" t="s">
        <v>157</v>
      </c>
      <c r="AU730" s="239" t="s">
        <v>170</v>
      </c>
      <c r="AV730" s="11" t="s">
        <v>79</v>
      </c>
      <c r="AW730" s="11" t="s">
        <v>35</v>
      </c>
      <c r="AX730" s="11" t="s">
        <v>72</v>
      </c>
      <c r="AY730" s="239" t="s">
        <v>146</v>
      </c>
    </row>
    <row r="731" s="12" customFormat="1">
      <c r="B731" s="240"/>
      <c r="C731" s="241"/>
      <c r="D731" s="227" t="s">
        <v>157</v>
      </c>
      <c r="E731" s="242" t="s">
        <v>21</v>
      </c>
      <c r="F731" s="243" t="s">
        <v>616</v>
      </c>
      <c r="G731" s="241"/>
      <c r="H731" s="244">
        <v>38.399999999999999</v>
      </c>
      <c r="I731" s="245"/>
      <c r="J731" s="241"/>
      <c r="K731" s="241"/>
      <c r="L731" s="246"/>
      <c r="M731" s="247"/>
      <c r="N731" s="248"/>
      <c r="O731" s="248"/>
      <c r="P731" s="248"/>
      <c r="Q731" s="248"/>
      <c r="R731" s="248"/>
      <c r="S731" s="248"/>
      <c r="T731" s="249"/>
      <c r="AT731" s="250" t="s">
        <v>157</v>
      </c>
      <c r="AU731" s="250" t="s">
        <v>170</v>
      </c>
      <c r="AV731" s="12" t="s">
        <v>81</v>
      </c>
      <c r="AW731" s="12" t="s">
        <v>35</v>
      </c>
      <c r="AX731" s="12" t="s">
        <v>72</v>
      </c>
      <c r="AY731" s="250" t="s">
        <v>146</v>
      </c>
    </row>
    <row r="732" s="11" customFormat="1">
      <c r="B732" s="230"/>
      <c r="C732" s="231"/>
      <c r="D732" s="227" t="s">
        <v>157</v>
      </c>
      <c r="E732" s="232" t="s">
        <v>21</v>
      </c>
      <c r="F732" s="233" t="s">
        <v>161</v>
      </c>
      <c r="G732" s="231"/>
      <c r="H732" s="232" t="s">
        <v>21</v>
      </c>
      <c r="I732" s="234"/>
      <c r="J732" s="231"/>
      <c r="K732" s="231"/>
      <c r="L732" s="235"/>
      <c r="M732" s="236"/>
      <c r="N732" s="237"/>
      <c r="O732" s="237"/>
      <c r="P732" s="237"/>
      <c r="Q732" s="237"/>
      <c r="R732" s="237"/>
      <c r="S732" s="237"/>
      <c r="T732" s="238"/>
      <c r="AT732" s="239" t="s">
        <v>157</v>
      </c>
      <c r="AU732" s="239" t="s">
        <v>170</v>
      </c>
      <c r="AV732" s="11" t="s">
        <v>79</v>
      </c>
      <c r="AW732" s="11" t="s">
        <v>35</v>
      </c>
      <c r="AX732" s="11" t="s">
        <v>72</v>
      </c>
      <c r="AY732" s="239" t="s">
        <v>146</v>
      </c>
    </row>
    <row r="733" s="12" customFormat="1">
      <c r="B733" s="240"/>
      <c r="C733" s="241"/>
      <c r="D733" s="227" t="s">
        <v>157</v>
      </c>
      <c r="E733" s="242" t="s">
        <v>21</v>
      </c>
      <c r="F733" s="243" t="s">
        <v>617</v>
      </c>
      <c r="G733" s="241"/>
      <c r="H733" s="244">
        <v>48</v>
      </c>
      <c r="I733" s="245"/>
      <c r="J733" s="241"/>
      <c r="K733" s="241"/>
      <c r="L733" s="246"/>
      <c r="M733" s="247"/>
      <c r="N733" s="248"/>
      <c r="O733" s="248"/>
      <c r="P733" s="248"/>
      <c r="Q733" s="248"/>
      <c r="R733" s="248"/>
      <c r="S733" s="248"/>
      <c r="T733" s="249"/>
      <c r="AT733" s="250" t="s">
        <v>157</v>
      </c>
      <c r="AU733" s="250" t="s">
        <v>170</v>
      </c>
      <c r="AV733" s="12" t="s">
        <v>81</v>
      </c>
      <c r="AW733" s="12" t="s">
        <v>35</v>
      </c>
      <c r="AX733" s="12" t="s">
        <v>72</v>
      </c>
      <c r="AY733" s="250" t="s">
        <v>146</v>
      </c>
    </row>
    <row r="734" s="11" customFormat="1">
      <c r="B734" s="230"/>
      <c r="C734" s="231"/>
      <c r="D734" s="227" t="s">
        <v>157</v>
      </c>
      <c r="E734" s="232" t="s">
        <v>21</v>
      </c>
      <c r="F734" s="233" t="s">
        <v>346</v>
      </c>
      <c r="G734" s="231"/>
      <c r="H734" s="232" t="s">
        <v>21</v>
      </c>
      <c r="I734" s="234"/>
      <c r="J734" s="231"/>
      <c r="K734" s="231"/>
      <c r="L734" s="235"/>
      <c r="M734" s="236"/>
      <c r="N734" s="237"/>
      <c r="O734" s="237"/>
      <c r="P734" s="237"/>
      <c r="Q734" s="237"/>
      <c r="R734" s="237"/>
      <c r="S734" s="237"/>
      <c r="T734" s="238"/>
      <c r="AT734" s="239" t="s">
        <v>157</v>
      </c>
      <c r="AU734" s="239" t="s">
        <v>170</v>
      </c>
      <c r="AV734" s="11" t="s">
        <v>79</v>
      </c>
      <c r="AW734" s="11" t="s">
        <v>35</v>
      </c>
      <c r="AX734" s="11" t="s">
        <v>72</v>
      </c>
      <c r="AY734" s="239" t="s">
        <v>146</v>
      </c>
    </row>
    <row r="735" s="12" customFormat="1">
      <c r="B735" s="240"/>
      <c r="C735" s="241"/>
      <c r="D735" s="227" t="s">
        <v>157</v>
      </c>
      <c r="E735" s="242" t="s">
        <v>21</v>
      </c>
      <c r="F735" s="243" t="s">
        <v>618</v>
      </c>
      <c r="G735" s="241"/>
      <c r="H735" s="244">
        <v>14.4</v>
      </c>
      <c r="I735" s="245"/>
      <c r="J735" s="241"/>
      <c r="K735" s="241"/>
      <c r="L735" s="246"/>
      <c r="M735" s="247"/>
      <c r="N735" s="248"/>
      <c r="O735" s="248"/>
      <c r="P735" s="248"/>
      <c r="Q735" s="248"/>
      <c r="R735" s="248"/>
      <c r="S735" s="248"/>
      <c r="T735" s="249"/>
      <c r="AT735" s="250" t="s">
        <v>157</v>
      </c>
      <c r="AU735" s="250" t="s">
        <v>170</v>
      </c>
      <c r="AV735" s="12" t="s">
        <v>81</v>
      </c>
      <c r="AW735" s="12" t="s">
        <v>35</v>
      </c>
      <c r="AX735" s="12" t="s">
        <v>72</v>
      </c>
      <c r="AY735" s="250" t="s">
        <v>146</v>
      </c>
    </row>
    <row r="736" s="11" customFormat="1">
      <c r="B736" s="230"/>
      <c r="C736" s="231"/>
      <c r="D736" s="227" t="s">
        <v>157</v>
      </c>
      <c r="E736" s="232" t="s">
        <v>21</v>
      </c>
      <c r="F736" s="233" t="s">
        <v>163</v>
      </c>
      <c r="G736" s="231"/>
      <c r="H736" s="232" t="s">
        <v>21</v>
      </c>
      <c r="I736" s="234"/>
      <c r="J736" s="231"/>
      <c r="K736" s="231"/>
      <c r="L736" s="235"/>
      <c r="M736" s="236"/>
      <c r="N736" s="237"/>
      <c r="O736" s="237"/>
      <c r="P736" s="237"/>
      <c r="Q736" s="237"/>
      <c r="R736" s="237"/>
      <c r="S736" s="237"/>
      <c r="T736" s="238"/>
      <c r="AT736" s="239" t="s">
        <v>157</v>
      </c>
      <c r="AU736" s="239" t="s">
        <v>170</v>
      </c>
      <c r="AV736" s="11" t="s">
        <v>79</v>
      </c>
      <c r="AW736" s="11" t="s">
        <v>35</v>
      </c>
      <c r="AX736" s="11" t="s">
        <v>72</v>
      </c>
      <c r="AY736" s="239" t="s">
        <v>146</v>
      </c>
    </row>
    <row r="737" s="12" customFormat="1">
      <c r="B737" s="240"/>
      <c r="C737" s="241"/>
      <c r="D737" s="227" t="s">
        <v>157</v>
      </c>
      <c r="E737" s="242" t="s">
        <v>21</v>
      </c>
      <c r="F737" s="243" t="s">
        <v>619</v>
      </c>
      <c r="G737" s="241"/>
      <c r="H737" s="244">
        <v>21.600000000000001</v>
      </c>
      <c r="I737" s="245"/>
      <c r="J737" s="241"/>
      <c r="K737" s="241"/>
      <c r="L737" s="246"/>
      <c r="M737" s="247"/>
      <c r="N737" s="248"/>
      <c r="O737" s="248"/>
      <c r="P737" s="248"/>
      <c r="Q737" s="248"/>
      <c r="R737" s="248"/>
      <c r="S737" s="248"/>
      <c r="T737" s="249"/>
      <c r="AT737" s="250" t="s">
        <v>157</v>
      </c>
      <c r="AU737" s="250" t="s">
        <v>170</v>
      </c>
      <c r="AV737" s="12" t="s">
        <v>81</v>
      </c>
      <c r="AW737" s="12" t="s">
        <v>35</v>
      </c>
      <c r="AX737" s="12" t="s">
        <v>72</v>
      </c>
      <c r="AY737" s="250" t="s">
        <v>146</v>
      </c>
    </row>
    <row r="738" s="12" customFormat="1">
      <c r="B738" s="240"/>
      <c r="C738" s="241"/>
      <c r="D738" s="227" t="s">
        <v>157</v>
      </c>
      <c r="E738" s="241"/>
      <c r="F738" s="243" t="s">
        <v>753</v>
      </c>
      <c r="G738" s="241"/>
      <c r="H738" s="244">
        <v>128.52000000000001</v>
      </c>
      <c r="I738" s="245"/>
      <c r="J738" s="241"/>
      <c r="K738" s="241"/>
      <c r="L738" s="246"/>
      <c r="M738" s="247"/>
      <c r="N738" s="248"/>
      <c r="O738" s="248"/>
      <c r="P738" s="248"/>
      <c r="Q738" s="248"/>
      <c r="R738" s="248"/>
      <c r="S738" s="248"/>
      <c r="T738" s="249"/>
      <c r="AT738" s="250" t="s">
        <v>157</v>
      </c>
      <c r="AU738" s="250" t="s">
        <v>170</v>
      </c>
      <c r="AV738" s="12" t="s">
        <v>81</v>
      </c>
      <c r="AW738" s="12" t="s">
        <v>6</v>
      </c>
      <c r="AX738" s="12" t="s">
        <v>79</v>
      </c>
      <c r="AY738" s="250" t="s">
        <v>146</v>
      </c>
    </row>
    <row r="739" s="1" customFormat="1" ht="16.5" customHeight="1">
      <c r="B739" s="44"/>
      <c r="C739" s="251" t="s">
        <v>754</v>
      </c>
      <c r="D739" s="251" t="s">
        <v>261</v>
      </c>
      <c r="E739" s="252" t="s">
        <v>755</v>
      </c>
      <c r="F739" s="253" t="s">
        <v>756</v>
      </c>
      <c r="G739" s="254" t="s">
        <v>302</v>
      </c>
      <c r="H739" s="255">
        <v>20.853000000000002</v>
      </c>
      <c r="I739" s="256"/>
      <c r="J739" s="257">
        <f>ROUND(I739*H739,2)</f>
        <v>0</v>
      </c>
      <c r="K739" s="253" t="s">
        <v>152</v>
      </c>
      <c r="L739" s="258"/>
      <c r="M739" s="259" t="s">
        <v>21</v>
      </c>
      <c r="N739" s="260" t="s">
        <v>43</v>
      </c>
      <c r="O739" s="45"/>
      <c r="P739" s="224">
        <f>O739*H739</f>
        <v>0</v>
      </c>
      <c r="Q739" s="224">
        <v>0.00029999999999999997</v>
      </c>
      <c r="R739" s="224">
        <f>Q739*H739</f>
        <v>0.0062559</v>
      </c>
      <c r="S739" s="224">
        <v>0</v>
      </c>
      <c r="T739" s="225">
        <f>S739*H739</f>
        <v>0</v>
      </c>
      <c r="AR739" s="22" t="s">
        <v>204</v>
      </c>
      <c r="AT739" s="22" t="s">
        <v>261</v>
      </c>
      <c r="AU739" s="22" t="s">
        <v>170</v>
      </c>
      <c r="AY739" s="22" t="s">
        <v>146</v>
      </c>
      <c r="BE739" s="226">
        <f>IF(N739="základní",J739,0)</f>
        <v>0</v>
      </c>
      <c r="BF739" s="226">
        <f>IF(N739="snížená",J739,0)</f>
        <v>0</v>
      </c>
      <c r="BG739" s="226">
        <f>IF(N739="zákl. přenesená",J739,0)</f>
        <v>0</v>
      </c>
      <c r="BH739" s="226">
        <f>IF(N739="sníž. přenesená",J739,0)</f>
        <v>0</v>
      </c>
      <c r="BI739" s="226">
        <f>IF(N739="nulová",J739,0)</f>
        <v>0</v>
      </c>
      <c r="BJ739" s="22" t="s">
        <v>79</v>
      </c>
      <c r="BK739" s="226">
        <f>ROUND(I739*H739,2)</f>
        <v>0</v>
      </c>
      <c r="BL739" s="22" t="s">
        <v>153</v>
      </c>
      <c r="BM739" s="22" t="s">
        <v>757</v>
      </c>
    </row>
    <row r="740" s="1" customFormat="1">
      <c r="B740" s="44"/>
      <c r="C740" s="72"/>
      <c r="D740" s="227" t="s">
        <v>155</v>
      </c>
      <c r="E740" s="72"/>
      <c r="F740" s="228" t="s">
        <v>756</v>
      </c>
      <c r="G740" s="72"/>
      <c r="H740" s="72"/>
      <c r="I740" s="185"/>
      <c r="J740" s="72"/>
      <c r="K740" s="72"/>
      <c r="L740" s="70"/>
      <c r="M740" s="229"/>
      <c r="N740" s="45"/>
      <c r="O740" s="45"/>
      <c r="P740" s="45"/>
      <c r="Q740" s="45"/>
      <c r="R740" s="45"/>
      <c r="S740" s="45"/>
      <c r="T740" s="93"/>
      <c r="AT740" s="22" t="s">
        <v>155</v>
      </c>
      <c r="AU740" s="22" t="s">
        <v>170</v>
      </c>
    </row>
    <row r="741" s="12" customFormat="1">
      <c r="B741" s="240"/>
      <c r="C741" s="241"/>
      <c r="D741" s="227" t="s">
        <v>157</v>
      </c>
      <c r="E741" s="242" t="s">
        <v>21</v>
      </c>
      <c r="F741" s="243" t="s">
        <v>758</v>
      </c>
      <c r="G741" s="241"/>
      <c r="H741" s="244">
        <v>19.859999999999999</v>
      </c>
      <c r="I741" s="245"/>
      <c r="J741" s="241"/>
      <c r="K741" s="241"/>
      <c r="L741" s="246"/>
      <c r="M741" s="247"/>
      <c r="N741" s="248"/>
      <c r="O741" s="248"/>
      <c r="P741" s="248"/>
      <c r="Q741" s="248"/>
      <c r="R741" s="248"/>
      <c r="S741" s="248"/>
      <c r="T741" s="249"/>
      <c r="AT741" s="250" t="s">
        <v>157</v>
      </c>
      <c r="AU741" s="250" t="s">
        <v>170</v>
      </c>
      <c r="AV741" s="12" t="s">
        <v>81</v>
      </c>
      <c r="AW741" s="12" t="s">
        <v>35</v>
      </c>
      <c r="AX741" s="12" t="s">
        <v>72</v>
      </c>
      <c r="AY741" s="250" t="s">
        <v>146</v>
      </c>
    </row>
    <row r="742" s="12" customFormat="1">
      <c r="B742" s="240"/>
      <c r="C742" s="241"/>
      <c r="D742" s="227" t="s">
        <v>157</v>
      </c>
      <c r="E742" s="241"/>
      <c r="F742" s="243" t="s">
        <v>759</v>
      </c>
      <c r="G742" s="241"/>
      <c r="H742" s="244">
        <v>20.853000000000002</v>
      </c>
      <c r="I742" s="245"/>
      <c r="J742" s="241"/>
      <c r="K742" s="241"/>
      <c r="L742" s="246"/>
      <c r="M742" s="247"/>
      <c r="N742" s="248"/>
      <c r="O742" s="248"/>
      <c r="P742" s="248"/>
      <c r="Q742" s="248"/>
      <c r="R742" s="248"/>
      <c r="S742" s="248"/>
      <c r="T742" s="249"/>
      <c r="AT742" s="250" t="s">
        <v>157</v>
      </c>
      <c r="AU742" s="250" t="s">
        <v>170</v>
      </c>
      <c r="AV742" s="12" t="s">
        <v>81</v>
      </c>
      <c r="AW742" s="12" t="s">
        <v>6</v>
      </c>
      <c r="AX742" s="12" t="s">
        <v>79</v>
      </c>
      <c r="AY742" s="250" t="s">
        <v>146</v>
      </c>
    </row>
    <row r="743" s="1" customFormat="1" ht="25.5" customHeight="1">
      <c r="B743" s="44"/>
      <c r="C743" s="215" t="s">
        <v>760</v>
      </c>
      <c r="D743" s="215" t="s">
        <v>148</v>
      </c>
      <c r="E743" s="216" t="s">
        <v>761</v>
      </c>
      <c r="F743" s="217" t="s">
        <v>762</v>
      </c>
      <c r="G743" s="218" t="s">
        <v>151</v>
      </c>
      <c r="H743" s="219">
        <v>3.7050000000000001</v>
      </c>
      <c r="I743" s="220"/>
      <c r="J743" s="221">
        <f>ROUND(I743*H743,2)</f>
        <v>0</v>
      </c>
      <c r="K743" s="217" t="s">
        <v>152</v>
      </c>
      <c r="L743" s="70"/>
      <c r="M743" s="222" t="s">
        <v>21</v>
      </c>
      <c r="N743" s="223" t="s">
        <v>43</v>
      </c>
      <c r="O743" s="45"/>
      <c r="P743" s="224">
        <f>O743*H743</f>
        <v>0</v>
      </c>
      <c r="Q743" s="224">
        <v>0.0026800000000000001</v>
      </c>
      <c r="R743" s="224">
        <f>Q743*H743</f>
        <v>0.0099293999999999997</v>
      </c>
      <c r="S743" s="224">
        <v>0</v>
      </c>
      <c r="T743" s="225">
        <f>S743*H743</f>
        <v>0</v>
      </c>
      <c r="AR743" s="22" t="s">
        <v>153</v>
      </c>
      <c r="AT743" s="22" t="s">
        <v>148</v>
      </c>
      <c r="AU743" s="22" t="s">
        <v>170</v>
      </c>
      <c r="AY743" s="22" t="s">
        <v>146</v>
      </c>
      <c r="BE743" s="226">
        <f>IF(N743="základní",J743,0)</f>
        <v>0</v>
      </c>
      <c r="BF743" s="226">
        <f>IF(N743="snížená",J743,0)</f>
        <v>0</v>
      </c>
      <c r="BG743" s="226">
        <f>IF(N743="zákl. přenesená",J743,0)</f>
        <v>0</v>
      </c>
      <c r="BH743" s="226">
        <f>IF(N743="sníž. přenesená",J743,0)</f>
        <v>0</v>
      </c>
      <c r="BI743" s="226">
        <f>IF(N743="nulová",J743,0)</f>
        <v>0</v>
      </c>
      <c r="BJ743" s="22" t="s">
        <v>79</v>
      </c>
      <c r="BK743" s="226">
        <f>ROUND(I743*H743,2)</f>
        <v>0</v>
      </c>
      <c r="BL743" s="22" t="s">
        <v>153</v>
      </c>
      <c r="BM743" s="22" t="s">
        <v>763</v>
      </c>
    </row>
    <row r="744" s="1" customFormat="1">
      <c r="B744" s="44"/>
      <c r="C744" s="72"/>
      <c r="D744" s="227" t="s">
        <v>155</v>
      </c>
      <c r="E744" s="72"/>
      <c r="F744" s="228" t="s">
        <v>764</v>
      </c>
      <c r="G744" s="72"/>
      <c r="H744" s="72"/>
      <c r="I744" s="185"/>
      <c r="J744" s="72"/>
      <c r="K744" s="72"/>
      <c r="L744" s="70"/>
      <c r="M744" s="229"/>
      <c r="N744" s="45"/>
      <c r="O744" s="45"/>
      <c r="P744" s="45"/>
      <c r="Q744" s="45"/>
      <c r="R744" s="45"/>
      <c r="S744" s="45"/>
      <c r="T744" s="93"/>
      <c r="AT744" s="22" t="s">
        <v>155</v>
      </c>
      <c r="AU744" s="22" t="s">
        <v>170</v>
      </c>
    </row>
    <row r="745" s="11" customFormat="1">
      <c r="B745" s="230"/>
      <c r="C745" s="231"/>
      <c r="D745" s="227" t="s">
        <v>157</v>
      </c>
      <c r="E745" s="232" t="s">
        <v>21</v>
      </c>
      <c r="F745" s="233" t="s">
        <v>697</v>
      </c>
      <c r="G745" s="231"/>
      <c r="H745" s="232" t="s">
        <v>21</v>
      </c>
      <c r="I745" s="234"/>
      <c r="J745" s="231"/>
      <c r="K745" s="231"/>
      <c r="L745" s="235"/>
      <c r="M745" s="236"/>
      <c r="N745" s="237"/>
      <c r="O745" s="237"/>
      <c r="P745" s="237"/>
      <c r="Q745" s="237"/>
      <c r="R745" s="237"/>
      <c r="S745" s="237"/>
      <c r="T745" s="238"/>
      <c r="AT745" s="239" t="s">
        <v>157</v>
      </c>
      <c r="AU745" s="239" t="s">
        <v>170</v>
      </c>
      <c r="AV745" s="11" t="s">
        <v>79</v>
      </c>
      <c r="AW745" s="11" t="s">
        <v>35</v>
      </c>
      <c r="AX745" s="11" t="s">
        <v>72</v>
      </c>
      <c r="AY745" s="239" t="s">
        <v>146</v>
      </c>
    </row>
    <row r="746" s="12" customFormat="1">
      <c r="B746" s="240"/>
      <c r="C746" s="241"/>
      <c r="D746" s="227" t="s">
        <v>157</v>
      </c>
      <c r="E746" s="242" t="s">
        <v>21</v>
      </c>
      <c r="F746" s="243" t="s">
        <v>698</v>
      </c>
      <c r="G746" s="241"/>
      <c r="H746" s="244">
        <v>3.7050000000000001</v>
      </c>
      <c r="I746" s="245"/>
      <c r="J746" s="241"/>
      <c r="K746" s="241"/>
      <c r="L746" s="246"/>
      <c r="M746" s="247"/>
      <c r="N746" s="248"/>
      <c r="O746" s="248"/>
      <c r="P746" s="248"/>
      <c r="Q746" s="248"/>
      <c r="R746" s="248"/>
      <c r="S746" s="248"/>
      <c r="T746" s="249"/>
      <c r="AT746" s="250" t="s">
        <v>157</v>
      </c>
      <c r="AU746" s="250" t="s">
        <v>170</v>
      </c>
      <c r="AV746" s="12" t="s">
        <v>81</v>
      </c>
      <c r="AW746" s="12" t="s">
        <v>35</v>
      </c>
      <c r="AX746" s="12" t="s">
        <v>72</v>
      </c>
      <c r="AY746" s="250" t="s">
        <v>146</v>
      </c>
    </row>
    <row r="747" s="1" customFormat="1" ht="25.5" customHeight="1">
      <c r="B747" s="44"/>
      <c r="C747" s="215" t="s">
        <v>765</v>
      </c>
      <c r="D747" s="215" t="s">
        <v>148</v>
      </c>
      <c r="E747" s="216" t="s">
        <v>766</v>
      </c>
      <c r="F747" s="217" t="s">
        <v>767</v>
      </c>
      <c r="G747" s="218" t="s">
        <v>151</v>
      </c>
      <c r="H747" s="219">
        <v>63.359999999999999</v>
      </c>
      <c r="I747" s="220"/>
      <c r="J747" s="221">
        <f>ROUND(I747*H747,2)</f>
        <v>0</v>
      </c>
      <c r="K747" s="217" t="s">
        <v>21</v>
      </c>
      <c r="L747" s="70"/>
      <c r="M747" s="222" t="s">
        <v>21</v>
      </c>
      <c r="N747" s="223" t="s">
        <v>43</v>
      </c>
      <c r="O747" s="45"/>
      <c r="P747" s="224">
        <f>O747*H747</f>
        <v>0</v>
      </c>
      <c r="Q747" s="224">
        <v>0.0016800000000000001</v>
      </c>
      <c r="R747" s="224">
        <f>Q747*H747</f>
        <v>0.10644480000000001</v>
      </c>
      <c r="S747" s="224">
        <v>0</v>
      </c>
      <c r="T747" s="225">
        <f>S747*H747</f>
        <v>0</v>
      </c>
      <c r="AR747" s="22" t="s">
        <v>153</v>
      </c>
      <c r="AT747" s="22" t="s">
        <v>148</v>
      </c>
      <c r="AU747" s="22" t="s">
        <v>170</v>
      </c>
      <c r="AY747" s="22" t="s">
        <v>146</v>
      </c>
      <c r="BE747" s="226">
        <f>IF(N747="základní",J747,0)</f>
        <v>0</v>
      </c>
      <c r="BF747" s="226">
        <f>IF(N747="snížená",J747,0)</f>
        <v>0</v>
      </c>
      <c r="BG747" s="226">
        <f>IF(N747="zákl. přenesená",J747,0)</f>
        <v>0</v>
      </c>
      <c r="BH747" s="226">
        <f>IF(N747="sníž. přenesená",J747,0)</f>
        <v>0</v>
      </c>
      <c r="BI747" s="226">
        <f>IF(N747="nulová",J747,0)</f>
        <v>0</v>
      </c>
      <c r="BJ747" s="22" t="s">
        <v>79</v>
      </c>
      <c r="BK747" s="226">
        <f>ROUND(I747*H747,2)</f>
        <v>0</v>
      </c>
      <c r="BL747" s="22" t="s">
        <v>153</v>
      </c>
      <c r="BM747" s="22" t="s">
        <v>768</v>
      </c>
    </row>
    <row r="748" s="1" customFormat="1">
      <c r="B748" s="44"/>
      <c r="C748" s="72"/>
      <c r="D748" s="227" t="s">
        <v>155</v>
      </c>
      <c r="E748" s="72"/>
      <c r="F748" s="228" t="s">
        <v>769</v>
      </c>
      <c r="G748" s="72"/>
      <c r="H748" s="72"/>
      <c r="I748" s="185"/>
      <c r="J748" s="72"/>
      <c r="K748" s="72"/>
      <c r="L748" s="70"/>
      <c r="M748" s="229"/>
      <c r="N748" s="45"/>
      <c r="O748" s="45"/>
      <c r="P748" s="45"/>
      <c r="Q748" s="45"/>
      <c r="R748" s="45"/>
      <c r="S748" s="45"/>
      <c r="T748" s="93"/>
      <c r="AT748" s="22" t="s">
        <v>155</v>
      </c>
      <c r="AU748" s="22" t="s">
        <v>170</v>
      </c>
    </row>
    <row r="749" s="11" customFormat="1">
      <c r="B749" s="230"/>
      <c r="C749" s="231"/>
      <c r="D749" s="227" t="s">
        <v>157</v>
      </c>
      <c r="E749" s="232" t="s">
        <v>21</v>
      </c>
      <c r="F749" s="233" t="s">
        <v>770</v>
      </c>
      <c r="G749" s="231"/>
      <c r="H749" s="232" t="s">
        <v>21</v>
      </c>
      <c r="I749" s="234"/>
      <c r="J749" s="231"/>
      <c r="K749" s="231"/>
      <c r="L749" s="235"/>
      <c r="M749" s="236"/>
      <c r="N749" s="237"/>
      <c r="O749" s="237"/>
      <c r="P749" s="237"/>
      <c r="Q749" s="237"/>
      <c r="R749" s="237"/>
      <c r="S749" s="237"/>
      <c r="T749" s="238"/>
      <c r="AT749" s="239" t="s">
        <v>157</v>
      </c>
      <c r="AU749" s="239" t="s">
        <v>170</v>
      </c>
      <c r="AV749" s="11" t="s">
        <v>79</v>
      </c>
      <c r="AW749" s="11" t="s">
        <v>35</v>
      </c>
      <c r="AX749" s="11" t="s">
        <v>72</v>
      </c>
      <c r="AY749" s="239" t="s">
        <v>146</v>
      </c>
    </row>
    <row r="750" s="11" customFormat="1">
      <c r="B750" s="230"/>
      <c r="C750" s="231"/>
      <c r="D750" s="227" t="s">
        <v>157</v>
      </c>
      <c r="E750" s="232" t="s">
        <v>21</v>
      </c>
      <c r="F750" s="233" t="s">
        <v>159</v>
      </c>
      <c r="G750" s="231"/>
      <c r="H750" s="232" t="s">
        <v>21</v>
      </c>
      <c r="I750" s="234"/>
      <c r="J750" s="231"/>
      <c r="K750" s="231"/>
      <c r="L750" s="235"/>
      <c r="M750" s="236"/>
      <c r="N750" s="237"/>
      <c r="O750" s="237"/>
      <c r="P750" s="237"/>
      <c r="Q750" s="237"/>
      <c r="R750" s="237"/>
      <c r="S750" s="237"/>
      <c r="T750" s="238"/>
      <c r="AT750" s="239" t="s">
        <v>157</v>
      </c>
      <c r="AU750" s="239" t="s">
        <v>170</v>
      </c>
      <c r="AV750" s="11" t="s">
        <v>79</v>
      </c>
      <c r="AW750" s="11" t="s">
        <v>35</v>
      </c>
      <c r="AX750" s="11" t="s">
        <v>72</v>
      </c>
      <c r="AY750" s="239" t="s">
        <v>146</v>
      </c>
    </row>
    <row r="751" s="12" customFormat="1">
      <c r="B751" s="240"/>
      <c r="C751" s="241"/>
      <c r="D751" s="227" t="s">
        <v>157</v>
      </c>
      <c r="E751" s="242" t="s">
        <v>21</v>
      </c>
      <c r="F751" s="243" t="s">
        <v>771</v>
      </c>
      <c r="G751" s="241"/>
      <c r="H751" s="244">
        <v>20.16</v>
      </c>
      <c r="I751" s="245"/>
      <c r="J751" s="241"/>
      <c r="K751" s="241"/>
      <c r="L751" s="246"/>
      <c r="M751" s="247"/>
      <c r="N751" s="248"/>
      <c r="O751" s="248"/>
      <c r="P751" s="248"/>
      <c r="Q751" s="248"/>
      <c r="R751" s="248"/>
      <c r="S751" s="248"/>
      <c r="T751" s="249"/>
      <c r="AT751" s="250" t="s">
        <v>157</v>
      </c>
      <c r="AU751" s="250" t="s">
        <v>170</v>
      </c>
      <c r="AV751" s="12" t="s">
        <v>81</v>
      </c>
      <c r="AW751" s="12" t="s">
        <v>35</v>
      </c>
      <c r="AX751" s="12" t="s">
        <v>72</v>
      </c>
      <c r="AY751" s="250" t="s">
        <v>146</v>
      </c>
    </row>
    <row r="752" s="11" customFormat="1">
      <c r="B752" s="230"/>
      <c r="C752" s="231"/>
      <c r="D752" s="227" t="s">
        <v>157</v>
      </c>
      <c r="E752" s="232" t="s">
        <v>21</v>
      </c>
      <c r="F752" s="233" t="s">
        <v>161</v>
      </c>
      <c r="G752" s="231"/>
      <c r="H752" s="232" t="s">
        <v>21</v>
      </c>
      <c r="I752" s="234"/>
      <c r="J752" s="231"/>
      <c r="K752" s="231"/>
      <c r="L752" s="235"/>
      <c r="M752" s="236"/>
      <c r="N752" s="237"/>
      <c r="O752" s="237"/>
      <c r="P752" s="237"/>
      <c r="Q752" s="237"/>
      <c r="R752" s="237"/>
      <c r="S752" s="237"/>
      <c r="T752" s="238"/>
      <c r="AT752" s="239" t="s">
        <v>157</v>
      </c>
      <c r="AU752" s="239" t="s">
        <v>170</v>
      </c>
      <c r="AV752" s="11" t="s">
        <v>79</v>
      </c>
      <c r="AW752" s="11" t="s">
        <v>35</v>
      </c>
      <c r="AX752" s="11" t="s">
        <v>72</v>
      </c>
      <c r="AY752" s="239" t="s">
        <v>146</v>
      </c>
    </row>
    <row r="753" s="12" customFormat="1">
      <c r="B753" s="240"/>
      <c r="C753" s="241"/>
      <c r="D753" s="227" t="s">
        <v>157</v>
      </c>
      <c r="E753" s="242" t="s">
        <v>21</v>
      </c>
      <c r="F753" s="243" t="s">
        <v>772</v>
      </c>
      <c r="G753" s="241"/>
      <c r="H753" s="244">
        <v>25.920000000000002</v>
      </c>
      <c r="I753" s="245"/>
      <c r="J753" s="241"/>
      <c r="K753" s="241"/>
      <c r="L753" s="246"/>
      <c r="M753" s="247"/>
      <c r="N753" s="248"/>
      <c r="O753" s="248"/>
      <c r="P753" s="248"/>
      <c r="Q753" s="248"/>
      <c r="R753" s="248"/>
      <c r="S753" s="248"/>
      <c r="T753" s="249"/>
      <c r="AT753" s="250" t="s">
        <v>157</v>
      </c>
      <c r="AU753" s="250" t="s">
        <v>170</v>
      </c>
      <c r="AV753" s="12" t="s">
        <v>81</v>
      </c>
      <c r="AW753" s="12" t="s">
        <v>35</v>
      </c>
      <c r="AX753" s="12" t="s">
        <v>72</v>
      </c>
      <c r="AY753" s="250" t="s">
        <v>146</v>
      </c>
    </row>
    <row r="754" s="11" customFormat="1">
      <c r="B754" s="230"/>
      <c r="C754" s="231"/>
      <c r="D754" s="227" t="s">
        <v>157</v>
      </c>
      <c r="E754" s="232" t="s">
        <v>21</v>
      </c>
      <c r="F754" s="233" t="s">
        <v>346</v>
      </c>
      <c r="G754" s="231"/>
      <c r="H754" s="232" t="s">
        <v>21</v>
      </c>
      <c r="I754" s="234"/>
      <c r="J754" s="231"/>
      <c r="K754" s="231"/>
      <c r="L754" s="235"/>
      <c r="M754" s="236"/>
      <c r="N754" s="237"/>
      <c r="O754" s="237"/>
      <c r="P754" s="237"/>
      <c r="Q754" s="237"/>
      <c r="R754" s="237"/>
      <c r="S754" s="237"/>
      <c r="T754" s="238"/>
      <c r="AT754" s="239" t="s">
        <v>157</v>
      </c>
      <c r="AU754" s="239" t="s">
        <v>170</v>
      </c>
      <c r="AV754" s="11" t="s">
        <v>79</v>
      </c>
      <c r="AW754" s="11" t="s">
        <v>35</v>
      </c>
      <c r="AX754" s="11" t="s">
        <v>72</v>
      </c>
      <c r="AY754" s="239" t="s">
        <v>146</v>
      </c>
    </row>
    <row r="755" s="12" customFormat="1">
      <c r="B755" s="240"/>
      <c r="C755" s="241"/>
      <c r="D755" s="227" t="s">
        <v>157</v>
      </c>
      <c r="E755" s="242" t="s">
        <v>21</v>
      </c>
      <c r="F755" s="243" t="s">
        <v>773</v>
      </c>
      <c r="G755" s="241"/>
      <c r="H755" s="244">
        <v>7.2000000000000002</v>
      </c>
      <c r="I755" s="245"/>
      <c r="J755" s="241"/>
      <c r="K755" s="241"/>
      <c r="L755" s="246"/>
      <c r="M755" s="247"/>
      <c r="N755" s="248"/>
      <c r="O755" s="248"/>
      <c r="P755" s="248"/>
      <c r="Q755" s="248"/>
      <c r="R755" s="248"/>
      <c r="S755" s="248"/>
      <c r="T755" s="249"/>
      <c r="AT755" s="250" t="s">
        <v>157</v>
      </c>
      <c r="AU755" s="250" t="s">
        <v>170</v>
      </c>
      <c r="AV755" s="12" t="s">
        <v>81</v>
      </c>
      <c r="AW755" s="12" t="s">
        <v>35</v>
      </c>
      <c r="AX755" s="12" t="s">
        <v>72</v>
      </c>
      <c r="AY755" s="250" t="s">
        <v>146</v>
      </c>
    </row>
    <row r="756" s="11" customFormat="1">
      <c r="B756" s="230"/>
      <c r="C756" s="231"/>
      <c r="D756" s="227" t="s">
        <v>157</v>
      </c>
      <c r="E756" s="232" t="s">
        <v>21</v>
      </c>
      <c r="F756" s="233" t="s">
        <v>163</v>
      </c>
      <c r="G756" s="231"/>
      <c r="H756" s="232" t="s">
        <v>21</v>
      </c>
      <c r="I756" s="234"/>
      <c r="J756" s="231"/>
      <c r="K756" s="231"/>
      <c r="L756" s="235"/>
      <c r="M756" s="236"/>
      <c r="N756" s="237"/>
      <c r="O756" s="237"/>
      <c r="P756" s="237"/>
      <c r="Q756" s="237"/>
      <c r="R756" s="237"/>
      <c r="S756" s="237"/>
      <c r="T756" s="238"/>
      <c r="AT756" s="239" t="s">
        <v>157</v>
      </c>
      <c r="AU756" s="239" t="s">
        <v>170</v>
      </c>
      <c r="AV756" s="11" t="s">
        <v>79</v>
      </c>
      <c r="AW756" s="11" t="s">
        <v>35</v>
      </c>
      <c r="AX756" s="11" t="s">
        <v>72</v>
      </c>
      <c r="AY756" s="239" t="s">
        <v>146</v>
      </c>
    </row>
    <row r="757" s="12" customFormat="1">
      <c r="B757" s="240"/>
      <c r="C757" s="241"/>
      <c r="D757" s="227" t="s">
        <v>157</v>
      </c>
      <c r="E757" s="242" t="s">
        <v>21</v>
      </c>
      <c r="F757" s="243" t="s">
        <v>774</v>
      </c>
      <c r="G757" s="241"/>
      <c r="H757" s="244">
        <v>10.08</v>
      </c>
      <c r="I757" s="245"/>
      <c r="J757" s="241"/>
      <c r="K757" s="241"/>
      <c r="L757" s="246"/>
      <c r="M757" s="247"/>
      <c r="N757" s="248"/>
      <c r="O757" s="248"/>
      <c r="P757" s="248"/>
      <c r="Q757" s="248"/>
      <c r="R757" s="248"/>
      <c r="S757" s="248"/>
      <c r="T757" s="249"/>
      <c r="AT757" s="250" t="s">
        <v>157</v>
      </c>
      <c r="AU757" s="250" t="s">
        <v>170</v>
      </c>
      <c r="AV757" s="12" t="s">
        <v>81</v>
      </c>
      <c r="AW757" s="12" t="s">
        <v>35</v>
      </c>
      <c r="AX757" s="12" t="s">
        <v>72</v>
      </c>
      <c r="AY757" s="250" t="s">
        <v>146</v>
      </c>
    </row>
    <row r="758" s="1" customFormat="1" ht="25.5" customHeight="1">
      <c r="B758" s="44"/>
      <c r="C758" s="215" t="s">
        <v>775</v>
      </c>
      <c r="D758" s="215" t="s">
        <v>148</v>
      </c>
      <c r="E758" s="216" t="s">
        <v>776</v>
      </c>
      <c r="F758" s="217" t="s">
        <v>777</v>
      </c>
      <c r="G758" s="218" t="s">
        <v>151</v>
      </c>
      <c r="H758" s="219">
        <v>644.41399999999999</v>
      </c>
      <c r="I758" s="220"/>
      <c r="J758" s="221">
        <f>ROUND(I758*H758,2)</f>
        <v>0</v>
      </c>
      <c r="K758" s="217" t="s">
        <v>152</v>
      </c>
      <c r="L758" s="70"/>
      <c r="M758" s="222" t="s">
        <v>21</v>
      </c>
      <c r="N758" s="223" t="s">
        <v>43</v>
      </c>
      <c r="O758" s="45"/>
      <c r="P758" s="224">
        <f>O758*H758</f>
        <v>0</v>
      </c>
      <c r="Q758" s="224">
        <v>0.0026800000000000001</v>
      </c>
      <c r="R758" s="224">
        <f>Q758*H758</f>
        <v>1.7270295200000001</v>
      </c>
      <c r="S758" s="224">
        <v>0</v>
      </c>
      <c r="T758" s="225">
        <f>S758*H758</f>
        <v>0</v>
      </c>
      <c r="AR758" s="22" t="s">
        <v>153</v>
      </c>
      <c r="AT758" s="22" t="s">
        <v>148</v>
      </c>
      <c r="AU758" s="22" t="s">
        <v>170</v>
      </c>
      <c r="AY758" s="22" t="s">
        <v>146</v>
      </c>
      <c r="BE758" s="226">
        <f>IF(N758="základní",J758,0)</f>
        <v>0</v>
      </c>
      <c r="BF758" s="226">
        <f>IF(N758="snížená",J758,0)</f>
        <v>0</v>
      </c>
      <c r="BG758" s="226">
        <f>IF(N758="zákl. přenesená",J758,0)</f>
        <v>0</v>
      </c>
      <c r="BH758" s="226">
        <f>IF(N758="sníž. přenesená",J758,0)</f>
        <v>0</v>
      </c>
      <c r="BI758" s="226">
        <f>IF(N758="nulová",J758,0)</f>
        <v>0</v>
      </c>
      <c r="BJ758" s="22" t="s">
        <v>79</v>
      </c>
      <c r="BK758" s="226">
        <f>ROUND(I758*H758,2)</f>
        <v>0</v>
      </c>
      <c r="BL758" s="22" t="s">
        <v>153</v>
      </c>
      <c r="BM758" s="22" t="s">
        <v>778</v>
      </c>
    </row>
    <row r="759" s="1" customFormat="1">
      <c r="B759" s="44"/>
      <c r="C759" s="72"/>
      <c r="D759" s="227" t="s">
        <v>155</v>
      </c>
      <c r="E759" s="72"/>
      <c r="F759" s="228" t="s">
        <v>779</v>
      </c>
      <c r="G759" s="72"/>
      <c r="H759" s="72"/>
      <c r="I759" s="185"/>
      <c r="J759" s="72"/>
      <c r="K759" s="72"/>
      <c r="L759" s="70"/>
      <c r="M759" s="229"/>
      <c r="N759" s="45"/>
      <c r="O759" s="45"/>
      <c r="P759" s="45"/>
      <c r="Q759" s="45"/>
      <c r="R759" s="45"/>
      <c r="S759" s="45"/>
      <c r="T759" s="93"/>
      <c r="AT759" s="22" t="s">
        <v>155</v>
      </c>
      <c r="AU759" s="22" t="s">
        <v>170</v>
      </c>
    </row>
    <row r="760" s="11" customFormat="1">
      <c r="B760" s="230"/>
      <c r="C760" s="231"/>
      <c r="D760" s="227" t="s">
        <v>157</v>
      </c>
      <c r="E760" s="232" t="s">
        <v>21</v>
      </c>
      <c r="F760" s="233" t="s">
        <v>633</v>
      </c>
      <c r="G760" s="231"/>
      <c r="H760" s="232" t="s">
        <v>21</v>
      </c>
      <c r="I760" s="234"/>
      <c r="J760" s="231"/>
      <c r="K760" s="231"/>
      <c r="L760" s="235"/>
      <c r="M760" s="236"/>
      <c r="N760" s="237"/>
      <c r="O760" s="237"/>
      <c r="P760" s="237"/>
      <c r="Q760" s="237"/>
      <c r="R760" s="237"/>
      <c r="S760" s="237"/>
      <c r="T760" s="238"/>
      <c r="AT760" s="239" t="s">
        <v>157</v>
      </c>
      <c r="AU760" s="239" t="s">
        <v>170</v>
      </c>
      <c r="AV760" s="11" t="s">
        <v>79</v>
      </c>
      <c r="AW760" s="11" t="s">
        <v>35</v>
      </c>
      <c r="AX760" s="11" t="s">
        <v>72</v>
      </c>
      <c r="AY760" s="239" t="s">
        <v>146</v>
      </c>
    </row>
    <row r="761" s="11" customFormat="1">
      <c r="B761" s="230"/>
      <c r="C761" s="231"/>
      <c r="D761" s="227" t="s">
        <v>157</v>
      </c>
      <c r="E761" s="232" t="s">
        <v>21</v>
      </c>
      <c r="F761" s="233" t="s">
        <v>159</v>
      </c>
      <c r="G761" s="231"/>
      <c r="H761" s="232" t="s">
        <v>21</v>
      </c>
      <c r="I761" s="234"/>
      <c r="J761" s="231"/>
      <c r="K761" s="231"/>
      <c r="L761" s="235"/>
      <c r="M761" s="236"/>
      <c r="N761" s="237"/>
      <c r="O761" s="237"/>
      <c r="P761" s="237"/>
      <c r="Q761" s="237"/>
      <c r="R761" s="237"/>
      <c r="S761" s="237"/>
      <c r="T761" s="238"/>
      <c r="AT761" s="239" t="s">
        <v>157</v>
      </c>
      <c r="AU761" s="239" t="s">
        <v>170</v>
      </c>
      <c r="AV761" s="11" t="s">
        <v>79</v>
      </c>
      <c r="AW761" s="11" t="s">
        <v>35</v>
      </c>
      <c r="AX761" s="11" t="s">
        <v>72</v>
      </c>
      <c r="AY761" s="239" t="s">
        <v>146</v>
      </c>
    </row>
    <row r="762" s="12" customFormat="1">
      <c r="B762" s="240"/>
      <c r="C762" s="241"/>
      <c r="D762" s="227" t="s">
        <v>157</v>
      </c>
      <c r="E762" s="242" t="s">
        <v>21</v>
      </c>
      <c r="F762" s="243" t="s">
        <v>634</v>
      </c>
      <c r="G762" s="241"/>
      <c r="H762" s="244">
        <v>276.54500000000002</v>
      </c>
      <c r="I762" s="245"/>
      <c r="J762" s="241"/>
      <c r="K762" s="241"/>
      <c r="L762" s="246"/>
      <c r="M762" s="247"/>
      <c r="N762" s="248"/>
      <c r="O762" s="248"/>
      <c r="P762" s="248"/>
      <c r="Q762" s="248"/>
      <c r="R762" s="248"/>
      <c r="S762" s="248"/>
      <c r="T762" s="249"/>
      <c r="AT762" s="250" t="s">
        <v>157</v>
      </c>
      <c r="AU762" s="250" t="s">
        <v>170</v>
      </c>
      <c r="AV762" s="12" t="s">
        <v>81</v>
      </c>
      <c r="AW762" s="12" t="s">
        <v>35</v>
      </c>
      <c r="AX762" s="12" t="s">
        <v>72</v>
      </c>
      <c r="AY762" s="250" t="s">
        <v>146</v>
      </c>
    </row>
    <row r="763" s="11" customFormat="1">
      <c r="B763" s="230"/>
      <c r="C763" s="231"/>
      <c r="D763" s="227" t="s">
        <v>157</v>
      </c>
      <c r="E763" s="232" t="s">
        <v>21</v>
      </c>
      <c r="F763" s="233" t="s">
        <v>340</v>
      </c>
      <c r="G763" s="231"/>
      <c r="H763" s="232" t="s">
        <v>21</v>
      </c>
      <c r="I763" s="234"/>
      <c r="J763" s="231"/>
      <c r="K763" s="231"/>
      <c r="L763" s="235"/>
      <c r="M763" s="236"/>
      <c r="N763" s="237"/>
      <c r="O763" s="237"/>
      <c r="P763" s="237"/>
      <c r="Q763" s="237"/>
      <c r="R763" s="237"/>
      <c r="S763" s="237"/>
      <c r="T763" s="238"/>
      <c r="AT763" s="239" t="s">
        <v>157</v>
      </c>
      <c r="AU763" s="239" t="s">
        <v>170</v>
      </c>
      <c r="AV763" s="11" t="s">
        <v>79</v>
      </c>
      <c r="AW763" s="11" t="s">
        <v>35</v>
      </c>
      <c r="AX763" s="11" t="s">
        <v>72</v>
      </c>
      <c r="AY763" s="239" t="s">
        <v>146</v>
      </c>
    </row>
    <row r="764" s="12" customFormat="1">
      <c r="B764" s="240"/>
      <c r="C764" s="241"/>
      <c r="D764" s="227" t="s">
        <v>157</v>
      </c>
      <c r="E764" s="242" t="s">
        <v>21</v>
      </c>
      <c r="F764" s="243" t="s">
        <v>635</v>
      </c>
      <c r="G764" s="241"/>
      <c r="H764" s="244">
        <v>-92.159999999999997</v>
      </c>
      <c r="I764" s="245"/>
      <c r="J764" s="241"/>
      <c r="K764" s="241"/>
      <c r="L764" s="246"/>
      <c r="M764" s="247"/>
      <c r="N764" s="248"/>
      <c r="O764" s="248"/>
      <c r="P764" s="248"/>
      <c r="Q764" s="248"/>
      <c r="R764" s="248"/>
      <c r="S764" s="248"/>
      <c r="T764" s="249"/>
      <c r="AT764" s="250" t="s">
        <v>157</v>
      </c>
      <c r="AU764" s="250" t="s">
        <v>170</v>
      </c>
      <c r="AV764" s="12" t="s">
        <v>81</v>
      </c>
      <c r="AW764" s="12" t="s">
        <v>35</v>
      </c>
      <c r="AX764" s="12" t="s">
        <v>72</v>
      </c>
      <c r="AY764" s="250" t="s">
        <v>146</v>
      </c>
    </row>
    <row r="765" s="11" customFormat="1">
      <c r="B765" s="230"/>
      <c r="C765" s="231"/>
      <c r="D765" s="227" t="s">
        <v>157</v>
      </c>
      <c r="E765" s="232" t="s">
        <v>21</v>
      </c>
      <c r="F765" s="233" t="s">
        <v>161</v>
      </c>
      <c r="G765" s="231"/>
      <c r="H765" s="232" t="s">
        <v>21</v>
      </c>
      <c r="I765" s="234"/>
      <c r="J765" s="231"/>
      <c r="K765" s="231"/>
      <c r="L765" s="235"/>
      <c r="M765" s="236"/>
      <c r="N765" s="237"/>
      <c r="O765" s="237"/>
      <c r="P765" s="237"/>
      <c r="Q765" s="237"/>
      <c r="R765" s="237"/>
      <c r="S765" s="237"/>
      <c r="T765" s="238"/>
      <c r="AT765" s="239" t="s">
        <v>157</v>
      </c>
      <c r="AU765" s="239" t="s">
        <v>170</v>
      </c>
      <c r="AV765" s="11" t="s">
        <v>79</v>
      </c>
      <c r="AW765" s="11" t="s">
        <v>35</v>
      </c>
      <c r="AX765" s="11" t="s">
        <v>72</v>
      </c>
      <c r="AY765" s="239" t="s">
        <v>146</v>
      </c>
    </row>
    <row r="766" s="12" customFormat="1">
      <c r="B766" s="240"/>
      <c r="C766" s="241"/>
      <c r="D766" s="227" t="s">
        <v>157</v>
      </c>
      <c r="E766" s="242" t="s">
        <v>21</v>
      </c>
      <c r="F766" s="243" t="s">
        <v>634</v>
      </c>
      <c r="G766" s="241"/>
      <c r="H766" s="244">
        <v>276.54500000000002</v>
      </c>
      <c r="I766" s="245"/>
      <c r="J766" s="241"/>
      <c r="K766" s="241"/>
      <c r="L766" s="246"/>
      <c r="M766" s="247"/>
      <c r="N766" s="248"/>
      <c r="O766" s="248"/>
      <c r="P766" s="248"/>
      <c r="Q766" s="248"/>
      <c r="R766" s="248"/>
      <c r="S766" s="248"/>
      <c r="T766" s="249"/>
      <c r="AT766" s="250" t="s">
        <v>157</v>
      </c>
      <c r="AU766" s="250" t="s">
        <v>170</v>
      </c>
      <c r="AV766" s="12" t="s">
        <v>81</v>
      </c>
      <c r="AW766" s="12" t="s">
        <v>35</v>
      </c>
      <c r="AX766" s="12" t="s">
        <v>72</v>
      </c>
      <c r="AY766" s="250" t="s">
        <v>146</v>
      </c>
    </row>
    <row r="767" s="11" customFormat="1">
      <c r="B767" s="230"/>
      <c r="C767" s="231"/>
      <c r="D767" s="227" t="s">
        <v>157</v>
      </c>
      <c r="E767" s="232" t="s">
        <v>21</v>
      </c>
      <c r="F767" s="233" t="s">
        <v>340</v>
      </c>
      <c r="G767" s="231"/>
      <c r="H767" s="232" t="s">
        <v>21</v>
      </c>
      <c r="I767" s="234"/>
      <c r="J767" s="231"/>
      <c r="K767" s="231"/>
      <c r="L767" s="235"/>
      <c r="M767" s="236"/>
      <c r="N767" s="237"/>
      <c r="O767" s="237"/>
      <c r="P767" s="237"/>
      <c r="Q767" s="237"/>
      <c r="R767" s="237"/>
      <c r="S767" s="237"/>
      <c r="T767" s="238"/>
      <c r="AT767" s="239" t="s">
        <v>157</v>
      </c>
      <c r="AU767" s="239" t="s">
        <v>170</v>
      </c>
      <c r="AV767" s="11" t="s">
        <v>79</v>
      </c>
      <c r="AW767" s="11" t="s">
        <v>35</v>
      </c>
      <c r="AX767" s="11" t="s">
        <v>72</v>
      </c>
      <c r="AY767" s="239" t="s">
        <v>146</v>
      </c>
    </row>
    <row r="768" s="12" customFormat="1">
      <c r="B768" s="240"/>
      <c r="C768" s="241"/>
      <c r="D768" s="227" t="s">
        <v>157</v>
      </c>
      <c r="E768" s="242" t="s">
        <v>21</v>
      </c>
      <c r="F768" s="243" t="s">
        <v>636</v>
      </c>
      <c r="G768" s="241"/>
      <c r="H768" s="244">
        <v>-115.2</v>
      </c>
      <c r="I768" s="245"/>
      <c r="J768" s="241"/>
      <c r="K768" s="241"/>
      <c r="L768" s="246"/>
      <c r="M768" s="247"/>
      <c r="N768" s="248"/>
      <c r="O768" s="248"/>
      <c r="P768" s="248"/>
      <c r="Q768" s="248"/>
      <c r="R768" s="248"/>
      <c r="S768" s="248"/>
      <c r="T768" s="249"/>
      <c r="AT768" s="250" t="s">
        <v>157</v>
      </c>
      <c r="AU768" s="250" t="s">
        <v>170</v>
      </c>
      <c r="AV768" s="12" t="s">
        <v>81</v>
      </c>
      <c r="AW768" s="12" t="s">
        <v>35</v>
      </c>
      <c r="AX768" s="12" t="s">
        <v>72</v>
      </c>
      <c r="AY768" s="250" t="s">
        <v>146</v>
      </c>
    </row>
    <row r="769" s="11" customFormat="1">
      <c r="B769" s="230"/>
      <c r="C769" s="231"/>
      <c r="D769" s="227" t="s">
        <v>157</v>
      </c>
      <c r="E769" s="232" t="s">
        <v>21</v>
      </c>
      <c r="F769" s="233" t="s">
        <v>346</v>
      </c>
      <c r="G769" s="231"/>
      <c r="H769" s="232" t="s">
        <v>21</v>
      </c>
      <c r="I769" s="234"/>
      <c r="J769" s="231"/>
      <c r="K769" s="231"/>
      <c r="L769" s="235"/>
      <c r="M769" s="236"/>
      <c r="N769" s="237"/>
      <c r="O769" s="237"/>
      <c r="P769" s="237"/>
      <c r="Q769" s="237"/>
      <c r="R769" s="237"/>
      <c r="S769" s="237"/>
      <c r="T769" s="238"/>
      <c r="AT769" s="239" t="s">
        <v>157</v>
      </c>
      <c r="AU769" s="239" t="s">
        <v>170</v>
      </c>
      <c r="AV769" s="11" t="s">
        <v>79</v>
      </c>
      <c r="AW769" s="11" t="s">
        <v>35</v>
      </c>
      <c r="AX769" s="11" t="s">
        <v>72</v>
      </c>
      <c r="AY769" s="239" t="s">
        <v>146</v>
      </c>
    </row>
    <row r="770" s="12" customFormat="1">
      <c r="B770" s="240"/>
      <c r="C770" s="241"/>
      <c r="D770" s="227" t="s">
        <v>157</v>
      </c>
      <c r="E770" s="242" t="s">
        <v>21</v>
      </c>
      <c r="F770" s="243" t="s">
        <v>637</v>
      </c>
      <c r="G770" s="241"/>
      <c r="H770" s="244">
        <v>90.363</v>
      </c>
      <c r="I770" s="245"/>
      <c r="J770" s="241"/>
      <c r="K770" s="241"/>
      <c r="L770" s="246"/>
      <c r="M770" s="247"/>
      <c r="N770" s="248"/>
      <c r="O770" s="248"/>
      <c r="P770" s="248"/>
      <c r="Q770" s="248"/>
      <c r="R770" s="248"/>
      <c r="S770" s="248"/>
      <c r="T770" s="249"/>
      <c r="AT770" s="250" t="s">
        <v>157</v>
      </c>
      <c r="AU770" s="250" t="s">
        <v>170</v>
      </c>
      <c r="AV770" s="12" t="s">
        <v>81</v>
      </c>
      <c r="AW770" s="12" t="s">
        <v>35</v>
      </c>
      <c r="AX770" s="12" t="s">
        <v>72</v>
      </c>
      <c r="AY770" s="250" t="s">
        <v>146</v>
      </c>
    </row>
    <row r="771" s="11" customFormat="1">
      <c r="B771" s="230"/>
      <c r="C771" s="231"/>
      <c r="D771" s="227" t="s">
        <v>157</v>
      </c>
      <c r="E771" s="232" t="s">
        <v>21</v>
      </c>
      <c r="F771" s="233" t="s">
        <v>340</v>
      </c>
      <c r="G771" s="231"/>
      <c r="H771" s="232" t="s">
        <v>21</v>
      </c>
      <c r="I771" s="234"/>
      <c r="J771" s="231"/>
      <c r="K771" s="231"/>
      <c r="L771" s="235"/>
      <c r="M771" s="236"/>
      <c r="N771" s="237"/>
      <c r="O771" s="237"/>
      <c r="P771" s="237"/>
      <c r="Q771" s="237"/>
      <c r="R771" s="237"/>
      <c r="S771" s="237"/>
      <c r="T771" s="238"/>
      <c r="AT771" s="239" t="s">
        <v>157</v>
      </c>
      <c r="AU771" s="239" t="s">
        <v>170</v>
      </c>
      <c r="AV771" s="11" t="s">
        <v>79</v>
      </c>
      <c r="AW771" s="11" t="s">
        <v>35</v>
      </c>
      <c r="AX771" s="11" t="s">
        <v>72</v>
      </c>
      <c r="AY771" s="239" t="s">
        <v>146</v>
      </c>
    </row>
    <row r="772" s="12" customFormat="1">
      <c r="B772" s="240"/>
      <c r="C772" s="241"/>
      <c r="D772" s="227" t="s">
        <v>157</v>
      </c>
      <c r="E772" s="242" t="s">
        <v>21</v>
      </c>
      <c r="F772" s="243" t="s">
        <v>638</v>
      </c>
      <c r="G772" s="241"/>
      <c r="H772" s="244">
        <v>-34.560000000000002</v>
      </c>
      <c r="I772" s="245"/>
      <c r="J772" s="241"/>
      <c r="K772" s="241"/>
      <c r="L772" s="246"/>
      <c r="M772" s="247"/>
      <c r="N772" s="248"/>
      <c r="O772" s="248"/>
      <c r="P772" s="248"/>
      <c r="Q772" s="248"/>
      <c r="R772" s="248"/>
      <c r="S772" s="248"/>
      <c r="T772" s="249"/>
      <c r="AT772" s="250" t="s">
        <v>157</v>
      </c>
      <c r="AU772" s="250" t="s">
        <v>170</v>
      </c>
      <c r="AV772" s="12" t="s">
        <v>81</v>
      </c>
      <c r="AW772" s="12" t="s">
        <v>35</v>
      </c>
      <c r="AX772" s="12" t="s">
        <v>72</v>
      </c>
      <c r="AY772" s="250" t="s">
        <v>146</v>
      </c>
    </row>
    <row r="773" s="11" customFormat="1">
      <c r="B773" s="230"/>
      <c r="C773" s="231"/>
      <c r="D773" s="227" t="s">
        <v>157</v>
      </c>
      <c r="E773" s="232" t="s">
        <v>21</v>
      </c>
      <c r="F773" s="233" t="s">
        <v>163</v>
      </c>
      <c r="G773" s="231"/>
      <c r="H773" s="232" t="s">
        <v>21</v>
      </c>
      <c r="I773" s="234"/>
      <c r="J773" s="231"/>
      <c r="K773" s="231"/>
      <c r="L773" s="235"/>
      <c r="M773" s="236"/>
      <c r="N773" s="237"/>
      <c r="O773" s="237"/>
      <c r="P773" s="237"/>
      <c r="Q773" s="237"/>
      <c r="R773" s="237"/>
      <c r="S773" s="237"/>
      <c r="T773" s="238"/>
      <c r="AT773" s="239" t="s">
        <v>157</v>
      </c>
      <c r="AU773" s="239" t="s">
        <v>170</v>
      </c>
      <c r="AV773" s="11" t="s">
        <v>79</v>
      </c>
      <c r="AW773" s="11" t="s">
        <v>35</v>
      </c>
      <c r="AX773" s="11" t="s">
        <v>72</v>
      </c>
      <c r="AY773" s="239" t="s">
        <v>146</v>
      </c>
    </row>
    <row r="774" s="12" customFormat="1">
      <c r="B774" s="240"/>
      <c r="C774" s="241"/>
      <c r="D774" s="227" t="s">
        <v>157</v>
      </c>
      <c r="E774" s="242" t="s">
        <v>21</v>
      </c>
      <c r="F774" s="243" t="s">
        <v>639</v>
      </c>
      <c r="G774" s="241"/>
      <c r="H774" s="244">
        <v>155.29300000000001</v>
      </c>
      <c r="I774" s="245"/>
      <c r="J774" s="241"/>
      <c r="K774" s="241"/>
      <c r="L774" s="246"/>
      <c r="M774" s="247"/>
      <c r="N774" s="248"/>
      <c r="O774" s="248"/>
      <c r="P774" s="248"/>
      <c r="Q774" s="248"/>
      <c r="R774" s="248"/>
      <c r="S774" s="248"/>
      <c r="T774" s="249"/>
      <c r="AT774" s="250" t="s">
        <v>157</v>
      </c>
      <c r="AU774" s="250" t="s">
        <v>170</v>
      </c>
      <c r="AV774" s="12" t="s">
        <v>81</v>
      </c>
      <c r="AW774" s="12" t="s">
        <v>35</v>
      </c>
      <c r="AX774" s="12" t="s">
        <v>72</v>
      </c>
      <c r="AY774" s="250" t="s">
        <v>146</v>
      </c>
    </row>
    <row r="775" s="11" customFormat="1">
      <c r="B775" s="230"/>
      <c r="C775" s="231"/>
      <c r="D775" s="227" t="s">
        <v>157</v>
      </c>
      <c r="E775" s="232" t="s">
        <v>21</v>
      </c>
      <c r="F775" s="233" t="s">
        <v>340</v>
      </c>
      <c r="G775" s="231"/>
      <c r="H775" s="232" t="s">
        <v>21</v>
      </c>
      <c r="I775" s="234"/>
      <c r="J775" s="231"/>
      <c r="K775" s="231"/>
      <c r="L775" s="235"/>
      <c r="M775" s="236"/>
      <c r="N775" s="237"/>
      <c r="O775" s="237"/>
      <c r="P775" s="237"/>
      <c r="Q775" s="237"/>
      <c r="R775" s="237"/>
      <c r="S775" s="237"/>
      <c r="T775" s="238"/>
      <c r="AT775" s="239" t="s">
        <v>157</v>
      </c>
      <c r="AU775" s="239" t="s">
        <v>170</v>
      </c>
      <c r="AV775" s="11" t="s">
        <v>79</v>
      </c>
      <c r="AW775" s="11" t="s">
        <v>35</v>
      </c>
      <c r="AX775" s="11" t="s">
        <v>72</v>
      </c>
      <c r="AY775" s="239" t="s">
        <v>146</v>
      </c>
    </row>
    <row r="776" s="12" customFormat="1">
      <c r="B776" s="240"/>
      <c r="C776" s="241"/>
      <c r="D776" s="227" t="s">
        <v>157</v>
      </c>
      <c r="E776" s="242" t="s">
        <v>21</v>
      </c>
      <c r="F776" s="243" t="s">
        <v>640</v>
      </c>
      <c r="G776" s="241"/>
      <c r="H776" s="244">
        <v>-56.560000000000002</v>
      </c>
      <c r="I776" s="245"/>
      <c r="J776" s="241"/>
      <c r="K776" s="241"/>
      <c r="L776" s="246"/>
      <c r="M776" s="247"/>
      <c r="N776" s="248"/>
      <c r="O776" s="248"/>
      <c r="P776" s="248"/>
      <c r="Q776" s="248"/>
      <c r="R776" s="248"/>
      <c r="S776" s="248"/>
      <c r="T776" s="249"/>
      <c r="AT776" s="250" t="s">
        <v>157</v>
      </c>
      <c r="AU776" s="250" t="s">
        <v>170</v>
      </c>
      <c r="AV776" s="12" t="s">
        <v>81</v>
      </c>
      <c r="AW776" s="12" t="s">
        <v>35</v>
      </c>
      <c r="AX776" s="12" t="s">
        <v>72</v>
      </c>
      <c r="AY776" s="250" t="s">
        <v>146</v>
      </c>
    </row>
    <row r="777" s="11" customFormat="1">
      <c r="B777" s="230"/>
      <c r="C777" s="231"/>
      <c r="D777" s="227" t="s">
        <v>157</v>
      </c>
      <c r="E777" s="232" t="s">
        <v>21</v>
      </c>
      <c r="F777" s="233" t="s">
        <v>599</v>
      </c>
      <c r="G777" s="231"/>
      <c r="H777" s="232" t="s">
        <v>21</v>
      </c>
      <c r="I777" s="234"/>
      <c r="J777" s="231"/>
      <c r="K777" s="231"/>
      <c r="L777" s="235"/>
      <c r="M777" s="236"/>
      <c r="N777" s="237"/>
      <c r="O777" s="237"/>
      <c r="P777" s="237"/>
      <c r="Q777" s="237"/>
      <c r="R777" s="237"/>
      <c r="S777" s="237"/>
      <c r="T777" s="238"/>
      <c r="AT777" s="239" t="s">
        <v>157</v>
      </c>
      <c r="AU777" s="239" t="s">
        <v>170</v>
      </c>
      <c r="AV777" s="11" t="s">
        <v>79</v>
      </c>
      <c r="AW777" s="11" t="s">
        <v>35</v>
      </c>
      <c r="AX777" s="11" t="s">
        <v>72</v>
      </c>
      <c r="AY777" s="239" t="s">
        <v>146</v>
      </c>
    </row>
    <row r="778" s="11" customFormat="1">
      <c r="B778" s="230"/>
      <c r="C778" s="231"/>
      <c r="D778" s="227" t="s">
        <v>157</v>
      </c>
      <c r="E778" s="232" t="s">
        <v>21</v>
      </c>
      <c r="F778" s="233" t="s">
        <v>159</v>
      </c>
      <c r="G778" s="231"/>
      <c r="H778" s="232" t="s">
        <v>21</v>
      </c>
      <c r="I778" s="234"/>
      <c r="J778" s="231"/>
      <c r="K778" s="231"/>
      <c r="L778" s="235"/>
      <c r="M778" s="236"/>
      <c r="N778" s="237"/>
      <c r="O778" s="237"/>
      <c r="P778" s="237"/>
      <c r="Q778" s="237"/>
      <c r="R778" s="237"/>
      <c r="S778" s="237"/>
      <c r="T778" s="238"/>
      <c r="AT778" s="239" t="s">
        <v>157</v>
      </c>
      <c r="AU778" s="239" t="s">
        <v>170</v>
      </c>
      <c r="AV778" s="11" t="s">
        <v>79</v>
      </c>
      <c r="AW778" s="11" t="s">
        <v>35</v>
      </c>
      <c r="AX778" s="11" t="s">
        <v>72</v>
      </c>
      <c r="AY778" s="239" t="s">
        <v>146</v>
      </c>
    </row>
    <row r="779" s="12" customFormat="1">
      <c r="B779" s="240"/>
      <c r="C779" s="241"/>
      <c r="D779" s="227" t="s">
        <v>157</v>
      </c>
      <c r="E779" s="242" t="s">
        <v>21</v>
      </c>
      <c r="F779" s="243" t="s">
        <v>780</v>
      </c>
      <c r="G779" s="241"/>
      <c r="H779" s="244">
        <v>32.256</v>
      </c>
      <c r="I779" s="245"/>
      <c r="J779" s="241"/>
      <c r="K779" s="241"/>
      <c r="L779" s="246"/>
      <c r="M779" s="247"/>
      <c r="N779" s="248"/>
      <c r="O779" s="248"/>
      <c r="P779" s="248"/>
      <c r="Q779" s="248"/>
      <c r="R779" s="248"/>
      <c r="S779" s="248"/>
      <c r="T779" s="249"/>
      <c r="AT779" s="250" t="s">
        <v>157</v>
      </c>
      <c r="AU779" s="250" t="s">
        <v>170</v>
      </c>
      <c r="AV779" s="12" t="s">
        <v>81</v>
      </c>
      <c r="AW779" s="12" t="s">
        <v>35</v>
      </c>
      <c r="AX779" s="12" t="s">
        <v>72</v>
      </c>
      <c r="AY779" s="250" t="s">
        <v>146</v>
      </c>
    </row>
    <row r="780" s="11" customFormat="1">
      <c r="B780" s="230"/>
      <c r="C780" s="231"/>
      <c r="D780" s="227" t="s">
        <v>157</v>
      </c>
      <c r="E780" s="232" t="s">
        <v>21</v>
      </c>
      <c r="F780" s="233" t="s">
        <v>161</v>
      </c>
      <c r="G780" s="231"/>
      <c r="H780" s="232" t="s">
        <v>21</v>
      </c>
      <c r="I780" s="234"/>
      <c r="J780" s="231"/>
      <c r="K780" s="231"/>
      <c r="L780" s="235"/>
      <c r="M780" s="236"/>
      <c r="N780" s="237"/>
      <c r="O780" s="237"/>
      <c r="P780" s="237"/>
      <c r="Q780" s="237"/>
      <c r="R780" s="237"/>
      <c r="S780" s="237"/>
      <c r="T780" s="238"/>
      <c r="AT780" s="239" t="s">
        <v>157</v>
      </c>
      <c r="AU780" s="239" t="s">
        <v>170</v>
      </c>
      <c r="AV780" s="11" t="s">
        <v>79</v>
      </c>
      <c r="AW780" s="11" t="s">
        <v>35</v>
      </c>
      <c r="AX780" s="11" t="s">
        <v>72</v>
      </c>
      <c r="AY780" s="239" t="s">
        <v>146</v>
      </c>
    </row>
    <row r="781" s="12" customFormat="1">
      <c r="B781" s="240"/>
      <c r="C781" s="241"/>
      <c r="D781" s="227" t="s">
        <v>157</v>
      </c>
      <c r="E781" s="242" t="s">
        <v>21</v>
      </c>
      <c r="F781" s="243" t="s">
        <v>781</v>
      </c>
      <c r="G781" s="241"/>
      <c r="H781" s="244">
        <v>40.32</v>
      </c>
      <c r="I781" s="245"/>
      <c r="J781" s="241"/>
      <c r="K781" s="241"/>
      <c r="L781" s="246"/>
      <c r="M781" s="247"/>
      <c r="N781" s="248"/>
      <c r="O781" s="248"/>
      <c r="P781" s="248"/>
      <c r="Q781" s="248"/>
      <c r="R781" s="248"/>
      <c r="S781" s="248"/>
      <c r="T781" s="249"/>
      <c r="AT781" s="250" t="s">
        <v>157</v>
      </c>
      <c r="AU781" s="250" t="s">
        <v>170</v>
      </c>
      <c r="AV781" s="12" t="s">
        <v>81</v>
      </c>
      <c r="AW781" s="12" t="s">
        <v>35</v>
      </c>
      <c r="AX781" s="12" t="s">
        <v>72</v>
      </c>
      <c r="AY781" s="250" t="s">
        <v>146</v>
      </c>
    </row>
    <row r="782" s="11" customFormat="1">
      <c r="B782" s="230"/>
      <c r="C782" s="231"/>
      <c r="D782" s="227" t="s">
        <v>157</v>
      </c>
      <c r="E782" s="232" t="s">
        <v>21</v>
      </c>
      <c r="F782" s="233" t="s">
        <v>346</v>
      </c>
      <c r="G782" s="231"/>
      <c r="H782" s="232" t="s">
        <v>21</v>
      </c>
      <c r="I782" s="234"/>
      <c r="J782" s="231"/>
      <c r="K782" s="231"/>
      <c r="L782" s="235"/>
      <c r="M782" s="236"/>
      <c r="N782" s="237"/>
      <c r="O782" s="237"/>
      <c r="P782" s="237"/>
      <c r="Q782" s="237"/>
      <c r="R782" s="237"/>
      <c r="S782" s="237"/>
      <c r="T782" s="238"/>
      <c r="AT782" s="239" t="s">
        <v>157</v>
      </c>
      <c r="AU782" s="239" t="s">
        <v>170</v>
      </c>
      <c r="AV782" s="11" t="s">
        <v>79</v>
      </c>
      <c r="AW782" s="11" t="s">
        <v>35</v>
      </c>
      <c r="AX782" s="11" t="s">
        <v>72</v>
      </c>
      <c r="AY782" s="239" t="s">
        <v>146</v>
      </c>
    </row>
    <row r="783" s="12" customFormat="1">
      <c r="B783" s="240"/>
      <c r="C783" s="241"/>
      <c r="D783" s="227" t="s">
        <v>157</v>
      </c>
      <c r="E783" s="242" t="s">
        <v>21</v>
      </c>
      <c r="F783" s="243" t="s">
        <v>782</v>
      </c>
      <c r="G783" s="241"/>
      <c r="H783" s="244">
        <v>12.096</v>
      </c>
      <c r="I783" s="245"/>
      <c r="J783" s="241"/>
      <c r="K783" s="241"/>
      <c r="L783" s="246"/>
      <c r="M783" s="247"/>
      <c r="N783" s="248"/>
      <c r="O783" s="248"/>
      <c r="P783" s="248"/>
      <c r="Q783" s="248"/>
      <c r="R783" s="248"/>
      <c r="S783" s="248"/>
      <c r="T783" s="249"/>
      <c r="AT783" s="250" t="s">
        <v>157</v>
      </c>
      <c r="AU783" s="250" t="s">
        <v>170</v>
      </c>
      <c r="AV783" s="12" t="s">
        <v>81</v>
      </c>
      <c r="AW783" s="12" t="s">
        <v>35</v>
      </c>
      <c r="AX783" s="12" t="s">
        <v>72</v>
      </c>
      <c r="AY783" s="250" t="s">
        <v>146</v>
      </c>
    </row>
    <row r="784" s="11" customFormat="1">
      <c r="B784" s="230"/>
      <c r="C784" s="231"/>
      <c r="D784" s="227" t="s">
        <v>157</v>
      </c>
      <c r="E784" s="232" t="s">
        <v>21</v>
      </c>
      <c r="F784" s="233" t="s">
        <v>163</v>
      </c>
      <c r="G784" s="231"/>
      <c r="H784" s="232" t="s">
        <v>21</v>
      </c>
      <c r="I784" s="234"/>
      <c r="J784" s="231"/>
      <c r="K784" s="231"/>
      <c r="L784" s="235"/>
      <c r="M784" s="236"/>
      <c r="N784" s="237"/>
      <c r="O784" s="237"/>
      <c r="P784" s="237"/>
      <c r="Q784" s="237"/>
      <c r="R784" s="237"/>
      <c r="S784" s="237"/>
      <c r="T784" s="238"/>
      <c r="AT784" s="239" t="s">
        <v>157</v>
      </c>
      <c r="AU784" s="239" t="s">
        <v>170</v>
      </c>
      <c r="AV784" s="11" t="s">
        <v>79</v>
      </c>
      <c r="AW784" s="11" t="s">
        <v>35</v>
      </c>
      <c r="AX784" s="11" t="s">
        <v>72</v>
      </c>
      <c r="AY784" s="239" t="s">
        <v>146</v>
      </c>
    </row>
    <row r="785" s="12" customFormat="1">
      <c r="B785" s="240"/>
      <c r="C785" s="241"/>
      <c r="D785" s="227" t="s">
        <v>157</v>
      </c>
      <c r="E785" s="242" t="s">
        <v>21</v>
      </c>
      <c r="F785" s="243" t="s">
        <v>783</v>
      </c>
      <c r="G785" s="241"/>
      <c r="H785" s="244">
        <v>20.244</v>
      </c>
      <c r="I785" s="245"/>
      <c r="J785" s="241"/>
      <c r="K785" s="241"/>
      <c r="L785" s="246"/>
      <c r="M785" s="247"/>
      <c r="N785" s="248"/>
      <c r="O785" s="248"/>
      <c r="P785" s="248"/>
      <c r="Q785" s="248"/>
      <c r="R785" s="248"/>
      <c r="S785" s="248"/>
      <c r="T785" s="249"/>
      <c r="AT785" s="250" t="s">
        <v>157</v>
      </c>
      <c r="AU785" s="250" t="s">
        <v>170</v>
      </c>
      <c r="AV785" s="12" t="s">
        <v>81</v>
      </c>
      <c r="AW785" s="12" t="s">
        <v>35</v>
      </c>
      <c r="AX785" s="12" t="s">
        <v>72</v>
      </c>
      <c r="AY785" s="250" t="s">
        <v>146</v>
      </c>
    </row>
    <row r="786" s="11" customFormat="1">
      <c r="B786" s="230"/>
      <c r="C786" s="231"/>
      <c r="D786" s="227" t="s">
        <v>157</v>
      </c>
      <c r="E786" s="232" t="s">
        <v>21</v>
      </c>
      <c r="F786" s="233" t="s">
        <v>641</v>
      </c>
      <c r="G786" s="231"/>
      <c r="H786" s="232" t="s">
        <v>21</v>
      </c>
      <c r="I786" s="234"/>
      <c r="J786" s="231"/>
      <c r="K786" s="231"/>
      <c r="L786" s="235"/>
      <c r="M786" s="236"/>
      <c r="N786" s="237"/>
      <c r="O786" s="237"/>
      <c r="P786" s="237"/>
      <c r="Q786" s="237"/>
      <c r="R786" s="237"/>
      <c r="S786" s="237"/>
      <c r="T786" s="238"/>
      <c r="AT786" s="239" t="s">
        <v>157</v>
      </c>
      <c r="AU786" s="239" t="s">
        <v>170</v>
      </c>
      <c r="AV786" s="11" t="s">
        <v>79</v>
      </c>
      <c r="AW786" s="11" t="s">
        <v>35</v>
      </c>
      <c r="AX786" s="11" t="s">
        <v>72</v>
      </c>
      <c r="AY786" s="239" t="s">
        <v>146</v>
      </c>
    </row>
    <row r="787" s="12" customFormat="1">
      <c r="B787" s="240"/>
      <c r="C787" s="241"/>
      <c r="D787" s="227" t="s">
        <v>157</v>
      </c>
      <c r="E787" s="242" t="s">
        <v>21</v>
      </c>
      <c r="F787" s="243" t="s">
        <v>642</v>
      </c>
      <c r="G787" s="241"/>
      <c r="H787" s="244">
        <v>7.6959999999999997</v>
      </c>
      <c r="I787" s="245"/>
      <c r="J787" s="241"/>
      <c r="K787" s="241"/>
      <c r="L787" s="246"/>
      <c r="M787" s="247"/>
      <c r="N787" s="248"/>
      <c r="O787" s="248"/>
      <c r="P787" s="248"/>
      <c r="Q787" s="248"/>
      <c r="R787" s="248"/>
      <c r="S787" s="248"/>
      <c r="T787" s="249"/>
      <c r="AT787" s="250" t="s">
        <v>157</v>
      </c>
      <c r="AU787" s="250" t="s">
        <v>170</v>
      </c>
      <c r="AV787" s="12" t="s">
        <v>81</v>
      </c>
      <c r="AW787" s="12" t="s">
        <v>35</v>
      </c>
      <c r="AX787" s="12" t="s">
        <v>72</v>
      </c>
      <c r="AY787" s="250" t="s">
        <v>146</v>
      </c>
    </row>
    <row r="788" s="11" customFormat="1">
      <c r="B788" s="230"/>
      <c r="C788" s="231"/>
      <c r="D788" s="227" t="s">
        <v>157</v>
      </c>
      <c r="E788" s="232" t="s">
        <v>21</v>
      </c>
      <c r="F788" s="233" t="s">
        <v>340</v>
      </c>
      <c r="G788" s="231"/>
      <c r="H788" s="232" t="s">
        <v>21</v>
      </c>
      <c r="I788" s="234"/>
      <c r="J788" s="231"/>
      <c r="K788" s="231"/>
      <c r="L788" s="235"/>
      <c r="M788" s="236"/>
      <c r="N788" s="237"/>
      <c r="O788" s="237"/>
      <c r="P788" s="237"/>
      <c r="Q788" s="237"/>
      <c r="R788" s="237"/>
      <c r="S788" s="237"/>
      <c r="T788" s="238"/>
      <c r="AT788" s="239" t="s">
        <v>157</v>
      </c>
      <c r="AU788" s="239" t="s">
        <v>170</v>
      </c>
      <c r="AV788" s="11" t="s">
        <v>79</v>
      </c>
      <c r="AW788" s="11" t="s">
        <v>35</v>
      </c>
      <c r="AX788" s="11" t="s">
        <v>72</v>
      </c>
      <c r="AY788" s="239" t="s">
        <v>146</v>
      </c>
    </row>
    <row r="789" s="12" customFormat="1">
      <c r="B789" s="240"/>
      <c r="C789" s="241"/>
      <c r="D789" s="227" t="s">
        <v>157</v>
      </c>
      <c r="E789" s="242" t="s">
        <v>21</v>
      </c>
      <c r="F789" s="243" t="s">
        <v>643</v>
      </c>
      <c r="G789" s="241"/>
      <c r="H789" s="244">
        <v>-1.6160000000000001</v>
      </c>
      <c r="I789" s="245"/>
      <c r="J789" s="241"/>
      <c r="K789" s="241"/>
      <c r="L789" s="246"/>
      <c r="M789" s="247"/>
      <c r="N789" s="248"/>
      <c r="O789" s="248"/>
      <c r="P789" s="248"/>
      <c r="Q789" s="248"/>
      <c r="R789" s="248"/>
      <c r="S789" s="248"/>
      <c r="T789" s="249"/>
      <c r="AT789" s="250" t="s">
        <v>157</v>
      </c>
      <c r="AU789" s="250" t="s">
        <v>170</v>
      </c>
      <c r="AV789" s="12" t="s">
        <v>81</v>
      </c>
      <c r="AW789" s="12" t="s">
        <v>35</v>
      </c>
      <c r="AX789" s="12" t="s">
        <v>72</v>
      </c>
      <c r="AY789" s="250" t="s">
        <v>146</v>
      </c>
    </row>
    <row r="790" s="11" customFormat="1">
      <c r="B790" s="230"/>
      <c r="C790" s="231"/>
      <c r="D790" s="227" t="s">
        <v>157</v>
      </c>
      <c r="E790" s="232" t="s">
        <v>21</v>
      </c>
      <c r="F790" s="233" t="s">
        <v>363</v>
      </c>
      <c r="G790" s="231"/>
      <c r="H790" s="232" t="s">
        <v>21</v>
      </c>
      <c r="I790" s="234"/>
      <c r="J790" s="231"/>
      <c r="K790" s="231"/>
      <c r="L790" s="235"/>
      <c r="M790" s="236"/>
      <c r="N790" s="237"/>
      <c r="O790" s="237"/>
      <c r="P790" s="237"/>
      <c r="Q790" s="237"/>
      <c r="R790" s="237"/>
      <c r="S790" s="237"/>
      <c r="T790" s="238"/>
      <c r="AT790" s="239" t="s">
        <v>157</v>
      </c>
      <c r="AU790" s="239" t="s">
        <v>170</v>
      </c>
      <c r="AV790" s="11" t="s">
        <v>79</v>
      </c>
      <c r="AW790" s="11" t="s">
        <v>35</v>
      </c>
      <c r="AX790" s="11" t="s">
        <v>72</v>
      </c>
      <c r="AY790" s="239" t="s">
        <v>146</v>
      </c>
    </row>
    <row r="791" s="12" customFormat="1">
      <c r="B791" s="240"/>
      <c r="C791" s="241"/>
      <c r="D791" s="227" t="s">
        <v>157</v>
      </c>
      <c r="E791" s="242" t="s">
        <v>21</v>
      </c>
      <c r="F791" s="243" t="s">
        <v>784</v>
      </c>
      <c r="G791" s="241"/>
      <c r="H791" s="244">
        <v>1.355</v>
      </c>
      <c r="I791" s="245"/>
      <c r="J791" s="241"/>
      <c r="K791" s="241"/>
      <c r="L791" s="246"/>
      <c r="M791" s="247"/>
      <c r="N791" s="248"/>
      <c r="O791" s="248"/>
      <c r="P791" s="248"/>
      <c r="Q791" s="248"/>
      <c r="R791" s="248"/>
      <c r="S791" s="248"/>
      <c r="T791" s="249"/>
      <c r="AT791" s="250" t="s">
        <v>157</v>
      </c>
      <c r="AU791" s="250" t="s">
        <v>170</v>
      </c>
      <c r="AV791" s="12" t="s">
        <v>81</v>
      </c>
      <c r="AW791" s="12" t="s">
        <v>35</v>
      </c>
      <c r="AX791" s="12" t="s">
        <v>72</v>
      </c>
      <c r="AY791" s="250" t="s">
        <v>146</v>
      </c>
    </row>
    <row r="792" s="11" customFormat="1">
      <c r="B792" s="230"/>
      <c r="C792" s="231"/>
      <c r="D792" s="227" t="s">
        <v>157</v>
      </c>
      <c r="E792" s="232" t="s">
        <v>21</v>
      </c>
      <c r="F792" s="233" t="s">
        <v>684</v>
      </c>
      <c r="G792" s="231"/>
      <c r="H792" s="232" t="s">
        <v>21</v>
      </c>
      <c r="I792" s="234"/>
      <c r="J792" s="231"/>
      <c r="K792" s="231"/>
      <c r="L792" s="235"/>
      <c r="M792" s="236"/>
      <c r="N792" s="237"/>
      <c r="O792" s="237"/>
      <c r="P792" s="237"/>
      <c r="Q792" s="237"/>
      <c r="R792" s="237"/>
      <c r="S792" s="237"/>
      <c r="T792" s="238"/>
      <c r="AT792" s="239" t="s">
        <v>157</v>
      </c>
      <c r="AU792" s="239" t="s">
        <v>170</v>
      </c>
      <c r="AV792" s="11" t="s">
        <v>79</v>
      </c>
      <c r="AW792" s="11" t="s">
        <v>35</v>
      </c>
      <c r="AX792" s="11" t="s">
        <v>72</v>
      </c>
      <c r="AY792" s="239" t="s">
        <v>146</v>
      </c>
    </row>
    <row r="793" s="12" customFormat="1">
      <c r="B793" s="240"/>
      <c r="C793" s="241"/>
      <c r="D793" s="227" t="s">
        <v>157</v>
      </c>
      <c r="E793" s="242" t="s">
        <v>21</v>
      </c>
      <c r="F793" s="243" t="s">
        <v>685</v>
      </c>
      <c r="G793" s="241"/>
      <c r="H793" s="244">
        <v>4.9509999999999996</v>
      </c>
      <c r="I793" s="245"/>
      <c r="J793" s="241"/>
      <c r="K793" s="241"/>
      <c r="L793" s="246"/>
      <c r="M793" s="247"/>
      <c r="N793" s="248"/>
      <c r="O793" s="248"/>
      <c r="P793" s="248"/>
      <c r="Q793" s="248"/>
      <c r="R793" s="248"/>
      <c r="S793" s="248"/>
      <c r="T793" s="249"/>
      <c r="AT793" s="250" t="s">
        <v>157</v>
      </c>
      <c r="AU793" s="250" t="s">
        <v>170</v>
      </c>
      <c r="AV793" s="12" t="s">
        <v>81</v>
      </c>
      <c r="AW793" s="12" t="s">
        <v>35</v>
      </c>
      <c r="AX793" s="12" t="s">
        <v>72</v>
      </c>
      <c r="AY793" s="250" t="s">
        <v>146</v>
      </c>
    </row>
    <row r="794" s="11" customFormat="1">
      <c r="B794" s="230"/>
      <c r="C794" s="231"/>
      <c r="D794" s="227" t="s">
        <v>157</v>
      </c>
      <c r="E794" s="232" t="s">
        <v>21</v>
      </c>
      <c r="F794" s="233" t="s">
        <v>372</v>
      </c>
      <c r="G794" s="231"/>
      <c r="H794" s="232" t="s">
        <v>21</v>
      </c>
      <c r="I794" s="234"/>
      <c r="J794" s="231"/>
      <c r="K794" s="231"/>
      <c r="L794" s="235"/>
      <c r="M794" s="236"/>
      <c r="N794" s="237"/>
      <c r="O794" s="237"/>
      <c r="P794" s="237"/>
      <c r="Q794" s="237"/>
      <c r="R794" s="237"/>
      <c r="S794" s="237"/>
      <c r="T794" s="238"/>
      <c r="AT794" s="239" t="s">
        <v>157</v>
      </c>
      <c r="AU794" s="239" t="s">
        <v>170</v>
      </c>
      <c r="AV794" s="11" t="s">
        <v>79</v>
      </c>
      <c r="AW794" s="11" t="s">
        <v>35</v>
      </c>
      <c r="AX794" s="11" t="s">
        <v>72</v>
      </c>
      <c r="AY794" s="239" t="s">
        <v>146</v>
      </c>
    </row>
    <row r="795" s="12" customFormat="1">
      <c r="B795" s="240"/>
      <c r="C795" s="241"/>
      <c r="D795" s="227" t="s">
        <v>157</v>
      </c>
      <c r="E795" s="242" t="s">
        <v>21</v>
      </c>
      <c r="F795" s="243" t="s">
        <v>373</v>
      </c>
      <c r="G795" s="241"/>
      <c r="H795" s="244">
        <v>21.082000000000001</v>
      </c>
      <c r="I795" s="245"/>
      <c r="J795" s="241"/>
      <c r="K795" s="241"/>
      <c r="L795" s="246"/>
      <c r="M795" s="247"/>
      <c r="N795" s="248"/>
      <c r="O795" s="248"/>
      <c r="P795" s="248"/>
      <c r="Q795" s="248"/>
      <c r="R795" s="248"/>
      <c r="S795" s="248"/>
      <c r="T795" s="249"/>
      <c r="AT795" s="250" t="s">
        <v>157</v>
      </c>
      <c r="AU795" s="250" t="s">
        <v>170</v>
      </c>
      <c r="AV795" s="12" t="s">
        <v>81</v>
      </c>
      <c r="AW795" s="12" t="s">
        <v>35</v>
      </c>
      <c r="AX795" s="12" t="s">
        <v>72</v>
      </c>
      <c r="AY795" s="250" t="s">
        <v>146</v>
      </c>
    </row>
    <row r="796" s="11" customFormat="1">
      <c r="B796" s="230"/>
      <c r="C796" s="231"/>
      <c r="D796" s="227" t="s">
        <v>157</v>
      </c>
      <c r="E796" s="232" t="s">
        <v>21</v>
      </c>
      <c r="F796" s="233" t="s">
        <v>340</v>
      </c>
      <c r="G796" s="231"/>
      <c r="H796" s="232" t="s">
        <v>21</v>
      </c>
      <c r="I796" s="234"/>
      <c r="J796" s="231"/>
      <c r="K796" s="231"/>
      <c r="L796" s="235"/>
      <c r="M796" s="236"/>
      <c r="N796" s="237"/>
      <c r="O796" s="237"/>
      <c r="P796" s="237"/>
      <c r="Q796" s="237"/>
      <c r="R796" s="237"/>
      <c r="S796" s="237"/>
      <c r="T796" s="238"/>
      <c r="AT796" s="239" t="s">
        <v>157</v>
      </c>
      <c r="AU796" s="239" t="s">
        <v>170</v>
      </c>
      <c r="AV796" s="11" t="s">
        <v>79</v>
      </c>
      <c r="AW796" s="11" t="s">
        <v>35</v>
      </c>
      <c r="AX796" s="11" t="s">
        <v>72</v>
      </c>
      <c r="AY796" s="239" t="s">
        <v>146</v>
      </c>
    </row>
    <row r="797" s="12" customFormat="1">
      <c r="B797" s="240"/>
      <c r="C797" s="241"/>
      <c r="D797" s="227" t="s">
        <v>157</v>
      </c>
      <c r="E797" s="242" t="s">
        <v>21</v>
      </c>
      <c r="F797" s="243" t="s">
        <v>374</v>
      </c>
      <c r="G797" s="241"/>
      <c r="H797" s="244">
        <v>-0.71999999999999997</v>
      </c>
      <c r="I797" s="245"/>
      <c r="J797" s="241"/>
      <c r="K797" s="241"/>
      <c r="L797" s="246"/>
      <c r="M797" s="247"/>
      <c r="N797" s="248"/>
      <c r="O797" s="248"/>
      <c r="P797" s="248"/>
      <c r="Q797" s="248"/>
      <c r="R797" s="248"/>
      <c r="S797" s="248"/>
      <c r="T797" s="249"/>
      <c r="AT797" s="250" t="s">
        <v>157</v>
      </c>
      <c r="AU797" s="250" t="s">
        <v>170</v>
      </c>
      <c r="AV797" s="12" t="s">
        <v>81</v>
      </c>
      <c r="AW797" s="12" t="s">
        <v>35</v>
      </c>
      <c r="AX797" s="12" t="s">
        <v>72</v>
      </c>
      <c r="AY797" s="250" t="s">
        <v>146</v>
      </c>
    </row>
    <row r="798" s="11" customFormat="1">
      <c r="B798" s="230"/>
      <c r="C798" s="231"/>
      <c r="D798" s="227" t="s">
        <v>157</v>
      </c>
      <c r="E798" s="232" t="s">
        <v>21</v>
      </c>
      <c r="F798" s="233" t="s">
        <v>363</v>
      </c>
      <c r="G798" s="231"/>
      <c r="H798" s="232" t="s">
        <v>21</v>
      </c>
      <c r="I798" s="234"/>
      <c r="J798" s="231"/>
      <c r="K798" s="231"/>
      <c r="L798" s="235"/>
      <c r="M798" s="236"/>
      <c r="N798" s="237"/>
      <c r="O798" s="237"/>
      <c r="P798" s="237"/>
      <c r="Q798" s="237"/>
      <c r="R798" s="237"/>
      <c r="S798" s="237"/>
      <c r="T798" s="238"/>
      <c r="AT798" s="239" t="s">
        <v>157</v>
      </c>
      <c r="AU798" s="239" t="s">
        <v>170</v>
      </c>
      <c r="AV798" s="11" t="s">
        <v>79</v>
      </c>
      <c r="AW798" s="11" t="s">
        <v>35</v>
      </c>
      <c r="AX798" s="11" t="s">
        <v>72</v>
      </c>
      <c r="AY798" s="239" t="s">
        <v>146</v>
      </c>
    </row>
    <row r="799" s="12" customFormat="1">
      <c r="B799" s="240"/>
      <c r="C799" s="241"/>
      <c r="D799" s="227" t="s">
        <v>157</v>
      </c>
      <c r="E799" s="242" t="s">
        <v>21</v>
      </c>
      <c r="F799" s="243" t="s">
        <v>785</v>
      </c>
      <c r="G799" s="241"/>
      <c r="H799" s="244">
        <v>0.25</v>
      </c>
      <c r="I799" s="245"/>
      <c r="J799" s="241"/>
      <c r="K799" s="241"/>
      <c r="L799" s="246"/>
      <c r="M799" s="247"/>
      <c r="N799" s="248"/>
      <c r="O799" s="248"/>
      <c r="P799" s="248"/>
      <c r="Q799" s="248"/>
      <c r="R799" s="248"/>
      <c r="S799" s="248"/>
      <c r="T799" s="249"/>
      <c r="AT799" s="250" t="s">
        <v>157</v>
      </c>
      <c r="AU799" s="250" t="s">
        <v>170</v>
      </c>
      <c r="AV799" s="12" t="s">
        <v>81</v>
      </c>
      <c r="AW799" s="12" t="s">
        <v>35</v>
      </c>
      <c r="AX799" s="12" t="s">
        <v>72</v>
      </c>
      <c r="AY799" s="250" t="s">
        <v>146</v>
      </c>
    </row>
    <row r="800" s="11" customFormat="1">
      <c r="B800" s="230"/>
      <c r="C800" s="231"/>
      <c r="D800" s="227" t="s">
        <v>157</v>
      </c>
      <c r="E800" s="232" t="s">
        <v>21</v>
      </c>
      <c r="F800" s="233" t="s">
        <v>375</v>
      </c>
      <c r="G800" s="231"/>
      <c r="H800" s="232" t="s">
        <v>21</v>
      </c>
      <c r="I800" s="234"/>
      <c r="J800" s="231"/>
      <c r="K800" s="231"/>
      <c r="L800" s="235"/>
      <c r="M800" s="236"/>
      <c r="N800" s="237"/>
      <c r="O800" s="237"/>
      <c r="P800" s="237"/>
      <c r="Q800" s="237"/>
      <c r="R800" s="237"/>
      <c r="S800" s="237"/>
      <c r="T800" s="238"/>
      <c r="AT800" s="239" t="s">
        <v>157</v>
      </c>
      <c r="AU800" s="239" t="s">
        <v>170</v>
      </c>
      <c r="AV800" s="11" t="s">
        <v>79</v>
      </c>
      <c r="AW800" s="11" t="s">
        <v>35</v>
      </c>
      <c r="AX800" s="11" t="s">
        <v>72</v>
      </c>
      <c r="AY800" s="239" t="s">
        <v>146</v>
      </c>
    </row>
    <row r="801" s="12" customFormat="1">
      <c r="B801" s="240"/>
      <c r="C801" s="241"/>
      <c r="D801" s="227" t="s">
        <v>157</v>
      </c>
      <c r="E801" s="242" t="s">
        <v>21</v>
      </c>
      <c r="F801" s="243" t="s">
        <v>376</v>
      </c>
      <c r="G801" s="241"/>
      <c r="H801" s="244">
        <v>6.234</v>
      </c>
      <c r="I801" s="245"/>
      <c r="J801" s="241"/>
      <c r="K801" s="241"/>
      <c r="L801" s="246"/>
      <c r="M801" s="247"/>
      <c r="N801" s="248"/>
      <c r="O801" s="248"/>
      <c r="P801" s="248"/>
      <c r="Q801" s="248"/>
      <c r="R801" s="248"/>
      <c r="S801" s="248"/>
      <c r="T801" s="249"/>
      <c r="AT801" s="250" t="s">
        <v>157</v>
      </c>
      <c r="AU801" s="250" t="s">
        <v>170</v>
      </c>
      <c r="AV801" s="12" t="s">
        <v>81</v>
      </c>
      <c r="AW801" s="12" t="s">
        <v>35</v>
      </c>
      <c r="AX801" s="12" t="s">
        <v>72</v>
      </c>
      <c r="AY801" s="250" t="s">
        <v>146</v>
      </c>
    </row>
    <row r="802" s="1" customFormat="1" ht="25.5" customHeight="1">
      <c r="B802" s="44"/>
      <c r="C802" s="215" t="s">
        <v>786</v>
      </c>
      <c r="D802" s="215" t="s">
        <v>148</v>
      </c>
      <c r="E802" s="216" t="s">
        <v>787</v>
      </c>
      <c r="F802" s="217" t="s">
        <v>788</v>
      </c>
      <c r="G802" s="218" t="s">
        <v>151</v>
      </c>
      <c r="H802" s="219">
        <v>27.803000000000001</v>
      </c>
      <c r="I802" s="220"/>
      <c r="J802" s="221">
        <f>ROUND(I802*H802,2)</f>
        <v>0</v>
      </c>
      <c r="K802" s="217" t="s">
        <v>152</v>
      </c>
      <c r="L802" s="70"/>
      <c r="M802" s="222" t="s">
        <v>21</v>
      </c>
      <c r="N802" s="223" t="s">
        <v>43</v>
      </c>
      <c r="O802" s="45"/>
      <c r="P802" s="224">
        <f>O802*H802</f>
        <v>0</v>
      </c>
      <c r="Q802" s="224">
        <v>0.0026800000000000001</v>
      </c>
      <c r="R802" s="224">
        <f>Q802*H802</f>
        <v>0.074512040000000002</v>
      </c>
      <c r="S802" s="224">
        <v>0</v>
      </c>
      <c r="T802" s="225">
        <f>S802*H802</f>
        <v>0</v>
      </c>
      <c r="AR802" s="22" t="s">
        <v>153</v>
      </c>
      <c r="AT802" s="22" t="s">
        <v>148</v>
      </c>
      <c r="AU802" s="22" t="s">
        <v>170</v>
      </c>
      <c r="AY802" s="22" t="s">
        <v>146</v>
      </c>
      <c r="BE802" s="226">
        <f>IF(N802="základní",J802,0)</f>
        <v>0</v>
      </c>
      <c r="BF802" s="226">
        <f>IF(N802="snížená",J802,0)</f>
        <v>0</v>
      </c>
      <c r="BG802" s="226">
        <f>IF(N802="zákl. přenesená",J802,0)</f>
        <v>0</v>
      </c>
      <c r="BH802" s="226">
        <f>IF(N802="sníž. přenesená",J802,0)</f>
        <v>0</v>
      </c>
      <c r="BI802" s="226">
        <f>IF(N802="nulová",J802,0)</f>
        <v>0</v>
      </c>
      <c r="BJ802" s="22" t="s">
        <v>79</v>
      </c>
      <c r="BK802" s="226">
        <f>ROUND(I802*H802,2)</f>
        <v>0</v>
      </c>
      <c r="BL802" s="22" t="s">
        <v>153</v>
      </c>
      <c r="BM802" s="22" t="s">
        <v>789</v>
      </c>
    </row>
    <row r="803" s="1" customFormat="1">
      <c r="B803" s="44"/>
      <c r="C803" s="72"/>
      <c r="D803" s="227" t="s">
        <v>155</v>
      </c>
      <c r="E803" s="72"/>
      <c r="F803" s="228" t="s">
        <v>790</v>
      </c>
      <c r="G803" s="72"/>
      <c r="H803" s="72"/>
      <c r="I803" s="185"/>
      <c r="J803" s="72"/>
      <c r="K803" s="72"/>
      <c r="L803" s="70"/>
      <c r="M803" s="229"/>
      <c r="N803" s="45"/>
      <c r="O803" s="45"/>
      <c r="P803" s="45"/>
      <c r="Q803" s="45"/>
      <c r="R803" s="45"/>
      <c r="S803" s="45"/>
      <c r="T803" s="93"/>
      <c r="AT803" s="22" t="s">
        <v>155</v>
      </c>
      <c r="AU803" s="22" t="s">
        <v>170</v>
      </c>
    </row>
    <row r="804" s="11" customFormat="1">
      <c r="B804" s="230"/>
      <c r="C804" s="231"/>
      <c r="D804" s="227" t="s">
        <v>157</v>
      </c>
      <c r="E804" s="232" t="s">
        <v>21</v>
      </c>
      <c r="F804" s="233" t="s">
        <v>581</v>
      </c>
      <c r="G804" s="231"/>
      <c r="H804" s="232" t="s">
        <v>21</v>
      </c>
      <c r="I804" s="234"/>
      <c r="J804" s="231"/>
      <c r="K804" s="231"/>
      <c r="L804" s="235"/>
      <c r="M804" s="236"/>
      <c r="N804" s="237"/>
      <c r="O804" s="237"/>
      <c r="P804" s="237"/>
      <c r="Q804" s="237"/>
      <c r="R804" s="237"/>
      <c r="S804" s="237"/>
      <c r="T804" s="238"/>
      <c r="AT804" s="239" t="s">
        <v>157</v>
      </c>
      <c r="AU804" s="239" t="s">
        <v>170</v>
      </c>
      <c r="AV804" s="11" t="s">
        <v>79</v>
      </c>
      <c r="AW804" s="11" t="s">
        <v>35</v>
      </c>
      <c r="AX804" s="11" t="s">
        <v>72</v>
      </c>
      <c r="AY804" s="239" t="s">
        <v>146</v>
      </c>
    </row>
    <row r="805" s="11" customFormat="1">
      <c r="B805" s="230"/>
      <c r="C805" s="231"/>
      <c r="D805" s="227" t="s">
        <v>157</v>
      </c>
      <c r="E805" s="232" t="s">
        <v>21</v>
      </c>
      <c r="F805" s="233" t="s">
        <v>159</v>
      </c>
      <c r="G805" s="231"/>
      <c r="H805" s="232" t="s">
        <v>21</v>
      </c>
      <c r="I805" s="234"/>
      <c r="J805" s="231"/>
      <c r="K805" s="231"/>
      <c r="L805" s="235"/>
      <c r="M805" s="236"/>
      <c r="N805" s="237"/>
      <c r="O805" s="237"/>
      <c r="P805" s="237"/>
      <c r="Q805" s="237"/>
      <c r="R805" s="237"/>
      <c r="S805" s="237"/>
      <c r="T805" s="238"/>
      <c r="AT805" s="239" t="s">
        <v>157</v>
      </c>
      <c r="AU805" s="239" t="s">
        <v>170</v>
      </c>
      <c r="AV805" s="11" t="s">
        <v>79</v>
      </c>
      <c r="AW805" s="11" t="s">
        <v>35</v>
      </c>
      <c r="AX805" s="11" t="s">
        <v>72</v>
      </c>
      <c r="AY805" s="239" t="s">
        <v>146</v>
      </c>
    </row>
    <row r="806" s="12" customFormat="1">
      <c r="B806" s="240"/>
      <c r="C806" s="241"/>
      <c r="D806" s="227" t="s">
        <v>157</v>
      </c>
      <c r="E806" s="242" t="s">
        <v>21</v>
      </c>
      <c r="F806" s="243" t="s">
        <v>582</v>
      </c>
      <c r="G806" s="241"/>
      <c r="H806" s="244">
        <v>8.5039999999999996</v>
      </c>
      <c r="I806" s="245"/>
      <c r="J806" s="241"/>
      <c r="K806" s="241"/>
      <c r="L806" s="246"/>
      <c r="M806" s="247"/>
      <c r="N806" s="248"/>
      <c r="O806" s="248"/>
      <c r="P806" s="248"/>
      <c r="Q806" s="248"/>
      <c r="R806" s="248"/>
      <c r="S806" s="248"/>
      <c r="T806" s="249"/>
      <c r="AT806" s="250" t="s">
        <v>157</v>
      </c>
      <c r="AU806" s="250" t="s">
        <v>170</v>
      </c>
      <c r="AV806" s="12" t="s">
        <v>81</v>
      </c>
      <c r="AW806" s="12" t="s">
        <v>35</v>
      </c>
      <c r="AX806" s="12" t="s">
        <v>72</v>
      </c>
      <c r="AY806" s="250" t="s">
        <v>146</v>
      </c>
    </row>
    <row r="807" s="11" customFormat="1">
      <c r="B807" s="230"/>
      <c r="C807" s="231"/>
      <c r="D807" s="227" t="s">
        <v>157</v>
      </c>
      <c r="E807" s="232" t="s">
        <v>21</v>
      </c>
      <c r="F807" s="233" t="s">
        <v>161</v>
      </c>
      <c r="G807" s="231"/>
      <c r="H807" s="232" t="s">
        <v>21</v>
      </c>
      <c r="I807" s="234"/>
      <c r="J807" s="231"/>
      <c r="K807" s="231"/>
      <c r="L807" s="235"/>
      <c r="M807" s="236"/>
      <c r="N807" s="237"/>
      <c r="O807" s="237"/>
      <c r="P807" s="237"/>
      <c r="Q807" s="237"/>
      <c r="R807" s="237"/>
      <c r="S807" s="237"/>
      <c r="T807" s="238"/>
      <c r="AT807" s="239" t="s">
        <v>157</v>
      </c>
      <c r="AU807" s="239" t="s">
        <v>170</v>
      </c>
      <c r="AV807" s="11" t="s">
        <v>79</v>
      </c>
      <c r="AW807" s="11" t="s">
        <v>35</v>
      </c>
      <c r="AX807" s="11" t="s">
        <v>72</v>
      </c>
      <c r="AY807" s="239" t="s">
        <v>146</v>
      </c>
    </row>
    <row r="808" s="12" customFormat="1">
      <c r="B808" s="240"/>
      <c r="C808" s="241"/>
      <c r="D808" s="227" t="s">
        <v>157</v>
      </c>
      <c r="E808" s="242" t="s">
        <v>21</v>
      </c>
      <c r="F808" s="243" t="s">
        <v>583</v>
      </c>
      <c r="G808" s="241"/>
      <c r="H808" s="244">
        <v>10.787000000000001</v>
      </c>
      <c r="I808" s="245"/>
      <c r="J808" s="241"/>
      <c r="K808" s="241"/>
      <c r="L808" s="246"/>
      <c r="M808" s="247"/>
      <c r="N808" s="248"/>
      <c r="O808" s="248"/>
      <c r="P808" s="248"/>
      <c r="Q808" s="248"/>
      <c r="R808" s="248"/>
      <c r="S808" s="248"/>
      <c r="T808" s="249"/>
      <c r="AT808" s="250" t="s">
        <v>157</v>
      </c>
      <c r="AU808" s="250" t="s">
        <v>170</v>
      </c>
      <c r="AV808" s="12" t="s">
        <v>81</v>
      </c>
      <c r="AW808" s="12" t="s">
        <v>35</v>
      </c>
      <c r="AX808" s="12" t="s">
        <v>72</v>
      </c>
      <c r="AY808" s="250" t="s">
        <v>146</v>
      </c>
    </row>
    <row r="809" s="11" customFormat="1">
      <c r="B809" s="230"/>
      <c r="C809" s="231"/>
      <c r="D809" s="227" t="s">
        <v>157</v>
      </c>
      <c r="E809" s="232" t="s">
        <v>21</v>
      </c>
      <c r="F809" s="233" t="s">
        <v>163</v>
      </c>
      <c r="G809" s="231"/>
      <c r="H809" s="232" t="s">
        <v>21</v>
      </c>
      <c r="I809" s="234"/>
      <c r="J809" s="231"/>
      <c r="K809" s="231"/>
      <c r="L809" s="235"/>
      <c r="M809" s="236"/>
      <c r="N809" s="237"/>
      <c r="O809" s="237"/>
      <c r="P809" s="237"/>
      <c r="Q809" s="237"/>
      <c r="R809" s="237"/>
      <c r="S809" s="237"/>
      <c r="T809" s="238"/>
      <c r="AT809" s="239" t="s">
        <v>157</v>
      </c>
      <c r="AU809" s="239" t="s">
        <v>170</v>
      </c>
      <c r="AV809" s="11" t="s">
        <v>79</v>
      </c>
      <c r="AW809" s="11" t="s">
        <v>35</v>
      </c>
      <c r="AX809" s="11" t="s">
        <v>72</v>
      </c>
      <c r="AY809" s="239" t="s">
        <v>146</v>
      </c>
    </row>
    <row r="810" s="12" customFormat="1">
      <c r="B810" s="240"/>
      <c r="C810" s="241"/>
      <c r="D810" s="227" t="s">
        <v>157</v>
      </c>
      <c r="E810" s="242" t="s">
        <v>21</v>
      </c>
      <c r="F810" s="243" t="s">
        <v>584</v>
      </c>
      <c r="G810" s="241"/>
      <c r="H810" s="244">
        <v>4.3620000000000001</v>
      </c>
      <c r="I810" s="245"/>
      <c r="J810" s="241"/>
      <c r="K810" s="241"/>
      <c r="L810" s="246"/>
      <c r="M810" s="247"/>
      <c r="N810" s="248"/>
      <c r="O810" s="248"/>
      <c r="P810" s="248"/>
      <c r="Q810" s="248"/>
      <c r="R810" s="248"/>
      <c r="S810" s="248"/>
      <c r="T810" s="249"/>
      <c r="AT810" s="250" t="s">
        <v>157</v>
      </c>
      <c r="AU810" s="250" t="s">
        <v>170</v>
      </c>
      <c r="AV810" s="12" t="s">
        <v>81</v>
      </c>
      <c r="AW810" s="12" t="s">
        <v>35</v>
      </c>
      <c r="AX810" s="12" t="s">
        <v>72</v>
      </c>
      <c r="AY810" s="250" t="s">
        <v>146</v>
      </c>
    </row>
    <row r="811" s="11" customFormat="1">
      <c r="B811" s="230"/>
      <c r="C811" s="231"/>
      <c r="D811" s="227" t="s">
        <v>157</v>
      </c>
      <c r="E811" s="232" t="s">
        <v>21</v>
      </c>
      <c r="F811" s="233" t="s">
        <v>543</v>
      </c>
      <c r="G811" s="231"/>
      <c r="H811" s="232" t="s">
        <v>21</v>
      </c>
      <c r="I811" s="234"/>
      <c r="J811" s="231"/>
      <c r="K811" s="231"/>
      <c r="L811" s="235"/>
      <c r="M811" s="236"/>
      <c r="N811" s="237"/>
      <c r="O811" s="237"/>
      <c r="P811" s="237"/>
      <c r="Q811" s="237"/>
      <c r="R811" s="237"/>
      <c r="S811" s="237"/>
      <c r="T811" s="238"/>
      <c r="AT811" s="239" t="s">
        <v>157</v>
      </c>
      <c r="AU811" s="239" t="s">
        <v>170</v>
      </c>
      <c r="AV811" s="11" t="s">
        <v>79</v>
      </c>
      <c r="AW811" s="11" t="s">
        <v>35</v>
      </c>
      <c r="AX811" s="11" t="s">
        <v>72</v>
      </c>
      <c r="AY811" s="239" t="s">
        <v>146</v>
      </c>
    </row>
    <row r="812" s="12" customFormat="1">
      <c r="B812" s="240"/>
      <c r="C812" s="241"/>
      <c r="D812" s="227" t="s">
        <v>157</v>
      </c>
      <c r="E812" s="242" t="s">
        <v>21</v>
      </c>
      <c r="F812" s="243" t="s">
        <v>544</v>
      </c>
      <c r="G812" s="241"/>
      <c r="H812" s="244">
        <v>0.68000000000000005</v>
      </c>
      <c r="I812" s="245"/>
      <c r="J812" s="241"/>
      <c r="K812" s="241"/>
      <c r="L812" s="246"/>
      <c r="M812" s="247"/>
      <c r="N812" s="248"/>
      <c r="O812" s="248"/>
      <c r="P812" s="248"/>
      <c r="Q812" s="248"/>
      <c r="R812" s="248"/>
      <c r="S812" s="248"/>
      <c r="T812" s="249"/>
      <c r="AT812" s="250" t="s">
        <v>157</v>
      </c>
      <c r="AU812" s="250" t="s">
        <v>170</v>
      </c>
      <c r="AV812" s="12" t="s">
        <v>81</v>
      </c>
      <c r="AW812" s="12" t="s">
        <v>35</v>
      </c>
      <c r="AX812" s="12" t="s">
        <v>72</v>
      </c>
      <c r="AY812" s="250" t="s">
        <v>146</v>
      </c>
    </row>
    <row r="813" s="11" customFormat="1">
      <c r="B813" s="230"/>
      <c r="C813" s="231"/>
      <c r="D813" s="227" t="s">
        <v>157</v>
      </c>
      <c r="E813" s="232" t="s">
        <v>21</v>
      </c>
      <c r="F813" s="233" t="s">
        <v>369</v>
      </c>
      <c r="G813" s="231"/>
      <c r="H813" s="232" t="s">
        <v>21</v>
      </c>
      <c r="I813" s="234"/>
      <c r="J813" s="231"/>
      <c r="K813" s="231"/>
      <c r="L813" s="235"/>
      <c r="M813" s="236"/>
      <c r="N813" s="237"/>
      <c r="O813" s="237"/>
      <c r="P813" s="237"/>
      <c r="Q813" s="237"/>
      <c r="R813" s="237"/>
      <c r="S813" s="237"/>
      <c r="T813" s="238"/>
      <c r="AT813" s="239" t="s">
        <v>157</v>
      </c>
      <c r="AU813" s="239" t="s">
        <v>170</v>
      </c>
      <c r="AV813" s="11" t="s">
        <v>79</v>
      </c>
      <c r="AW813" s="11" t="s">
        <v>35</v>
      </c>
      <c r="AX813" s="11" t="s">
        <v>72</v>
      </c>
      <c r="AY813" s="239" t="s">
        <v>146</v>
      </c>
    </row>
    <row r="814" s="12" customFormat="1">
      <c r="B814" s="240"/>
      <c r="C814" s="241"/>
      <c r="D814" s="227" t="s">
        <v>157</v>
      </c>
      <c r="E814" s="242" t="s">
        <v>21</v>
      </c>
      <c r="F814" s="243" t="s">
        <v>370</v>
      </c>
      <c r="G814" s="241"/>
      <c r="H814" s="244">
        <v>3.4700000000000002</v>
      </c>
      <c r="I814" s="245"/>
      <c r="J814" s="241"/>
      <c r="K814" s="241"/>
      <c r="L814" s="246"/>
      <c r="M814" s="247"/>
      <c r="N814" s="248"/>
      <c r="O814" s="248"/>
      <c r="P814" s="248"/>
      <c r="Q814" s="248"/>
      <c r="R814" s="248"/>
      <c r="S814" s="248"/>
      <c r="T814" s="249"/>
      <c r="AT814" s="250" t="s">
        <v>157</v>
      </c>
      <c r="AU814" s="250" t="s">
        <v>170</v>
      </c>
      <c r="AV814" s="12" t="s">
        <v>81</v>
      </c>
      <c r="AW814" s="12" t="s">
        <v>35</v>
      </c>
      <c r="AX814" s="12" t="s">
        <v>72</v>
      </c>
      <c r="AY814" s="250" t="s">
        <v>146</v>
      </c>
    </row>
    <row r="815" s="1" customFormat="1" ht="16.5" customHeight="1">
      <c r="B815" s="44"/>
      <c r="C815" s="215" t="s">
        <v>791</v>
      </c>
      <c r="D815" s="215" t="s">
        <v>148</v>
      </c>
      <c r="E815" s="216" t="s">
        <v>792</v>
      </c>
      <c r="F815" s="217" t="s">
        <v>793</v>
      </c>
      <c r="G815" s="218" t="s">
        <v>302</v>
      </c>
      <c r="H815" s="219">
        <v>122.40000000000001</v>
      </c>
      <c r="I815" s="220"/>
      <c r="J815" s="221">
        <f>ROUND(I815*H815,2)</f>
        <v>0</v>
      </c>
      <c r="K815" s="217" t="s">
        <v>152</v>
      </c>
      <c r="L815" s="70"/>
      <c r="M815" s="222" t="s">
        <v>21</v>
      </c>
      <c r="N815" s="223" t="s">
        <v>43</v>
      </c>
      <c r="O815" s="45"/>
      <c r="P815" s="224">
        <f>O815*H815</f>
        <v>0</v>
      </c>
      <c r="Q815" s="224">
        <v>0.010319999999999999</v>
      </c>
      <c r="R815" s="224">
        <f>Q815*H815</f>
        <v>1.2631680000000001</v>
      </c>
      <c r="S815" s="224">
        <v>0</v>
      </c>
      <c r="T815" s="225">
        <f>S815*H815</f>
        <v>0</v>
      </c>
      <c r="AR815" s="22" t="s">
        <v>153</v>
      </c>
      <c r="AT815" s="22" t="s">
        <v>148</v>
      </c>
      <c r="AU815" s="22" t="s">
        <v>170</v>
      </c>
      <c r="AY815" s="22" t="s">
        <v>146</v>
      </c>
      <c r="BE815" s="226">
        <f>IF(N815="základní",J815,0)</f>
        <v>0</v>
      </c>
      <c r="BF815" s="226">
        <f>IF(N815="snížená",J815,0)</f>
        <v>0</v>
      </c>
      <c r="BG815" s="226">
        <f>IF(N815="zákl. přenesená",J815,0)</f>
        <v>0</v>
      </c>
      <c r="BH815" s="226">
        <f>IF(N815="sníž. přenesená",J815,0)</f>
        <v>0</v>
      </c>
      <c r="BI815" s="226">
        <f>IF(N815="nulová",J815,0)</f>
        <v>0</v>
      </c>
      <c r="BJ815" s="22" t="s">
        <v>79</v>
      </c>
      <c r="BK815" s="226">
        <f>ROUND(I815*H815,2)</f>
        <v>0</v>
      </c>
      <c r="BL815" s="22" t="s">
        <v>153</v>
      </c>
      <c r="BM815" s="22" t="s">
        <v>794</v>
      </c>
    </row>
    <row r="816" s="1" customFormat="1">
      <c r="B816" s="44"/>
      <c r="C816" s="72"/>
      <c r="D816" s="227" t="s">
        <v>155</v>
      </c>
      <c r="E816" s="72"/>
      <c r="F816" s="228" t="s">
        <v>795</v>
      </c>
      <c r="G816" s="72"/>
      <c r="H816" s="72"/>
      <c r="I816" s="185"/>
      <c r="J816" s="72"/>
      <c r="K816" s="72"/>
      <c r="L816" s="70"/>
      <c r="M816" s="229"/>
      <c r="N816" s="45"/>
      <c r="O816" s="45"/>
      <c r="P816" s="45"/>
      <c r="Q816" s="45"/>
      <c r="R816" s="45"/>
      <c r="S816" s="45"/>
      <c r="T816" s="93"/>
      <c r="AT816" s="22" t="s">
        <v>155</v>
      </c>
      <c r="AU816" s="22" t="s">
        <v>170</v>
      </c>
    </row>
    <row r="817" s="11" customFormat="1">
      <c r="B817" s="230"/>
      <c r="C817" s="231"/>
      <c r="D817" s="227" t="s">
        <v>157</v>
      </c>
      <c r="E817" s="232" t="s">
        <v>21</v>
      </c>
      <c r="F817" s="233" t="s">
        <v>796</v>
      </c>
      <c r="G817" s="231"/>
      <c r="H817" s="232" t="s">
        <v>21</v>
      </c>
      <c r="I817" s="234"/>
      <c r="J817" s="231"/>
      <c r="K817" s="231"/>
      <c r="L817" s="235"/>
      <c r="M817" s="236"/>
      <c r="N817" s="237"/>
      <c r="O817" s="237"/>
      <c r="P817" s="237"/>
      <c r="Q817" s="237"/>
      <c r="R817" s="237"/>
      <c r="S817" s="237"/>
      <c r="T817" s="238"/>
      <c r="AT817" s="239" t="s">
        <v>157</v>
      </c>
      <c r="AU817" s="239" t="s">
        <v>170</v>
      </c>
      <c r="AV817" s="11" t="s">
        <v>79</v>
      </c>
      <c r="AW817" s="11" t="s">
        <v>35</v>
      </c>
      <c r="AX817" s="11" t="s">
        <v>72</v>
      </c>
      <c r="AY817" s="239" t="s">
        <v>146</v>
      </c>
    </row>
    <row r="818" s="11" customFormat="1">
      <c r="B818" s="230"/>
      <c r="C818" s="231"/>
      <c r="D818" s="227" t="s">
        <v>157</v>
      </c>
      <c r="E818" s="232" t="s">
        <v>21</v>
      </c>
      <c r="F818" s="233" t="s">
        <v>159</v>
      </c>
      <c r="G818" s="231"/>
      <c r="H818" s="232" t="s">
        <v>21</v>
      </c>
      <c r="I818" s="234"/>
      <c r="J818" s="231"/>
      <c r="K818" s="231"/>
      <c r="L818" s="235"/>
      <c r="M818" s="236"/>
      <c r="N818" s="237"/>
      <c r="O818" s="237"/>
      <c r="P818" s="237"/>
      <c r="Q818" s="237"/>
      <c r="R818" s="237"/>
      <c r="S818" s="237"/>
      <c r="T818" s="238"/>
      <c r="AT818" s="239" t="s">
        <v>157</v>
      </c>
      <c r="AU818" s="239" t="s">
        <v>170</v>
      </c>
      <c r="AV818" s="11" t="s">
        <v>79</v>
      </c>
      <c r="AW818" s="11" t="s">
        <v>35</v>
      </c>
      <c r="AX818" s="11" t="s">
        <v>72</v>
      </c>
      <c r="AY818" s="239" t="s">
        <v>146</v>
      </c>
    </row>
    <row r="819" s="12" customFormat="1">
      <c r="B819" s="240"/>
      <c r="C819" s="241"/>
      <c r="D819" s="227" t="s">
        <v>157</v>
      </c>
      <c r="E819" s="242" t="s">
        <v>21</v>
      </c>
      <c r="F819" s="243" t="s">
        <v>616</v>
      </c>
      <c r="G819" s="241"/>
      <c r="H819" s="244">
        <v>38.399999999999999</v>
      </c>
      <c r="I819" s="245"/>
      <c r="J819" s="241"/>
      <c r="K819" s="241"/>
      <c r="L819" s="246"/>
      <c r="M819" s="247"/>
      <c r="N819" s="248"/>
      <c r="O819" s="248"/>
      <c r="P819" s="248"/>
      <c r="Q819" s="248"/>
      <c r="R819" s="248"/>
      <c r="S819" s="248"/>
      <c r="T819" s="249"/>
      <c r="AT819" s="250" t="s">
        <v>157</v>
      </c>
      <c r="AU819" s="250" t="s">
        <v>170</v>
      </c>
      <c r="AV819" s="12" t="s">
        <v>81</v>
      </c>
      <c r="AW819" s="12" t="s">
        <v>35</v>
      </c>
      <c r="AX819" s="12" t="s">
        <v>72</v>
      </c>
      <c r="AY819" s="250" t="s">
        <v>146</v>
      </c>
    </row>
    <row r="820" s="11" customFormat="1">
      <c r="B820" s="230"/>
      <c r="C820" s="231"/>
      <c r="D820" s="227" t="s">
        <v>157</v>
      </c>
      <c r="E820" s="232" t="s">
        <v>21</v>
      </c>
      <c r="F820" s="233" t="s">
        <v>161</v>
      </c>
      <c r="G820" s="231"/>
      <c r="H820" s="232" t="s">
        <v>21</v>
      </c>
      <c r="I820" s="234"/>
      <c r="J820" s="231"/>
      <c r="K820" s="231"/>
      <c r="L820" s="235"/>
      <c r="M820" s="236"/>
      <c r="N820" s="237"/>
      <c r="O820" s="237"/>
      <c r="P820" s="237"/>
      <c r="Q820" s="237"/>
      <c r="R820" s="237"/>
      <c r="S820" s="237"/>
      <c r="T820" s="238"/>
      <c r="AT820" s="239" t="s">
        <v>157</v>
      </c>
      <c r="AU820" s="239" t="s">
        <v>170</v>
      </c>
      <c r="AV820" s="11" t="s">
        <v>79</v>
      </c>
      <c r="AW820" s="11" t="s">
        <v>35</v>
      </c>
      <c r="AX820" s="11" t="s">
        <v>72</v>
      </c>
      <c r="AY820" s="239" t="s">
        <v>146</v>
      </c>
    </row>
    <row r="821" s="12" customFormat="1">
      <c r="B821" s="240"/>
      <c r="C821" s="241"/>
      <c r="D821" s="227" t="s">
        <v>157</v>
      </c>
      <c r="E821" s="242" t="s">
        <v>21</v>
      </c>
      <c r="F821" s="243" t="s">
        <v>617</v>
      </c>
      <c r="G821" s="241"/>
      <c r="H821" s="244">
        <v>48</v>
      </c>
      <c r="I821" s="245"/>
      <c r="J821" s="241"/>
      <c r="K821" s="241"/>
      <c r="L821" s="246"/>
      <c r="M821" s="247"/>
      <c r="N821" s="248"/>
      <c r="O821" s="248"/>
      <c r="P821" s="248"/>
      <c r="Q821" s="248"/>
      <c r="R821" s="248"/>
      <c r="S821" s="248"/>
      <c r="T821" s="249"/>
      <c r="AT821" s="250" t="s">
        <v>157</v>
      </c>
      <c r="AU821" s="250" t="s">
        <v>170</v>
      </c>
      <c r="AV821" s="12" t="s">
        <v>81</v>
      </c>
      <c r="AW821" s="12" t="s">
        <v>35</v>
      </c>
      <c r="AX821" s="12" t="s">
        <v>72</v>
      </c>
      <c r="AY821" s="250" t="s">
        <v>146</v>
      </c>
    </row>
    <row r="822" s="11" customFormat="1">
      <c r="B822" s="230"/>
      <c r="C822" s="231"/>
      <c r="D822" s="227" t="s">
        <v>157</v>
      </c>
      <c r="E822" s="232" t="s">
        <v>21</v>
      </c>
      <c r="F822" s="233" t="s">
        <v>346</v>
      </c>
      <c r="G822" s="231"/>
      <c r="H822" s="232" t="s">
        <v>21</v>
      </c>
      <c r="I822" s="234"/>
      <c r="J822" s="231"/>
      <c r="K822" s="231"/>
      <c r="L822" s="235"/>
      <c r="M822" s="236"/>
      <c r="N822" s="237"/>
      <c r="O822" s="237"/>
      <c r="P822" s="237"/>
      <c r="Q822" s="237"/>
      <c r="R822" s="237"/>
      <c r="S822" s="237"/>
      <c r="T822" s="238"/>
      <c r="AT822" s="239" t="s">
        <v>157</v>
      </c>
      <c r="AU822" s="239" t="s">
        <v>170</v>
      </c>
      <c r="AV822" s="11" t="s">
        <v>79</v>
      </c>
      <c r="AW822" s="11" t="s">
        <v>35</v>
      </c>
      <c r="AX822" s="11" t="s">
        <v>72</v>
      </c>
      <c r="AY822" s="239" t="s">
        <v>146</v>
      </c>
    </row>
    <row r="823" s="12" customFormat="1">
      <c r="B823" s="240"/>
      <c r="C823" s="241"/>
      <c r="D823" s="227" t="s">
        <v>157</v>
      </c>
      <c r="E823" s="242" t="s">
        <v>21</v>
      </c>
      <c r="F823" s="243" t="s">
        <v>618</v>
      </c>
      <c r="G823" s="241"/>
      <c r="H823" s="244">
        <v>14.4</v>
      </c>
      <c r="I823" s="245"/>
      <c r="J823" s="241"/>
      <c r="K823" s="241"/>
      <c r="L823" s="246"/>
      <c r="M823" s="247"/>
      <c r="N823" s="248"/>
      <c r="O823" s="248"/>
      <c r="P823" s="248"/>
      <c r="Q823" s="248"/>
      <c r="R823" s="248"/>
      <c r="S823" s="248"/>
      <c r="T823" s="249"/>
      <c r="AT823" s="250" t="s">
        <v>157</v>
      </c>
      <c r="AU823" s="250" t="s">
        <v>170</v>
      </c>
      <c r="AV823" s="12" t="s">
        <v>81</v>
      </c>
      <c r="AW823" s="12" t="s">
        <v>35</v>
      </c>
      <c r="AX823" s="12" t="s">
        <v>72</v>
      </c>
      <c r="AY823" s="250" t="s">
        <v>146</v>
      </c>
    </row>
    <row r="824" s="11" customFormat="1">
      <c r="B824" s="230"/>
      <c r="C824" s="231"/>
      <c r="D824" s="227" t="s">
        <v>157</v>
      </c>
      <c r="E824" s="232" t="s">
        <v>21</v>
      </c>
      <c r="F824" s="233" t="s">
        <v>163</v>
      </c>
      <c r="G824" s="231"/>
      <c r="H824" s="232" t="s">
        <v>21</v>
      </c>
      <c r="I824" s="234"/>
      <c r="J824" s="231"/>
      <c r="K824" s="231"/>
      <c r="L824" s="235"/>
      <c r="M824" s="236"/>
      <c r="N824" s="237"/>
      <c r="O824" s="237"/>
      <c r="P824" s="237"/>
      <c r="Q824" s="237"/>
      <c r="R824" s="237"/>
      <c r="S824" s="237"/>
      <c r="T824" s="238"/>
      <c r="AT824" s="239" t="s">
        <v>157</v>
      </c>
      <c r="AU824" s="239" t="s">
        <v>170</v>
      </c>
      <c r="AV824" s="11" t="s">
        <v>79</v>
      </c>
      <c r="AW824" s="11" t="s">
        <v>35</v>
      </c>
      <c r="AX824" s="11" t="s">
        <v>72</v>
      </c>
      <c r="AY824" s="239" t="s">
        <v>146</v>
      </c>
    </row>
    <row r="825" s="12" customFormat="1">
      <c r="B825" s="240"/>
      <c r="C825" s="241"/>
      <c r="D825" s="227" t="s">
        <v>157</v>
      </c>
      <c r="E825" s="242" t="s">
        <v>21</v>
      </c>
      <c r="F825" s="243" t="s">
        <v>619</v>
      </c>
      <c r="G825" s="241"/>
      <c r="H825" s="244">
        <v>21.600000000000001</v>
      </c>
      <c r="I825" s="245"/>
      <c r="J825" s="241"/>
      <c r="K825" s="241"/>
      <c r="L825" s="246"/>
      <c r="M825" s="247"/>
      <c r="N825" s="248"/>
      <c r="O825" s="248"/>
      <c r="P825" s="248"/>
      <c r="Q825" s="248"/>
      <c r="R825" s="248"/>
      <c r="S825" s="248"/>
      <c r="T825" s="249"/>
      <c r="AT825" s="250" t="s">
        <v>157</v>
      </c>
      <c r="AU825" s="250" t="s">
        <v>170</v>
      </c>
      <c r="AV825" s="12" t="s">
        <v>81</v>
      </c>
      <c r="AW825" s="12" t="s">
        <v>35</v>
      </c>
      <c r="AX825" s="12" t="s">
        <v>72</v>
      </c>
      <c r="AY825" s="250" t="s">
        <v>146</v>
      </c>
    </row>
    <row r="826" s="1" customFormat="1" ht="16.5" customHeight="1">
      <c r="B826" s="44"/>
      <c r="C826" s="215" t="s">
        <v>797</v>
      </c>
      <c r="D826" s="215" t="s">
        <v>148</v>
      </c>
      <c r="E826" s="216" t="s">
        <v>798</v>
      </c>
      <c r="F826" s="217" t="s">
        <v>799</v>
      </c>
      <c r="G826" s="218" t="s">
        <v>151</v>
      </c>
      <c r="H826" s="219">
        <v>680.28499999999997</v>
      </c>
      <c r="I826" s="220"/>
      <c r="J826" s="221">
        <f>ROUND(I826*H826,2)</f>
        <v>0</v>
      </c>
      <c r="K826" s="217" t="s">
        <v>152</v>
      </c>
      <c r="L826" s="70"/>
      <c r="M826" s="222" t="s">
        <v>21</v>
      </c>
      <c r="N826" s="223" t="s">
        <v>43</v>
      </c>
      <c r="O826" s="45"/>
      <c r="P826" s="224">
        <f>O826*H826</f>
        <v>0</v>
      </c>
      <c r="Q826" s="224">
        <v>0</v>
      </c>
      <c r="R826" s="224">
        <f>Q826*H826</f>
        <v>0</v>
      </c>
      <c r="S826" s="224">
        <v>0</v>
      </c>
      <c r="T826" s="225">
        <f>S826*H826</f>
        <v>0</v>
      </c>
      <c r="AR826" s="22" t="s">
        <v>153</v>
      </c>
      <c r="AT826" s="22" t="s">
        <v>148</v>
      </c>
      <c r="AU826" s="22" t="s">
        <v>170</v>
      </c>
      <c r="AY826" s="22" t="s">
        <v>146</v>
      </c>
      <c r="BE826" s="226">
        <f>IF(N826="základní",J826,0)</f>
        <v>0</v>
      </c>
      <c r="BF826" s="226">
        <f>IF(N826="snížená",J826,0)</f>
        <v>0</v>
      </c>
      <c r="BG826" s="226">
        <f>IF(N826="zákl. přenesená",J826,0)</f>
        <v>0</v>
      </c>
      <c r="BH826" s="226">
        <f>IF(N826="sníž. přenesená",J826,0)</f>
        <v>0</v>
      </c>
      <c r="BI826" s="226">
        <f>IF(N826="nulová",J826,0)</f>
        <v>0</v>
      </c>
      <c r="BJ826" s="22" t="s">
        <v>79</v>
      </c>
      <c r="BK826" s="226">
        <f>ROUND(I826*H826,2)</f>
        <v>0</v>
      </c>
      <c r="BL826" s="22" t="s">
        <v>153</v>
      </c>
      <c r="BM826" s="22" t="s">
        <v>800</v>
      </c>
    </row>
    <row r="827" s="1" customFormat="1">
      <c r="B827" s="44"/>
      <c r="C827" s="72"/>
      <c r="D827" s="227" t="s">
        <v>155</v>
      </c>
      <c r="E827" s="72"/>
      <c r="F827" s="228" t="s">
        <v>801</v>
      </c>
      <c r="G827" s="72"/>
      <c r="H827" s="72"/>
      <c r="I827" s="185"/>
      <c r="J827" s="72"/>
      <c r="K827" s="72"/>
      <c r="L827" s="70"/>
      <c r="M827" s="229"/>
      <c r="N827" s="45"/>
      <c r="O827" s="45"/>
      <c r="P827" s="45"/>
      <c r="Q827" s="45"/>
      <c r="R827" s="45"/>
      <c r="S827" s="45"/>
      <c r="T827" s="93"/>
      <c r="AT827" s="22" t="s">
        <v>155</v>
      </c>
      <c r="AU827" s="22" t="s">
        <v>170</v>
      </c>
    </row>
    <row r="828" s="11" customFormat="1">
      <c r="B828" s="230"/>
      <c r="C828" s="231"/>
      <c r="D828" s="227" t="s">
        <v>157</v>
      </c>
      <c r="E828" s="232" t="s">
        <v>21</v>
      </c>
      <c r="F828" s="233" t="s">
        <v>802</v>
      </c>
      <c r="G828" s="231"/>
      <c r="H828" s="232" t="s">
        <v>21</v>
      </c>
      <c r="I828" s="234"/>
      <c r="J828" s="231"/>
      <c r="K828" s="231"/>
      <c r="L828" s="235"/>
      <c r="M828" s="236"/>
      <c r="N828" s="237"/>
      <c r="O828" s="237"/>
      <c r="P828" s="237"/>
      <c r="Q828" s="237"/>
      <c r="R828" s="237"/>
      <c r="S828" s="237"/>
      <c r="T828" s="238"/>
      <c r="AT828" s="239" t="s">
        <v>157</v>
      </c>
      <c r="AU828" s="239" t="s">
        <v>170</v>
      </c>
      <c r="AV828" s="11" t="s">
        <v>79</v>
      </c>
      <c r="AW828" s="11" t="s">
        <v>35</v>
      </c>
      <c r="AX828" s="11" t="s">
        <v>72</v>
      </c>
      <c r="AY828" s="239" t="s">
        <v>146</v>
      </c>
    </row>
    <row r="829" s="11" customFormat="1">
      <c r="B829" s="230"/>
      <c r="C829" s="231"/>
      <c r="D829" s="227" t="s">
        <v>157</v>
      </c>
      <c r="E829" s="232" t="s">
        <v>21</v>
      </c>
      <c r="F829" s="233" t="s">
        <v>159</v>
      </c>
      <c r="G829" s="231"/>
      <c r="H829" s="232" t="s">
        <v>21</v>
      </c>
      <c r="I829" s="234"/>
      <c r="J829" s="231"/>
      <c r="K829" s="231"/>
      <c r="L829" s="235"/>
      <c r="M829" s="236"/>
      <c r="N829" s="237"/>
      <c r="O829" s="237"/>
      <c r="P829" s="237"/>
      <c r="Q829" s="237"/>
      <c r="R829" s="237"/>
      <c r="S829" s="237"/>
      <c r="T829" s="238"/>
      <c r="AT829" s="239" t="s">
        <v>157</v>
      </c>
      <c r="AU829" s="239" t="s">
        <v>170</v>
      </c>
      <c r="AV829" s="11" t="s">
        <v>79</v>
      </c>
      <c r="AW829" s="11" t="s">
        <v>35</v>
      </c>
      <c r="AX829" s="11" t="s">
        <v>72</v>
      </c>
      <c r="AY829" s="239" t="s">
        <v>146</v>
      </c>
    </row>
    <row r="830" s="12" customFormat="1">
      <c r="B830" s="240"/>
      <c r="C830" s="241"/>
      <c r="D830" s="227" t="s">
        <v>157</v>
      </c>
      <c r="E830" s="242" t="s">
        <v>21</v>
      </c>
      <c r="F830" s="243" t="s">
        <v>803</v>
      </c>
      <c r="G830" s="241"/>
      <c r="H830" s="244">
        <v>32.125</v>
      </c>
      <c r="I830" s="245"/>
      <c r="J830" s="241"/>
      <c r="K830" s="241"/>
      <c r="L830" s="246"/>
      <c r="M830" s="247"/>
      <c r="N830" s="248"/>
      <c r="O830" s="248"/>
      <c r="P830" s="248"/>
      <c r="Q830" s="248"/>
      <c r="R830" s="248"/>
      <c r="S830" s="248"/>
      <c r="T830" s="249"/>
      <c r="AT830" s="250" t="s">
        <v>157</v>
      </c>
      <c r="AU830" s="250" t="s">
        <v>170</v>
      </c>
      <c r="AV830" s="12" t="s">
        <v>81</v>
      </c>
      <c r="AW830" s="12" t="s">
        <v>35</v>
      </c>
      <c r="AX830" s="12" t="s">
        <v>72</v>
      </c>
      <c r="AY830" s="250" t="s">
        <v>146</v>
      </c>
    </row>
    <row r="831" s="11" customFormat="1">
      <c r="B831" s="230"/>
      <c r="C831" s="231"/>
      <c r="D831" s="227" t="s">
        <v>157</v>
      </c>
      <c r="E831" s="232" t="s">
        <v>21</v>
      </c>
      <c r="F831" s="233" t="s">
        <v>161</v>
      </c>
      <c r="G831" s="231"/>
      <c r="H831" s="232" t="s">
        <v>21</v>
      </c>
      <c r="I831" s="234"/>
      <c r="J831" s="231"/>
      <c r="K831" s="231"/>
      <c r="L831" s="235"/>
      <c r="M831" s="236"/>
      <c r="N831" s="237"/>
      <c r="O831" s="237"/>
      <c r="P831" s="237"/>
      <c r="Q831" s="237"/>
      <c r="R831" s="237"/>
      <c r="S831" s="237"/>
      <c r="T831" s="238"/>
      <c r="AT831" s="239" t="s">
        <v>157</v>
      </c>
      <c r="AU831" s="239" t="s">
        <v>170</v>
      </c>
      <c r="AV831" s="11" t="s">
        <v>79</v>
      </c>
      <c r="AW831" s="11" t="s">
        <v>35</v>
      </c>
      <c r="AX831" s="11" t="s">
        <v>72</v>
      </c>
      <c r="AY831" s="239" t="s">
        <v>146</v>
      </c>
    </row>
    <row r="832" s="12" customFormat="1">
      <c r="B832" s="240"/>
      <c r="C832" s="241"/>
      <c r="D832" s="227" t="s">
        <v>157</v>
      </c>
      <c r="E832" s="242" t="s">
        <v>21</v>
      </c>
      <c r="F832" s="243" t="s">
        <v>804</v>
      </c>
      <c r="G832" s="241"/>
      <c r="H832" s="244">
        <v>36.848999999999997</v>
      </c>
      <c r="I832" s="245"/>
      <c r="J832" s="241"/>
      <c r="K832" s="241"/>
      <c r="L832" s="246"/>
      <c r="M832" s="247"/>
      <c r="N832" s="248"/>
      <c r="O832" s="248"/>
      <c r="P832" s="248"/>
      <c r="Q832" s="248"/>
      <c r="R832" s="248"/>
      <c r="S832" s="248"/>
      <c r="T832" s="249"/>
      <c r="AT832" s="250" t="s">
        <v>157</v>
      </c>
      <c r="AU832" s="250" t="s">
        <v>170</v>
      </c>
      <c r="AV832" s="12" t="s">
        <v>81</v>
      </c>
      <c r="AW832" s="12" t="s">
        <v>35</v>
      </c>
      <c r="AX832" s="12" t="s">
        <v>72</v>
      </c>
      <c r="AY832" s="250" t="s">
        <v>146</v>
      </c>
    </row>
    <row r="833" s="11" customFormat="1">
      <c r="B833" s="230"/>
      <c r="C833" s="231"/>
      <c r="D833" s="227" t="s">
        <v>157</v>
      </c>
      <c r="E833" s="232" t="s">
        <v>21</v>
      </c>
      <c r="F833" s="233" t="s">
        <v>163</v>
      </c>
      <c r="G833" s="231"/>
      <c r="H833" s="232" t="s">
        <v>21</v>
      </c>
      <c r="I833" s="234"/>
      <c r="J833" s="231"/>
      <c r="K833" s="231"/>
      <c r="L833" s="235"/>
      <c r="M833" s="236"/>
      <c r="N833" s="237"/>
      <c r="O833" s="237"/>
      <c r="P833" s="237"/>
      <c r="Q833" s="237"/>
      <c r="R833" s="237"/>
      <c r="S833" s="237"/>
      <c r="T833" s="238"/>
      <c r="AT833" s="239" t="s">
        <v>157</v>
      </c>
      <c r="AU833" s="239" t="s">
        <v>170</v>
      </c>
      <c r="AV833" s="11" t="s">
        <v>79</v>
      </c>
      <c r="AW833" s="11" t="s">
        <v>35</v>
      </c>
      <c r="AX833" s="11" t="s">
        <v>72</v>
      </c>
      <c r="AY833" s="239" t="s">
        <v>146</v>
      </c>
    </row>
    <row r="834" s="12" customFormat="1">
      <c r="B834" s="240"/>
      <c r="C834" s="241"/>
      <c r="D834" s="227" t="s">
        <v>157</v>
      </c>
      <c r="E834" s="242" t="s">
        <v>21</v>
      </c>
      <c r="F834" s="243" t="s">
        <v>805</v>
      </c>
      <c r="G834" s="241"/>
      <c r="H834" s="244">
        <v>22.696000000000002</v>
      </c>
      <c r="I834" s="245"/>
      <c r="J834" s="241"/>
      <c r="K834" s="241"/>
      <c r="L834" s="246"/>
      <c r="M834" s="247"/>
      <c r="N834" s="248"/>
      <c r="O834" s="248"/>
      <c r="P834" s="248"/>
      <c r="Q834" s="248"/>
      <c r="R834" s="248"/>
      <c r="S834" s="248"/>
      <c r="T834" s="249"/>
      <c r="AT834" s="250" t="s">
        <v>157</v>
      </c>
      <c r="AU834" s="250" t="s">
        <v>170</v>
      </c>
      <c r="AV834" s="12" t="s">
        <v>81</v>
      </c>
      <c r="AW834" s="12" t="s">
        <v>35</v>
      </c>
      <c r="AX834" s="12" t="s">
        <v>72</v>
      </c>
      <c r="AY834" s="250" t="s">
        <v>146</v>
      </c>
    </row>
    <row r="835" s="11" customFormat="1">
      <c r="B835" s="230"/>
      <c r="C835" s="231"/>
      <c r="D835" s="227" t="s">
        <v>157</v>
      </c>
      <c r="E835" s="232" t="s">
        <v>21</v>
      </c>
      <c r="F835" s="233" t="s">
        <v>806</v>
      </c>
      <c r="G835" s="231"/>
      <c r="H835" s="232" t="s">
        <v>21</v>
      </c>
      <c r="I835" s="234"/>
      <c r="J835" s="231"/>
      <c r="K835" s="231"/>
      <c r="L835" s="235"/>
      <c r="M835" s="236"/>
      <c r="N835" s="237"/>
      <c r="O835" s="237"/>
      <c r="P835" s="237"/>
      <c r="Q835" s="237"/>
      <c r="R835" s="237"/>
      <c r="S835" s="237"/>
      <c r="T835" s="238"/>
      <c r="AT835" s="239" t="s">
        <v>157</v>
      </c>
      <c r="AU835" s="239" t="s">
        <v>170</v>
      </c>
      <c r="AV835" s="11" t="s">
        <v>79</v>
      </c>
      <c r="AW835" s="11" t="s">
        <v>35</v>
      </c>
      <c r="AX835" s="11" t="s">
        <v>72</v>
      </c>
      <c r="AY835" s="239" t="s">
        <v>146</v>
      </c>
    </row>
    <row r="836" s="11" customFormat="1">
      <c r="B836" s="230"/>
      <c r="C836" s="231"/>
      <c r="D836" s="227" t="s">
        <v>157</v>
      </c>
      <c r="E836" s="232" t="s">
        <v>21</v>
      </c>
      <c r="F836" s="233" t="s">
        <v>159</v>
      </c>
      <c r="G836" s="231"/>
      <c r="H836" s="232" t="s">
        <v>21</v>
      </c>
      <c r="I836" s="234"/>
      <c r="J836" s="231"/>
      <c r="K836" s="231"/>
      <c r="L836" s="235"/>
      <c r="M836" s="236"/>
      <c r="N836" s="237"/>
      <c r="O836" s="237"/>
      <c r="P836" s="237"/>
      <c r="Q836" s="237"/>
      <c r="R836" s="237"/>
      <c r="S836" s="237"/>
      <c r="T836" s="238"/>
      <c r="AT836" s="239" t="s">
        <v>157</v>
      </c>
      <c r="AU836" s="239" t="s">
        <v>170</v>
      </c>
      <c r="AV836" s="11" t="s">
        <v>79</v>
      </c>
      <c r="AW836" s="11" t="s">
        <v>35</v>
      </c>
      <c r="AX836" s="11" t="s">
        <v>72</v>
      </c>
      <c r="AY836" s="239" t="s">
        <v>146</v>
      </c>
    </row>
    <row r="837" s="12" customFormat="1">
      <c r="B837" s="240"/>
      <c r="C837" s="241"/>
      <c r="D837" s="227" t="s">
        <v>157</v>
      </c>
      <c r="E837" s="242" t="s">
        <v>21</v>
      </c>
      <c r="F837" s="243" t="s">
        <v>807</v>
      </c>
      <c r="G837" s="241"/>
      <c r="H837" s="244">
        <v>273.42000000000002</v>
      </c>
      <c r="I837" s="245"/>
      <c r="J837" s="241"/>
      <c r="K837" s="241"/>
      <c r="L837" s="246"/>
      <c r="M837" s="247"/>
      <c r="N837" s="248"/>
      <c r="O837" s="248"/>
      <c r="P837" s="248"/>
      <c r="Q837" s="248"/>
      <c r="R837" s="248"/>
      <c r="S837" s="248"/>
      <c r="T837" s="249"/>
      <c r="AT837" s="250" t="s">
        <v>157</v>
      </c>
      <c r="AU837" s="250" t="s">
        <v>170</v>
      </c>
      <c r="AV837" s="12" t="s">
        <v>81</v>
      </c>
      <c r="AW837" s="12" t="s">
        <v>35</v>
      </c>
      <c r="AX837" s="12" t="s">
        <v>72</v>
      </c>
      <c r="AY837" s="250" t="s">
        <v>146</v>
      </c>
    </row>
    <row r="838" s="11" customFormat="1">
      <c r="B838" s="230"/>
      <c r="C838" s="231"/>
      <c r="D838" s="227" t="s">
        <v>157</v>
      </c>
      <c r="E838" s="232" t="s">
        <v>21</v>
      </c>
      <c r="F838" s="233" t="s">
        <v>340</v>
      </c>
      <c r="G838" s="231"/>
      <c r="H838" s="232" t="s">
        <v>21</v>
      </c>
      <c r="I838" s="234"/>
      <c r="J838" s="231"/>
      <c r="K838" s="231"/>
      <c r="L838" s="235"/>
      <c r="M838" s="236"/>
      <c r="N838" s="237"/>
      <c r="O838" s="237"/>
      <c r="P838" s="237"/>
      <c r="Q838" s="237"/>
      <c r="R838" s="237"/>
      <c r="S838" s="237"/>
      <c r="T838" s="238"/>
      <c r="AT838" s="239" t="s">
        <v>157</v>
      </c>
      <c r="AU838" s="239" t="s">
        <v>170</v>
      </c>
      <c r="AV838" s="11" t="s">
        <v>79</v>
      </c>
      <c r="AW838" s="11" t="s">
        <v>35</v>
      </c>
      <c r="AX838" s="11" t="s">
        <v>72</v>
      </c>
      <c r="AY838" s="239" t="s">
        <v>146</v>
      </c>
    </row>
    <row r="839" s="12" customFormat="1">
      <c r="B839" s="240"/>
      <c r="C839" s="241"/>
      <c r="D839" s="227" t="s">
        <v>157</v>
      </c>
      <c r="E839" s="242" t="s">
        <v>21</v>
      </c>
      <c r="F839" s="243" t="s">
        <v>635</v>
      </c>
      <c r="G839" s="241"/>
      <c r="H839" s="244">
        <v>-92.159999999999997</v>
      </c>
      <c r="I839" s="245"/>
      <c r="J839" s="241"/>
      <c r="K839" s="241"/>
      <c r="L839" s="246"/>
      <c r="M839" s="247"/>
      <c r="N839" s="248"/>
      <c r="O839" s="248"/>
      <c r="P839" s="248"/>
      <c r="Q839" s="248"/>
      <c r="R839" s="248"/>
      <c r="S839" s="248"/>
      <c r="T839" s="249"/>
      <c r="AT839" s="250" t="s">
        <v>157</v>
      </c>
      <c r="AU839" s="250" t="s">
        <v>170</v>
      </c>
      <c r="AV839" s="12" t="s">
        <v>81</v>
      </c>
      <c r="AW839" s="12" t="s">
        <v>35</v>
      </c>
      <c r="AX839" s="12" t="s">
        <v>72</v>
      </c>
      <c r="AY839" s="250" t="s">
        <v>146</v>
      </c>
    </row>
    <row r="840" s="11" customFormat="1">
      <c r="B840" s="230"/>
      <c r="C840" s="231"/>
      <c r="D840" s="227" t="s">
        <v>157</v>
      </c>
      <c r="E840" s="232" t="s">
        <v>21</v>
      </c>
      <c r="F840" s="233" t="s">
        <v>342</v>
      </c>
      <c r="G840" s="231"/>
      <c r="H840" s="232" t="s">
        <v>21</v>
      </c>
      <c r="I840" s="234"/>
      <c r="J840" s="231"/>
      <c r="K840" s="231"/>
      <c r="L840" s="235"/>
      <c r="M840" s="236"/>
      <c r="N840" s="237"/>
      <c r="O840" s="237"/>
      <c r="P840" s="237"/>
      <c r="Q840" s="237"/>
      <c r="R840" s="237"/>
      <c r="S840" s="237"/>
      <c r="T840" s="238"/>
      <c r="AT840" s="239" t="s">
        <v>157</v>
      </c>
      <c r="AU840" s="239" t="s">
        <v>170</v>
      </c>
      <c r="AV840" s="11" t="s">
        <v>79</v>
      </c>
      <c r="AW840" s="11" t="s">
        <v>35</v>
      </c>
      <c r="AX840" s="11" t="s">
        <v>72</v>
      </c>
      <c r="AY840" s="239" t="s">
        <v>146</v>
      </c>
    </row>
    <row r="841" s="12" customFormat="1">
      <c r="B841" s="240"/>
      <c r="C841" s="241"/>
      <c r="D841" s="227" t="s">
        <v>157</v>
      </c>
      <c r="E841" s="242" t="s">
        <v>21</v>
      </c>
      <c r="F841" s="243" t="s">
        <v>808</v>
      </c>
      <c r="G841" s="241"/>
      <c r="H841" s="244">
        <v>15.359999999999999</v>
      </c>
      <c r="I841" s="245"/>
      <c r="J841" s="241"/>
      <c r="K841" s="241"/>
      <c r="L841" s="246"/>
      <c r="M841" s="247"/>
      <c r="N841" s="248"/>
      <c r="O841" s="248"/>
      <c r="P841" s="248"/>
      <c r="Q841" s="248"/>
      <c r="R841" s="248"/>
      <c r="S841" s="248"/>
      <c r="T841" s="249"/>
      <c r="AT841" s="250" t="s">
        <v>157</v>
      </c>
      <c r="AU841" s="250" t="s">
        <v>170</v>
      </c>
      <c r="AV841" s="12" t="s">
        <v>81</v>
      </c>
      <c r="AW841" s="12" t="s">
        <v>35</v>
      </c>
      <c r="AX841" s="12" t="s">
        <v>72</v>
      </c>
      <c r="AY841" s="250" t="s">
        <v>146</v>
      </c>
    </row>
    <row r="842" s="11" customFormat="1">
      <c r="B842" s="230"/>
      <c r="C842" s="231"/>
      <c r="D842" s="227" t="s">
        <v>157</v>
      </c>
      <c r="E842" s="232" t="s">
        <v>21</v>
      </c>
      <c r="F842" s="233" t="s">
        <v>161</v>
      </c>
      <c r="G842" s="231"/>
      <c r="H842" s="232" t="s">
        <v>21</v>
      </c>
      <c r="I842" s="234"/>
      <c r="J842" s="231"/>
      <c r="K842" s="231"/>
      <c r="L842" s="235"/>
      <c r="M842" s="236"/>
      <c r="N842" s="237"/>
      <c r="O842" s="237"/>
      <c r="P842" s="237"/>
      <c r="Q842" s="237"/>
      <c r="R842" s="237"/>
      <c r="S842" s="237"/>
      <c r="T842" s="238"/>
      <c r="AT842" s="239" t="s">
        <v>157</v>
      </c>
      <c r="AU842" s="239" t="s">
        <v>170</v>
      </c>
      <c r="AV842" s="11" t="s">
        <v>79</v>
      </c>
      <c r="AW842" s="11" t="s">
        <v>35</v>
      </c>
      <c r="AX842" s="11" t="s">
        <v>72</v>
      </c>
      <c r="AY842" s="239" t="s">
        <v>146</v>
      </c>
    </row>
    <row r="843" s="12" customFormat="1">
      <c r="B843" s="240"/>
      <c r="C843" s="241"/>
      <c r="D843" s="227" t="s">
        <v>157</v>
      </c>
      <c r="E843" s="242" t="s">
        <v>21</v>
      </c>
      <c r="F843" s="243" t="s">
        <v>807</v>
      </c>
      <c r="G843" s="241"/>
      <c r="H843" s="244">
        <v>273.42000000000002</v>
      </c>
      <c r="I843" s="245"/>
      <c r="J843" s="241"/>
      <c r="K843" s="241"/>
      <c r="L843" s="246"/>
      <c r="M843" s="247"/>
      <c r="N843" s="248"/>
      <c r="O843" s="248"/>
      <c r="P843" s="248"/>
      <c r="Q843" s="248"/>
      <c r="R843" s="248"/>
      <c r="S843" s="248"/>
      <c r="T843" s="249"/>
      <c r="AT843" s="250" t="s">
        <v>157</v>
      </c>
      <c r="AU843" s="250" t="s">
        <v>170</v>
      </c>
      <c r="AV843" s="12" t="s">
        <v>81</v>
      </c>
      <c r="AW843" s="12" t="s">
        <v>35</v>
      </c>
      <c r="AX843" s="12" t="s">
        <v>72</v>
      </c>
      <c r="AY843" s="250" t="s">
        <v>146</v>
      </c>
    </row>
    <row r="844" s="11" customFormat="1">
      <c r="B844" s="230"/>
      <c r="C844" s="231"/>
      <c r="D844" s="227" t="s">
        <v>157</v>
      </c>
      <c r="E844" s="232" t="s">
        <v>21</v>
      </c>
      <c r="F844" s="233" t="s">
        <v>340</v>
      </c>
      <c r="G844" s="231"/>
      <c r="H844" s="232" t="s">
        <v>21</v>
      </c>
      <c r="I844" s="234"/>
      <c r="J844" s="231"/>
      <c r="K844" s="231"/>
      <c r="L844" s="235"/>
      <c r="M844" s="236"/>
      <c r="N844" s="237"/>
      <c r="O844" s="237"/>
      <c r="P844" s="237"/>
      <c r="Q844" s="237"/>
      <c r="R844" s="237"/>
      <c r="S844" s="237"/>
      <c r="T844" s="238"/>
      <c r="AT844" s="239" t="s">
        <v>157</v>
      </c>
      <c r="AU844" s="239" t="s">
        <v>170</v>
      </c>
      <c r="AV844" s="11" t="s">
        <v>79</v>
      </c>
      <c r="AW844" s="11" t="s">
        <v>35</v>
      </c>
      <c r="AX844" s="11" t="s">
        <v>72</v>
      </c>
      <c r="AY844" s="239" t="s">
        <v>146</v>
      </c>
    </row>
    <row r="845" s="12" customFormat="1">
      <c r="B845" s="240"/>
      <c r="C845" s="241"/>
      <c r="D845" s="227" t="s">
        <v>157</v>
      </c>
      <c r="E845" s="242" t="s">
        <v>21</v>
      </c>
      <c r="F845" s="243" t="s">
        <v>636</v>
      </c>
      <c r="G845" s="241"/>
      <c r="H845" s="244">
        <v>-115.2</v>
      </c>
      <c r="I845" s="245"/>
      <c r="J845" s="241"/>
      <c r="K845" s="241"/>
      <c r="L845" s="246"/>
      <c r="M845" s="247"/>
      <c r="N845" s="248"/>
      <c r="O845" s="248"/>
      <c r="P845" s="248"/>
      <c r="Q845" s="248"/>
      <c r="R845" s="248"/>
      <c r="S845" s="248"/>
      <c r="T845" s="249"/>
      <c r="AT845" s="250" t="s">
        <v>157</v>
      </c>
      <c r="AU845" s="250" t="s">
        <v>170</v>
      </c>
      <c r="AV845" s="12" t="s">
        <v>81</v>
      </c>
      <c r="AW845" s="12" t="s">
        <v>35</v>
      </c>
      <c r="AX845" s="12" t="s">
        <v>72</v>
      </c>
      <c r="AY845" s="250" t="s">
        <v>146</v>
      </c>
    </row>
    <row r="846" s="11" customFormat="1">
      <c r="B846" s="230"/>
      <c r="C846" s="231"/>
      <c r="D846" s="227" t="s">
        <v>157</v>
      </c>
      <c r="E846" s="232" t="s">
        <v>21</v>
      </c>
      <c r="F846" s="233" t="s">
        <v>342</v>
      </c>
      <c r="G846" s="231"/>
      <c r="H846" s="232" t="s">
        <v>21</v>
      </c>
      <c r="I846" s="234"/>
      <c r="J846" s="231"/>
      <c r="K846" s="231"/>
      <c r="L846" s="235"/>
      <c r="M846" s="236"/>
      <c r="N846" s="237"/>
      <c r="O846" s="237"/>
      <c r="P846" s="237"/>
      <c r="Q846" s="237"/>
      <c r="R846" s="237"/>
      <c r="S846" s="237"/>
      <c r="T846" s="238"/>
      <c r="AT846" s="239" t="s">
        <v>157</v>
      </c>
      <c r="AU846" s="239" t="s">
        <v>170</v>
      </c>
      <c r="AV846" s="11" t="s">
        <v>79</v>
      </c>
      <c r="AW846" s="11" t="s">
        <v>35</v>
      </c>
      <c r="AX846" s="11" t="s">
        <v>72</v>
      </c>
      <c r="AY846" s="239" t="s">
        <v>146</v>
      </c>
    </row>
    <row r="847" s="12" customFormat="1">
      <c r="B847" s="240"/>
      <c r="C847" s="241"/>
      <c r="D847" s="227" t="s">
        <v>157</v>
      </c>
      <c r="E847" s="242" t="s">
        <v>21</v>
      </c>
      <c r="F847" s="243" t="s">
        <v>809</v>
      </c>
      <c r="G847" s="241"/>
      <c r="H847" s="244">
        <v>19.199999999999999</v>
      </c>
      <c r="I847" s="245"/>
      <c r="J847" s="241"/>
      <c r="K847" s="241"/>
      <c r="L847" s="246"/>
      <c r="M847" s="247"/>
      <c r="N847" s="248"/>
      <c r="O847" s="248"/>
      <c r="P847" s="248"/>
      <c r="Q847" s="248"/>
      <c r="R847" s="248"/>
      <c r="S847" s="248"/>
      <c r="T847" s="249"/>
      <c r="AT847" s="250" t="s">
        <v>157</v>
      </c>
      <c r="AU847" s="250" t="s">
        <v>170</v>
      </c>
      <c r="AV847" s="12" t="s">
        <v>81</v>
      </c>
      <c r="AW847" s="12" t="s">
        <v>35</v>
      </c>
      <c r="AX847" s="12" t="s">
        <v>72</v>
      </c>
      <c r="AY847" s="250" t="s">
        <v>146</v>
      </c>
    </row>
    <row r="848" s="11" customFormat="1">
      <c r="B848" s="230"/>
      <c r="C848" s="231"/>
      <c r="D848" s="227" t="s">
        <v>157</v>
      </c>
      <c r="E848" s="232" t="s">
        <v>21</v>
      </c>
      <c r="F848" s="233" t="s">
        <v>810</v>
      </c>
      <c r="G848" s="231"/>
      <c r="H848" s="232" t="s">
        <v>21</v>
      </c>
      <c r="I848" s="234"/>
      <c r="J848" s="231"/>
      <c r="K848" s="231"/>
      <c r="L848" s="235"/>
      <c r="M848" s="236"/>
      <c r="N848" s="237"/>
      <c r="O848" s="237"/>
      <c r="P848" s="237"/>
      <c r="Q848" s="237"/>
      <c r="R848" s="237"/>
      <c r="S848" s="237"/>
      <c r="T848" s="238"/>
      <c r="AT848" s="239" t="s">
        <v>157</v>
      </c>
      <c r="AU848" s="239" t="s">
        <v>170</v>
      </c>
      <c r="AV848" s="11" t="s">
        <v>79</v>
      </c>
      <c r="AW848" s="11" t="s">
        <v>35</v>
      </c>
      <c r="AX848" s="11" t="s">
        <v>72</v>
      </c>
      <c r="AY848" s="239" t="s">
        <v>146</v>
      </c>
    </row>
    <row r="849" s="12" customFormat="1">
      <c r="B849" s="240"/>
      <c r="C849" s="241"/>
      <c r="D849" s="227" t="s">
        <v>157</v>
      </c>
      <c r="E849" s="242" t="s">
        <v>21</v>
      </c>
      <c r="F849" s="243" t="s">
        <v>639</v>
      </c>
      <c r="G849" s="241"/>
      <c r="H849" s="244">
        <v>155.29300000000001</v>
      </c>
      <c r="I849" s="245"/>
      <c r="J849" s="241"/>
      <c r="K849" s="241"/>
      <c r="L849" s="246"/>
      <c r="M849" s="247"/>
      <c r="N849" s="248"/>
      <c r="O849" s="248"/>
      <c r="P849" s="248"/>
      <c r="Q849" s="248"/>
      <c r="R849" s="248"/>
      <c r="S849" s="248"/>
      <c r="T849" s="249"/>
      <c r="AT849" s="250" t="s">
        <v>157</v>
      </c>
      <c r="AU849" s="250" t="s">
        <v>170</v>
      </c>
      <c r="AV849" s="12" t="s">
        <v>81</v>
      </c>
      <c r="AW849" s="12" t="s">
        <v>35</v>
      </c>
      <c r="AX849" s="12" t="s">
        <v>72</v>
      </c>
      <c r="AY849" s="250" t="s">
        <v>146</v>
      </c>
    </row>
    <row r="850" s="11" customFormat="1">
      <c r="B850" s="230"/>
      <c r="C850" s="231"/>
      <c r="D850" s="227" t="s">
        <v>157</v>
      </c>
      <c r="E850" s="232" t="s">
        <v>21</v>
      </c>
      <c r="F850" s="233" t="s">
        <v>340</v>
      </c>
      <c r="G850" s="231"/>
      <c r="H850" s="232" t="s">
        <v>21</v>
      </c>
      <c r="I850" s="234"/>
      <c r="J850" s="231"/>
      <c r="K850" s="231"/>
      <c r="L850" s="235"/>
      <c r="M850" s="236"/>
      <c r="N850" s="237"/>
      <c r="O850" s="237"/>
      <c r="P850" s="237"/>
      <c r="Q850" s="237"/>
      <c r="R850" s="237"/>
      <c r="S850" s="237"/>
      <c r="T850" s="238"/>
      <c r="AT850" s="239" t="s">
        <v>157</v>
      </c>
      <c r="AU850" s="239" t="s">
        <v>170</v>
      </c>
      <c r="AV850" s="11" t="s">
        <v>79</v>
      </c>
      <c r="AW850" s="11" t="s">
        <v>35</v>
      </c>
      <c r="AX850" s="11" t="s">
        <v>72</v>
      </c>
      <c r="AY850" s="239" t="s">
        <v>146</v>
      </c>
    </row>
    <row r="851" s="12" customFormat="1">
      <c r="B851" s="240"/>
      <c r="C851" s="241"/>
      <c r="D851" s="227" t="s">
        <v>157</v>
      </c>
      <c r="E851" s="242" t="s">
        <v>21</v>
      </c>
      <c r="F851" s="243" t="s">
        <v>811</v>
      </c>
      <c r="G851" s="241"/>
      <c r="H851" s="244">
        <v>-56.576000000000001</v>
      </c>
      <c r="I851" s="245"/>
      <c r="J851" s="241"/>
      <c r="K851" s="241"/>
      <c r="L851" s="246"/>
      <c r="M851" s="247"/>
      <c r="N851" s="248"/>
      <c r="O851" s="248"/>
      <c r="P851" s="248"/>
      <c r="Q851" s="248"/>
      <c r="R851" s="248"/>
      <c r="S851" s="248"/>
      <c r="T851" s="249"/>
      <c r="AT851" s="250" t="s">
        <v>157</v>
      </c>
      <c r="AU851" s="250" t="s">
        <v>170</v>
      </c>
      <c r="AV851" s="12" t="s">
        <v>81</v>
      </c>
      <c r="AW851" s="12" t="s">
        <v>35</v>
      </c>
      <c r="AX851" s="12" t="s">
        <v>72</v>
      </c>
      <c r="AY851" s="250" t="s">
        <v>146</v>
      </c>
    </row>
    <row r="852" s="11" customFormat="1">
      <c r="B852" s="230"/>
      <c r="C852" s="231"/>
      <c r="D852" s="227" t="s">
        <v>157</v>
      </c>
      <c r="E852" s="232" t="s">
        <v>21</v>
      </c>
      <c r="F852" s="233" t="s">
        <v>342</v>
      </c>
      <c r="G852" s="231"/>
      <c r="H852" s="232" t="s">
        <v>21</v>
      </c>
      <c r="I852" s="234"/>
      <c r="J852" s="231"/>
      <c r="K852" s="231"/>
      <c r="L852" s="235"/>
      <c r="M852" s="236"/>
      <c r="N852" s="237"/>
      <c r="O852" s="237"/>
      <c r="P852" s="237"/>
      <c r="Q852" s="237"/>
      <c r="R852" s="237"/>
      <c r="S852" s="237"/>
      <c r="T852" s="238"/>
      <c r="AT852" s="239" t="s">
        <v>157</v>
      </c>
      <c r="AU852" s="239" t="s">
        <v>170</v>
      </c>
      <c r="AV852" s="11" t="s">
        <v>79</v>
      </c>
      <c r="AW852" s="11" t="s">
        <v>35</v>
      </c>
      <c r="AX852" s="11" t="s">
        <v>72</v>
      </c>
      <c r="AY852" s="239" t="s">
        <v>146</v>
      </c>
    </row>
    <row r="853" s="12" customFormat="1">
      <c r="B853" s="240"/>
      <c r="C853" s="241"/>
      <c r="D853" s="227" t="s">
        <v>157</v>
      </c>
      <c r="E853" s="242" t="s">
        <v>21</v>
      </c>
      <c r="F853" s="243" t="s">
        <v>812</v>
      </c>
      <c r="G853" s="241"/>
      <c r="H853" s="244">
        <v>9.5519999999999996</v>
      </c>
      <c r="I853" s="245"/>
      <c r="J853" s="241"/>
      <c r="K853" s="241"/>
      <c r="L853" s="246"/>
      <c r="M853" s="247"/>
      <c r="N853" s="248"/>
      <c r="O853" s="248"/>
      <c r="P853" s="248"/>
      <c r="Q853" s="248"/>
      <c r="R853" s="248"/>
      <c r="S853" s="248"/>
      <c r="T853" s="249"/>
      <c r="AT853" s="250" t="s">
        <v>157</v>
      </c>
      <c r="AU853" s="250" t="s">
        <v>170</v>
      </c>
      <c r="AV853" s="12" t="s">
        <v>81</v>
      </c>
      <c r="AW853" s="12" t="s">
        <v>35</v>
      </c>
      <c r="AX853" s="12" t="s">
        <v>72</v>
      </c>
      <c r="AY853" s="250" t="s">
        <v>146</v>
      </c>
    </row>
    <row r="854" s="11" customFormat="1">
      <c r="B854" s="230"/>
      <c r="C854" s="231"/>
      <c r="D854" s="227" t="s">
        <v>157</v>
      </c>
      <c r="E854" s="232" t="s">
        <v>21</v>
      </c>
      <c r="F854" s="233" t="s">
        <v>346</v>
      </c>
      <c r="G854" s="231"/>
      <c r="H854" s="232" t="s">
        <v>21</v>
      </c>
      <c r="I854" s="234"/>
      <c r="J854" s="231"/>
      <c r="K854" s="231"/>
      <c r="L854" s="235"/>
      <c r="M854" s="236"/>
      <c r="N854" s="237"/>
      <c r="O854" s="237"/>
      <c r="P854" s="237"/>
      <c r="Q854" s="237"/>
      <c r="R854" s="237"/>
      <c r="S854" s="237"/>
      <c r="T854" s="238"/>
      <c r="AT854" s="239" t="s">
        <v>157</v>
      </c>
      <c r="AU854" s="239" t="s">
        <v>170</v>
      </c>
      <c r="AV854" s="11" t="s">
        <v>79</v>
      </c>
      <c r="AW854" s="11" t="s">
        <v>35</v>
      </c>
      <c r="AX854" s="11" t="s">
        <v>72</v>
      </c>
      <c r="AY854" s="239" t="s">
        <v>146</v>
      </c>
    </row>
    <row r="855" s="12" customFormat="1">
      <c r="B855" s="240"/>
      <c r="C855" s="241"/>
      <c r="D855" s="227" t="s">
        <v>157</v>
      </c>
      <c r="E855" s="242" t="s">
        <v>21</v>
      </c>
      <c r="F855" s="243" t="s">
        <v>813</v>
      </c>
      <c r="G855" s="241"/>
      <c r="H855" s="244">
        <v>88.724999999999994</v>
      </c>
      <c r="I855" s="245"/>
      <c r="J855" s="241"/>
      <c r="K855" s="241"/>
      <c r="L855" s="246"/>
      <c r="M855" s="247"/>
      <c r="N855" s="248"/>
      <c r="O855" s="248"/>
      <c r="P855" s="248"/>
      <c r="Q855" s="248"/>
      <c r="R855" s="248"/>
      <c r="S855" s="248"/>
      <c r="T855" s="249"/>
      <c r="AT855" s="250" t="s">
        <v>157</v>
      </c>
      <c r="AU855" s="250" t="s">
        <v>170</v>
      </c>
      <c r="AV855" s="12" t="s">
        <v>81</v>
      </c>
      <c r="AW855" s="12" t="s">
        <v>35</v>
      </c>
      <c r="AX855" s="12" t="s">
        <v>72</v>
      </c>
      <c r="AY855" s="250" t="s">
        <v>146</v>
      </c>
    </row>
    <row r="856" s="11" customFormat="1">
      <c r="B856" s="230"/>
      <c r="C856" s="231"/>
      <c r="D856" s="227" t="s">
        <v>157</v>
      </c>
      <c r="E856" s="232" t="s">
        <v>21</v>
      </c>
      <c r="F856" s="233" t="s">
        <v>340</v>
      </c>
      <c r="G856" s="231"/>
      <c r="H856" s="232" t="s">
        <v>21</v>
      </c>
      <c r="I856" s="234"/>
      <c r="J856" s="231"/>
      <c r="K856" s="231"/>
      <c r="L856" s="235"/>
      <c r="M856" s="236"/>
      <c r="N856" s="237"/>
      <c r="O856" s="237"/>
      <c r="P856" s="237"/>
      <c r="Q856" s="237"/>
      <c r="R856" s="237"/>
      <c r="S856" s="237"/>
      <c r="T856" s="238"/>
      <c r="AT856" s="239" t="s">
        <v>157</v>
      </c>
      <c r="AU856" s="239" t="s">
        <v>170</v>
      </c>
      <c r="AV856" s="11" t="s">
        <v>79</v>
      </c>
      <c r="AW856" s="11" t="s">
        <v>35</v>
      </c>
      <c r="AX856" s="11" t="s">
        <v>72</v>
      </c>
      <c r="AY856" s="239" t="s">
        <v>146</v>
      </c>
    </row>
    <row r="857" s="12" customFormat="1">
      <c r="B857" s="240"/>
      <c r="C857" s="241"/>
      <c r="D857" s="227" t="s">
        <v>157</v>
      </c>
      <c r="E857" s="242" t="s">
        <v>21</v>
      </c>
      <c r="F857" s="243" t="s">
        <v>638</v>
      </c>
      <c r="G857" s="241"/>
      <c r="H857" s="244">
        <v>-34.560000000000002</v>
      </c>
      <c r="I857" s="245"/>
      <c r="J857" s="241"/>
      <c r="K857" s="241"/>
      <c r="L857" s="246"/>
      <c r="M857" s="247"/>
      <c r="N857" s="248"/>
      <c r="O857" s="248"/>
      <c r="P857" s="248"/>
      <c r="Q857" s="248"/>
      <c r="R857" s="248"/>
      <c r="S857" s="248"/>
      <c r="T857" s="249"/>
      <c r="AT857" s="250" t="s">
        <v>157</v>
      </c>
      <c r="AU857" s="250" t="s">
        <v>170</v>
      </c>
      <c r="AV857" s="12" t="s">
        <v>81</v>
      </c>
      <c r="AW857" s="12" t="s">
        <v>35</v>
      </c>
      <c r="AX857" s="12" t="s">
        <v>72</v>
      </c>
      <c r="AY857" s="250" t="s">
        <v>146</v>
      </c>
    </row>
    <row r="858" s="11" customFormat="1">
      <c r="B858" s="230"/>
      <c r="C858" s="231"/>
      <c r="D858" s="227" t="s">
        <v>157</v>
      </c>
      <c r="E858" s="232" t="s">
        <v>21</v>
      </c>
      <c r="F858" s="233" t="s">
        <v>342</v>
      </c>
      <c r="G858" s="231"/>
      <c r="H858" s="232" t="s">
        <v>21</v>
      </c>
      <c r="I858" s="234"/>
      <c r="J858" s="231"/>
      <c r="K858" s="231"/>
      <c r="L858" s="235"/>
      <c r="M858" s="236"/>
      <c r="N858" s="237"/>
      <c r="O858" s="237"/>
      <c r="P858" s="237"/>
      <c r="Q858" s="237"/>
      <c r="R858" s="237"/>
      <c r="S858" s="237"/>
      <c r="T858" s="238"/>
      <c r="AT858" s="239" t="s">
        <v>157</v>
      </c>
      <c r="AU858" s="239" t="s">
        <v>170</v>
      </c>
      <c r="AV858" s="11" t="s">
        <v>79</v>
      </c>
      <c r="AW858" s="11" t="s">
        <v>35</v>
      </c>
      <c r="AX858" s="11" t="s">
        <v>72</v>
      </c>
      <c r="AY858" s="239" t="s">
        <v>146</v>
      </c>
    </row>
    <row r="859" s="12" customFormat="1">
      <c r="B859" s="240"/>
      <c r="C859" s="241"/>
      <c r="D859" s="227" t="s">
        <v>157</v>
      </c>
      <c r="E859" s="242" t="s">
        <v>21</v>
      </c>
      <c r="F859" s="243" t="s">
        <v>814</v>
      </c>
      <c r="G859" s="241"/>
      <c r="H859" s="244">
        <v>5.7599999999999998</v>
      </c>
      <c r="I859" s="245"/>
      <c r="J859" s="241"/>
      <c r="K859" s="241"/>
      <c r="L859" s="246"/>
      <c r="M859" s="247"/>
      <c r="N859" s="248"/>
      <c r="O859" s="248"/>
      <c r="P859" s="248"/>
      <c r="Q859" s="248"/>
      <c r="R859" s="248"/>
      <c r="S859" s="248"/>
      <c r="T859" s="249"/>
      <c r="AT859" s="250" t="s">
        <v>157</v>
      </c>
      <c r="AU859" s="250" t="s">
        <v>170</v>
      </c>
      <c r="AV859" s="12" t="s">
        <v>81</v>
      </c>
      <c r="AW859" s="12" t="s">
        <v>35</v>
      </c>
      <c r="AX859" s="12" t="s">
        <v>72</v>
      </c>
      <c r="AY859" s="250" t="s">
        <v>146</v>
      </c>
    </row>
    <row r="860" s="11" customFormat="1">
      <c r="B860" s="230"/>
      <c r="C860" s="231"/>
      <c r="D860" s="227" t="s">
        <v>157</v>
      </c>
      <c r="E860" s="232" t="s">
        <v>21</v>
      </c>
      <c r="F860" s="233" t="s">
        <v>641</v>
      </c>
      <c r="G860" s="231"/>
      <c r="H860" s="232" t="s">
        <v>21</v>
      </c>
      <c r="I860" s="234"/>
      <c r="J860" s="231"/>
      <c r="K860" s="231"/>
      <c r="L860" s="235"/>
      <c r="M860" s="236"/>
      <c r="N860" s="237"/>
      <c r="O860" s="237"/>
      <c r="P860" s="237"/>
      <c r="Q860" s="237"/>
      <c r="R860" s="237"/>
      <c r="S860" s="237"/>
      <c r="T860" s="238"/>
      <c r="AT860" s="239" t="s">
        <v>157</v>
      </c>
      <c r="AU860" s="239" t="s">
        <v>170</v>
      </c>
      <c r="AV860" s="11" t="s">
        <v>79</v>
      </c>
      <c r="AW860" s="11" t="s">
        <v>35</v>
      </c>
      <c r="AX860" s="11" t="s">
        <v>72</v>
      </c>
      <c r="AY860" s="239" t="s">
        <v>146</v>
      </c>
    </row>
    <row r="861" s="12" customFormat="1">
      <c r="B861" s="240"/>
      <c r="C861" s="241"/>
      <c r="D861" s="227" t="s">
        <v>157</v>
      </c>
      <c r="E861" s="242" t="s">
        <v>21</v>
      </c>
      <c r="F861" s="243" t="s">
        <v>642</v>
      </c>
      <c r="G861" s="241"/>
      <c r="H861" s="244">
        <v>7.6959999999999997</v>
      </c>
      <c r="I861" s="245"/>
      <c r="J861" s="241"/>
      <c r="K861" s="241"/>
      <c r="L861" s="246"/>
      <c r="M861" s="247"/>
      <c r="N861" s="248"/>
      <c r="O861" s="248"/>
      <c r="P861" s="248"/>
      <c r="Q861" s="248"/>
      <c r="R861" s="248"/>
      <c r="S861" s="248"/>
      <c r="T861" s="249"/>
      <c r="AT861" s="250" t="s">
        <v>157</v>
      </c>
      <c r="AU861" s="250" t="s">
        <v>170</v>
      </c>
      <c r="AV861" s="12" t="s">
        <v>81</v>
      </c>
      <c r="AW861" s="12" t="s">
        <v>35</v>
      </c>
      <c r="AX861" s="12" t="s">
        <v>72</v>
      </c>
      <c r="AY861" s="250" t="s">
        <v>146</v>
      </c>
    </row>
    <row r="862" s="11" customFormat="1">
      <c r="B862" s="230"/>
      <c r="C862" s="231"/>
      <c r="D862" s="227" t="s">
        <v>157</v>
      </c>
      <c r="E862" s="232" t="s">
        <v>21</v>
      </c>
      <c r="F862" s="233" t="s">
        <v>340</v>
      </c>
      <c r="G862" s="231"/>
      <c r="H862" s="232" t="s">
        <v>21</v>
      </c>
      <c r="I862" s="234"/>
      <c r="J862" s="231"/>
      <c r="K862" s="231"/>
      <c r="L862" s="235"/>
      <c r="M862" s="236"/>
      <c r="N862" s="237"/>
      <c r="O862" s="237"/>
      <c r="P862" s="237"/>
      <c r="Q862" s="237"/>
      <c r="R862" s="237"/>
      <c r="S862" s="237"/>
      <c r="T862" s="238"/>
      <c r="AT862" s="239" t="s">
        <v>157</v>
      </c>
      <c r="AU862" s="239" t="s">
        <v>170</v>
      </c>
      <c r="AV862" s="11" t="s">
        <v>79</v>
      </c>
      <c r="AW862" s="11" t="s">
        <v>35</v>
      </c>
      <c r="AX862" s="11" t="s">
        <v>72</v>
      </c>
      <c r="AY862" s="239" t="s">
        <v>146</v>
      </c>
    </row>
    <row r="863" s="12" customFormat="1">
      <c r="B863" s="240"/>
      <c r="C863" s="241"/>
      <c r="D863" s="227" t="s">
        <v>157</v>
      </c>
      <c r="E863" s="242" t="s">
        <v>21</v>
      </c>
      <c r="F863" s="243" t="s">
        <v>815</v>
      </c>
      <c r="G863" s="241"/>
      <c r="H863" s="244">
        <v>-1.72</v>
      </c>
      <c r="I863" s="245"/>
      <c r="J863" s="241"/>
      <c r="K863" s="241"/>
      <c r="L863" s="246"/>
      <c r="M863" s="247"/>
      <c r="N863" s="248"/>
      <c r="O863" s="248"/>
      <c r="P863" s="248"/>
      <c r="Q863" s="248"/>
      <c r="R863" s="248"/>
      <c r="S863" s="248"/>
      <c r="T863" s="249"/>
      <c r="AT863" s="250" t="s">
        <v>157</v>
      </c>
      <c r="AU863" s="250" t="s">
        <v>170</v>
      </c>
      <c r="AV863" s="12" t="s">
        <v>81</v>
      </c>
      <c r="AW863" s="12" t="s">
        <v>35</v>
      </c>
      <c r="AX863" s="12" t="s">
        <v>72</v>
      </c>
      <c r="AY863" s="250" t="s">
        <v>146</v>
      </c>
    </row>
    <row r="864" s="11" customFormat="1">
      <c r="B864" s="230"/>
      <c r="C864" s="231"/>
      <c r="D864" s="227" t="s">
        <v>157</v>
      </c>
      <c r="E864" s="232" t="s">
        <v>21</v>
      </c>
      <c r="F864" s="233" t="s">
        <v>363</v>
      </c>
      <c r="G864" s="231"/>
      <c r="H864" s="232" t="s">
        <v>21</v>
      </c>
      <c r="I864" s="234"/>
      <c r="J864" s="231"/>
      <c r="K864" s="231"/>
      <c r="L864" s="235"/>
      <c r="M864" s="236"/>
      <c r="N864" s="237"/>
      <c r="O864" s="237"/>
      <c r="P864" s="237"/>
      <c r="Q864" s="237"/>
      <c r="R864" s="237"/>
      <c r="S864" s="237"/>
      <c r="T864" s="238"/>
      <c r="AT864" s="239" t="s">
        <v>157</v>
      </c>
      <c r="AU864" s="239" t="s">
        <v>170</v>
      </c>
      <c r="AV864" s="11" t="s">
        <v>79</v>
      </c>
      <c r="AW864" s="11" t="s">
        <v>35</v>
      </c>
      <c r="AX864" s="11" t="s">
        <v>72</v>
      </c>
      <c r="AY864" s="239" t="s">
        <v>146</v>
      </c>
    </row>
    <row r="865" s="12" customFormat="1">
      <c r="B865" s="240"/>
      <c r="C865" s="241"/>
      <c r="D865" s="227" t="s">
        <v>157</v>
      </c>
      <c r="E865" s="242" t="s">
        <v>21</v>
      </c>
      <c r="F865" s="243" t="s">
        <v>816</v>
      </c>
      <c r="G865" s="241"/>
      <c r="H865" s="244">
        <v>0.51000000000000001</v>
      </c>
      <c r="I865" s="245"/>
      <c r="J865" s="241"/>
      <c r="K865" s="241"/>
      <c r="L865" s="246"/>
      <c r="M865" s="247"/>
      <c r="N865" s="248"/>
      <c r="O865" s="248"/>
      <c r="P865" s="248"/>
      <c r="Q865" s="248"/>
      <c r="R865" s="248"/>
      <c r="S865" s="248"/>
      <c r="T865" s="249"/>
      <c r="AT865" s="250" t="s">
        <v>157</v>
      </c>
      <c r="AU865" s="250" t="s">
        <v>170</v>
      </c>
      <c r="AV865" s="12" t="s">
        <v>81</v>
      </c>
      <c r="AW865" s="12" t="s">
        <v>35</v>
      </c>
      <c r="AX865" s="12" t="s">
        <v>72</v>
      </c>
      <c r="AY865" s="250" t="s">
        <v>146</v>
      </c>
    </row>
    <row r="866" s="11" customFormat="1">
      <c r="B866" s="230"/>
      <c r="C866" s="231"/>
      <c r="D866" s="227" t="s">
        <v>157</v>
      </c>
      <c r="E866" s="232" t="s">
        <v>21</v>
      </c>
      <c r="F866" s="233" t="s">
        <v>697</v>
      </c>
      <c r="G866" s="231"/>
      <c r="H866" s="232" t="s">
        <v>21</v>
      </c>
      <c r="I866" s="234"/>
      <c r="J866" s="231"/>
      <c r="K866" s="231"/>
      <c r="L866" s="235"/>
      <c r="M866" s="236"/>
      <c r="N866" s="237"/>
      <c r="O866" s="237"/>
      <c r="P866" s="237"/>
      <c r="Q866" s="237"/>
      <c r="R866" s="237"/>
      <c r="S866" s="237"/>
      <c r="T866" s="238"/>
      <c r="AT866" s="239" t="s">
        <v>157</v>
      </c>
      <c r="AU866" s="239" t="s">
        <v>170</v>
      </c>
      <c r="AV866" s="11" t="s">
        <v>79</v>
      </c>
      <c r="AW866" s="11" t="s">
        <v>35</v>
      </c>
      <c r="AX866" s="11" t="s">
        <v>72</v>
      </c>
      <c r="AY866" s="239" t="s">
        <v>146</v>
      </c>
    </row>
    <row r="867" s="12" customFormat="1">
      <c r="B867" s="240"/>
      <c r="C867" s="241"/>
      <c r="D867" s="227" t="s">
        <v>157</v>
      </c>
      <c r="E867" s="242" t="s">
        <v>21</v>
      </c>
      <c r="F867" s="243" t="s">
        <v>698</v>
      </c>
      <c r="G867" s="241"/>
      <c r="H867" s="244">
        <v>3.7050000000000001</v>
      </c>
      <c r="I867" s="245"/>
      <c r="J867" s="241"/>
      <c r="K867" s="241"/>
      <c r="L867" s="246"/>
      <c r="M867" s="247"/>
      <c r="N867" s="248"/>
      <c r="O867" s="248"/>
      <c r="P867" s="248"/>
      <c r="Q867" s="248"/>
      <c r="R867" s="248"/>
      <c r="S867" s="248"/>
      <c r="T867" s="249"/>
      <c r="AT867" s="250" t="s">
        <v>157</v>
      </c>
      <c r="AU867" s="250" t="s">
        <v>170</v>
      </c>
      <c r="AV867" s="12" t="s">
        <v>81</v>
      </c>
      <c r="AW867" s="12" t="s">
        <v>35</v>
      </c>
      <c r="AX867" s="12" t="s">
        <v>72</v>
      </c>
      <c r="AY867" s="250" t="s">
        <v>146</v>
      </c>
    </row>
    <row r="868" s="11" customFormat="1">
      <c r="B868" s="230"/>
      <c r="C868" s="231"/>
      <c r="D868" s="227" t="s">
        <v>157</v>
      </c>
      <c r="E868" s="232" t="s">
        <v>21</v>
      </c>
      <c r="F868" s="233" t="s">
        <v>684</v>
      </c>
      <c r="G868" s="231"/>
      <c r="H868" s="232" t="s">
        <v>21</v>
      </c>
      <c r="I868" s="234"/>
      <c r="J868" s="231"/>
      <c r="K868" s="231"/>
      <c r="L868" s="235"/>
      <c r="M868" s="236"/>
      <c r="N868" s="237"/>
      <c r="O868" s="237"/>
      <c r="P868" s="237"/>
      <c r="Q868" s="237"/>
      <c r="R868" s="237"/>
      <c r="S868" s="237"/>
      <c r="T868" s="238"/>
      <c r="AT868" s="239" t="s">
        <v>157</v>
      </c>
      <c r="AU868" s="239" t="s">
        <v>170</v>
      </c>
      <c r="AV868" s="11" t="s">
        <v>79</v>
      </c>
      <c r="AW868" s="11" t="s">
        <v>35</v>
      </c>
      <c r="AX868" s="11" t="s">
        <v>72</v>
      </c>
      <c r="AY868" s="239" t="s">
        <v>146</v>
      </c>
    </row>
    <row r="869" s="12" customFormat="1">
      <c r="B869" s="240"/>
      <c r="C869" s="241"/>
      <c r="D869" s="227" t="s">
        <v>157</v>
      </c>
      <c r="E869" s="242" t="s">
        <v>21</v>
      </c>
      <c r="F869" s="243" t="s">
        <v>368</v>
      </c>
      <c r="G869" s="241"/>
      <c r="H869" s="244">
        <v>6.1239999999999997</v>
      </c>
      <c r="I869" s="245"/>
      <c r="J869" s="241"/>
      <c r="K869" s="241"/>
      <c r="L869" s="246"/>
      <c r="M869" s="247"/>
      <c r="N869" s="248"/>
      <c r="O869" s="248"/>
      <c r="P869" s="248"/>
      <c r="Q869" s="248"/>
      <c r="R869" s="248"/>
      <c r="S869" s="248"/>
      <c r="T869" s="249"/>
      <c r="AT869" s="250" t="s">
        <v>157</v>
      </c>
      <c r="AU869" s="250" t="s">
        <v>170</v>
      </c>
      <c r="AV869" s="12" t="s">
        <v>81</v>
      </c>
      <c r="AW869" s="12" t="s">
        <v>35</v>
      </c>
      <c r="AX869" s="12" t="s">
        <v>72</v>
      </c>
      <c r="AY869" s="250" t="s">
        <v>146</v>
      </c>
    </row>
    <row r="870" s="11" customFormat="1">
      <c r="B870" s="230"/>
      <c r="C870" s="231"/>
      <c r="D870" s="227" t="s">
        <v>157</v>
      </c>
      <c r="E870" s="232" t="s">
        <v>21</v>
      </c>
      <c r="F870" s="233" t="s">
        <v>369</v>
      </c>
      <c r="G870" s="231"/>
      <c r="H870" s="232" t="s">
        <v>21</v>
      </c>
      <c r="I870" s="234"/>
      <c r="J870" s="231"/>
      <c r="K870" s="231"/>
      <c r="L870" s="235"/>
      <c r="M870" s="236"/>
      <c r="N870" s="237"/>
      <c r="O870" s="237"/>
      <c r="P870" s="237"/>
      <c r="Q870" s="237"/>
      <c r="R870" s="237"/>
      <c r="S870" s="237"/>
      <c r="T870" s="238"/>
      <c r="AT870" s="239" t="s">
        <v>157</v>
      </c>
      <c r="AU870" s="239" t="s">
        <v>170</v>
      </c>
      <c r="AV870" s="11" t="s">
        <v>79</v>
      </c>
      <c r="AW870" s="11" t="s">
        <v>35</v>
      </c>
      <c r="AX870" s="11" t="s">
        <v>72</v>
      </c>
      <c r="AY870" s="239" t="s">
        <v>146</v>
      </c>
    </row>
    <row r="871" s="12" customFormat="1">
      <c r="B871" s="240"/>
      <c r="C871" s="241"/>
      <c r="D871" s="227" t="s">
        <v>157</v>
      </c>
      <c r="E871" s="242" t="s">
        <v>21</v>
      </c>
      <c r="F871" s="243" t="s">
        <v>370</v>
      </c>
      <c r="G871" s="241"/>
      <c r="H871" s="244">
        <v>3.4700000000000002</v>
      </c>
      <c r="I871" s="245"/>
      <c r="J871" s="241"/>
      <c r="K871" s="241"/>
      <c r="L871" s="246"/>
      <c r="M871" s="247"/>
      <c r="N871" s="248"/>
      <c r="O871" s="248"/>
      <c r="P871" s="248"/>
      <c r="Q871" s="248"/>
      <c r="R871" s="248"/>
      <c r="S871" s="248"/>
      <c r="T871" s="249"/>
      <c r="AT871" s="250" t="s">
        <v>157</v>
      </c>
      <c r="AU871" s="250" t="s">
        <v>170</v>
      </c>
      <c r="AV871" s="12" t="s">
        <v>81</v>
      </c>
      <c r="AW871" s="12" t="s">
        <v>35</v>
      </c>
      <c r="AX871" s="12" t="s">
        <v>72</v>
      </c>
      <c r="AY871" s="250" t="s">
        <v>146</v>
      </c>
    </row>
    <row r="872" s="11" customFormat="1">
      <c r="B872" s="230"/>
      <c r="C872" s="231"/>
      <c r="D872" s="227" t="s">
        <v>157</v>
      </c>
      <c r="E872" s="232" t="s">
        <v>21</v>
      </c>
      <c r="F872" s="233" t="s">
        <v>372</v>
      </c>
      <c r="G872" s="231"/>
      <c r="H872" s="232" t="s">
        <v>21</v>
      </c>
      <c r="I872" s="234"/>
      <c r="J872" s="231"/>
      <c r="K872" s="231"/>
      <c r="L872" s="235"/>
      <c r="M872" s="236"/>
      <c r="N872" s="237"/>
      <c r="O872" s="237"/>
      <c r="P872" s="237"/>
      <c r="Q872" s="237"/>
      <c r="R872" s="237"/>
      <c r="S872" s="237"/>
      <c r="T872" s="238"/>
      <c r="AT872" s="239" t="s">
        <v>157</v>
      </c>
      <c r="AU872" s="239" t="s">
        <v>170</v>
      </c>
      <c r="AV872" s="11" t="s">
        <v>79</v>
      </c>
      <c r="AW872" s="11" t="s">
        <v>35</v>
      </c>
      <c r="AX872" s="11" t="s">
        <v>72</v>
      </c>
      <c r="AY872" s="239" t="s">
        <v>146</v>
      </c>
    </row>
    <row r="873" s="12" customFormat="1">
      <c r="B873" s="240"/>
      <c r="C873" s="241"/>
      <c r="D873" s="227" t="s">
        <v>157</v>
      </c>
      <c r="E873" s="242" t="s">
        <v>21</v>
      </c>
      <c r="F873" s="243" t="s">
        <v>373</v>
      </c>
      <c r="G873" s="241"/>
      <c r="H873" s="244">
        <v>21.082000000000001</v>
      </c>
      <c r="I873" s="245"/>
      <c r="J873" s="241"/>
      <c r="K873" s="241"/>
      <c r="L873" s="246"/>
      <c r="M873" s="247"/>
      <c r="N873" s="248"/>
      <c r="O873" s="248"/>
      <c r="P873" s="248"/>
      <c r="Q873" s="248"/>
      <c r="R873" s="248"/>
      <c r="S873" s="248"/>
      <c r="T873" s="249"/>
      <c r="AT873" s="250" t="s">
        <v>157</v>
      </c>
      <c r="AU873" s="250" t="s">
        <v>170</v>
      </c>
      <c r="AV873" s="12" t="s">
        <v>81</v>
      </c>
      <c r="AW873" s="12" t="s">
        <v>35</v>
      </c>
      <c r="AX873" s="12" t="s">
        <v>72</v>
      </c>
      <c r="AY873" s="250" t="s">
        <v>146</v>
      </c>
    </row>
    <row r="874" s="11" customFormat="1">
      <c r="B874" s="230"/>
      <c r="C874" s="231"/>
      <c r="D874" s="227" t="s">
        <v>157</v>
      </c>
      <c r="E874" s="232" t="s">
        <v>21</v>
      </c>
      <c r="F874" s="233" t="s">
        <v>340</v>
      </c>
      <c r="G874" s="231"/>
      <c r="H874" s="232" t="s">
        <v>21</v>
      </c>
      <c r="I874" s="234"/>
      <c r="J874" s="231"/>
      <c r="K874" s="231"/>
      <c r="L874" s="235"/>
      <c r="M874" s="236"/>
      <c r="N874" s="237"/>
      <c r="O874" s="237"/>
      <c r="P874" s="237"/>
      <c r="Q874" s="237"/>
      <c r="R874" s="237"/>
      <c r="S874" s="237"/>
      <c r="T874" s="238"/>
      <c r="AT874" s="239" t="s">
        <v>157</v>
      </c>
      <c r="AU874" s="239" t="s">
        <v>170</v>
      </c>
      <c r="AV874" s="11" t="s">
        <v>79</v>
      </c>
      <c r="AW874" s="11" t="s">
        <v>35</v>
      </c>
      <c r="AX874" s="11" t="s">
        <v>72</v>
      </c>
      <c r="AY874" s="239" t="s">
        <v>146</v>
      </c>
    </row>
    <row r="875" s="12" customFormat="1">
      <c r="B875" s="240"/>
      <c r="C875" s="241"/>
      <c r="D875" s="227" t="s">
        <v>157</v>
      </c>
      <c r="E875" s="242" t="s">
        <v>21</v>
      </c>
      <c r="F875" s="243" t="s">
        <v>374</v>
      </c>
      <c r="G875" s="241"/>
      <c r="H875" s="244">
        <v>-0.71999999999999997</v>
      </c>
      <c r="I875" s="245"/>
      <c r="J875" s="241"/>
      <c r="K875" s="241"/>
      <c r="L875" s="246"/>
      <c r="M875" s="247"/>
      <c r="N875" s="248"/>
      <c r="O875" s="248"/>
      <c r="P875" s="248"/>
      <c r="Q875" s="248"/>
      <c r="R875" s="248"/>
      <c r="S875" s="248"/>
      <c r="T875" s="249"/>
      <c r="AT875" s="250" t="s">
        <v>157</v>
      </c>
      <c r="AU875" s="250" t="s">
        <v>170</v>
      </c>
      <c r="AV875" s="12" t="s">
        <v>81</v>
      </c>
      <c r="AW875" s="12" t="s">
        <v>35</v>
      </c>
      <c r="AX875" s="12" t="s">
        <v>72</v>
      </c>
      <c r="AY875" s="250" t="s">
        <v>146</v>
      </c>
    </row>
    <row r="876" s="11" customFormat="1">
      <c r="B876" s="230"/>
      <c r="C876" s="231"/>
      <c r="D876" s="227" t="s">
        <v>157</v>
      </c>
      <c r="E876" s="232" t="s">
        <v>21</v>
      </c>
      <c r="F876" s="233" t="s">
        <v>375</v>
      </c>
      <c r="G876" s="231"/>
      <c r="H876" s="232" t="s">
        <v>21</v>
      </c>
      <c r="I876" s="234"/>
      <c r="J876" s="231"/>
      <c r="K876" s="231"/>
      <c r="L876" s="235"/>
      <c r="M876" s="236"/>
      <c r="N876" s="237"/>
      <c r="O876" s="237"/>
      <c r="P876" s="237"/>
      <c r="Q876" s="237"/>
      <c r="R876" s="237"/>
      <c r="S876" s="237"/>
      <c r="T876" s="238"/>
      <c r="AT876" s="239" t="s">
        <v>157</v>
      </c>
      <c r="AU876" s="239" t="s">
        <v>170</v>
      </c>
      <c r="AV876" s="11" t="s">
        <v>79</v>
      </c>
      <c r="AW876" s="11" t="s">
        <v>35</v>
      </c>
      <c r="AX876" s="11" t="s">
        <v>72</v>
      </c>
      <c r="AY876" s="239" t="s">
        <v>146</v>
      </c>
    </row>
    <row r="877" s="12" customFormat="1">
      <c r="B877" s="240"/>
      <c r="C877" s="241"/>
      <c r="D877" s="227" t="s">
        <v>157</v>
      </c>
      <c r="E877" s="242" t="s">
        <v>21</v>
      </c>
      <c r="F877" s="243" t="s">
        <v>376</v>
      </c>
      <c r="G877" s="241"/>
      <c r="H877" s="244">
        <v>6.234</v>
      </c>
      <c r="I877" s="245"/>
      <c r="J877" s="241"/>
      <c r="K877" s="241"/>
      <c r="L877" s="246"/>
      <c r="M877" s="247"/>
      <c r="N877" s="248"/>
      <c r="O877" s="248"/>
      <c r="P877" s="248"/>
      <c r="Q877" s="248"/>
      <c r="R877" s="248"/>
      <c r="S877" s="248"/>
      <c r="T877" s="249"/>
      <c r="AT877" s="250" t="s">
        <v>157</v>
      </c>
      <c r="AU877" s="250" t="s">
        <v>170</v>
      </c>
      <c r="AV877" s="12" t="s">
        <v>81</v>
      </c>
      <c r="AW877" s="12" t="s">
        <v>35</v>
      </c>
      <c r="AX877" s="12" t="s">
        <v>72</v>
      </c>
      <c r="AY877" s="250" t="s">
        <v>146</v>
      </c>
    </row>
    <row r="878" s="1" customFormat="1" ht="16.5" customHeight="1">
      <c r="B878" s="44"/>
      <c r="C878" s="215" t="s">
        <v>817</v>
      </c>
      <c r="D878" s="215" t="s">
        <v>148</v>
      </c>
      <c r="E878" s="216" t="s">
        <v>818</v>
      </c>
      <c r="F878" s="217" t="s">
        <v>819</v>
      </c>
      <c r="G878" s="218" t="s">
        <v>151</v>
      </c>
      <c r="H878" s="219">
        <v>30.600000000000001</v>
      </c>
      <c r="I878" s="220"/>
      <c r="J878" s="221">
        <f>ROUND(I878*H878,2)</f>
        <v>0</v>
      </c>
      <c r="K878" s="217" t="s">
        <v>152</v>
      </c>
      <c r="L878" s="70"/>
      <c r="M878" s="222" t="s">
        <v>21</v>
      </c>
      <c r="N878" s="223" t="s">
        <v>43</v>
      </c>
      <c r="O878" s="45"/>
      <c r="P878" s="224">
        <f>O878*H878</f>
        <v>0</v>
      </c>
      <c r="Q878" s="224">
        <v>0.00024000000000000001</v>
      </c>
      <c r="R878" s="224">
        <f>Q878*H878</f>
        <v>0.0073440000000000007</v>
      </c>
      <c r="S878" s="224">
        <v>0</v>
      </c>
      <c r="T878" s="225">
        <f>S878*H878</f>
        <v>0</v>
      </c>
      <c r="AR878" s="22" t="s">
        <v>153</v>
      </c>
      <c r="AT878" s="22" t="s">
        <v>148</v>
      </c>
      <c r="AU878" s="22" t="s">
        <v>170</v>
      </c>
      <c r="AY878" s="22" t="s">
        <v>146</v>
      </c>
      <c r="BE878" s="226">
        <f>IF(N878="základní",J878,0)</f>
        <v>0</v>
      </c>
      <c r="BF878" s="226">
        <f>IF(N878="snížená",J878,0)</f>
        <v>0</v>
      </c>
      <c r="BG878" s="226">
        <f>IF(N878="zákl. přenesená",J878,0)</f>
        <v>0</v>
      </c>
      <c r="BH878" s="226">
        <f>IF(N878="sníž. přenesená",J878,0)</f>
        <v>0</v>
      </c>
      <c r="BI878" s="226">
        <f>IF(N878="nulová",J878,0)</f>
        <v>0</v>
      </c>
      <c r="BJ878" s="22" t="s">
        <v>79</v>
      </c>
      <c r="BK878" s="226">
        <f>ROUND(I878*H878,2)</f>
        <v>0</v>
      </c>
      <c r="BL878" s="22" t="s">
        <v>153</v>
      </c>
      <c r="BM878" s="22" t="s">
        <v>820</v>
      </c>
    </row>
    <row r="879" s="1" customFormat="1">
      <c r="B879" s="44"/>
      <c r="C879" s="72"/>
      <c r="D879" s="227" t="s">
        <v>155</v>
      </c>
      <c r="E879" s="72"/>
      <c r="F879" s="228" t="s">
        <v>821</v>
      </c>
      <c r="G879" s="72"/>
      <c r="H879" s="72"/>
      <c r="I879" s="185"/>
      <c r="J879" s="72"/>
      <c r="K879" s="72"/>
      <c r="L879" s="70"/>
      <c r="M879" s="229"/>
      <c r="N879" s="45"/>
      <c r="O879" s="45"/>
      <c r="P879" s="45"/>
      <c r="Q879" s="45"/>
      <c r="R879" s="45"/>
      <c r="S879" s="45"/>
      <c r="T879" s="93"/>
      <c r="AT879" s="22" t="s">
        <v>155</v>
      </c>
      <c r="AU879" s="22" t="s">
        <v>170</v>
      </c>
    </row>
    <row r="880" s="11" customFormat="1">
      <c r="B880" s="230"/>
      <c r="C880" s="231"/>
      <c r="D880" s="227" t="s">
        <v>157</v>
      </c>
      <c r="E880" s="232" t="s">
        <v>21</v>
      </c>
      <c r="F880" s="233" t="s">
        <v>796</v>
      </c>
      <c r="G880" s="231"/>
      <c r="H880" s="232" t="s">
        <v>21</v>
      </c>
      <c r="I880" s="234"/>
      <c r="J880" s="231"/>
      <c r="K880" s="231"/>
      <c r="L880" s="235"/>
      <c r="M880" s="236"/>
      <c r="N880" s="237"/>
      <c r="O880" s="237"/>
      <c r="P880" s="237"/>
      <c r="Q880" s="237"/>
      <c r="R880" s="237"/>
      <c r="S880" s="237"/>
      <c r="T880" s="238"/>
      <c r="AT880" s="239" t="s">
        <v>157</v>
      </c>
      <c r="AU880" s="239" t="s">
        <v>170</v>
      </c>
      <c r="AV880" s="11" t="s">
        <v>79</v>
      </c>
      <c r="AW880" s="11" t="s">
        <v>35</v>
      </c>
      <c r="AX880" s="11" t="s">
        <v>72</v>
      </c>
      <c r="AY880" s="239" t="s">
        <v>146</v>
      </c>
    </row>
    <row r="881" s="11" customFormat="1">
      <c r="B881" s="230"/>
      <c r="C881" s="231"/>
      <c r="D881" s="227" t="s">
        <v>157</v>
      </c>
      <c r="E881" s="232" t="s">
        <v>21</v>
      </c>
      <c r="F881" s="233" t="s">
        <v>159</v>
      </c>
      <c r="G881" s="231"/>
      <c r="H881" s="232" t="s">
        <v>21</v>
      </c>
      <c r="I881" s="234"/>
      <c r="J881" s="231"/>
      <c r="K881" s="231"/>
      <c r="L881" s="235"/>
      <c r="M881" s="236"/>
      <c r="N881" s="237"/>
      <c r="O881" s="237"/>
      <c r="P881" s="237"/>
      <c r="Q881" s="237"/>
      <c r="R881" s="237"/>
      <c r="S881" s="237"/>
      <c r="T881" s="238"/>
      <c r="AT881" s="239" t="s">
        <v>157</v>
      </c>
      <c r="AU881" s="239" t="s">
        <v>170</v>
      </c>
      <c r="AV881" s="11" t="s">
        <v>79</v>
      </c>
      <c r="AW881" s="11" t="s">
        <v>35</v>
      </c>
      <c r="AX881" s="11" t="s">
        <v>72</v>
      </c>
      <c r="AY881" s="239" t="s">
        <v>146</v>
      </c>
    </row>
    <row r="882" s="12" customFormat="1">
      <c r="B882" s="240"/>
      <c r="C882" s="241"/>
      <c r="D882" s="227" t="s">
        <v>157</v>
      </c>
      <c r="E882" s="242" t="s">
        <v>21</v>
      </c>
      <c r="F882" s="243" t="s">
        <v>822</v>
      </c>
      <c r="G882" s="241"/>
      <c r="H882" s="244">
        <v>9.5999999999999996</v>
      </c>
      <c r="I882" s="245"/>
      <c r="J882" s="241"/>
      <c r="K882" s="241"/>
      <c r="L882" s="246"/>
      <c r="M882" s="247"/>
      <c r="N882" s="248"/>
      <c r="O882" s="248"/>
      <c r="P882" s="248"/>
      <c r="Q882" s="248"/>
      <c r="R882" s="248"/>
      <c r="S882" s="248"/>
      <c r="T882" s="249"/>
      <c r="AT882" s="250" t="s">
        <v>157</v>
      </c>
      <c r="AU882" s="250" t="s">
        <v>170</v>
      </c>
      <c r="AV882" s="12" t="s">
        <v>81</v>
      </c>
      <c r="AW882" s="12" t="s">
        <v>35</v>
      </c>
      <c r="AX882" s="12" t="s">
        <v>72</v>
      </c>
      <c r="AY882" s="250" t="s">
        <v>146</v>
      </c>
    </row>
    <row r="883" s="11" customFormat="1">
      <c r="B883" s="230"/>
      <c r="C883" s="231"/>
      <c r="D883" s="227" t="s">
        <v>157</v>
      </c>
      <c r="E883" s="232" t="s">
        <v>21</v>
      </c>
      <c r="F883" s="233" t="s">
        <v>161</v>
      </c>
      <c r="G883" s="231"/>
      <c r="H883" s="232" t="s">
        <v>21</v>
      </c>
      <c r="I883" s="234"/>
      <c r="J883" s="231"/>
      <c r="K883" s="231"/>
      <c r="L883" s="235"/>
      <c r="M883" s="236"/>
      <c r="N883" s="237"/>
      <c r="O883" s="237"/>
      <c r="P883" s="237"/>
      <c r="Q883" s="237"/>
      <c r="R883" s="237"/>
      <c r="S883" s="237"/>
      <c r="T883" s="238"/>
      <c r="AT883" s="239" t="s">
        <v>157</v>
      </c>
      <c r="AU883" s="239" t="s">
        <v>170</v>
      </c>
      <c r="AV883" s="11" t="s">
        <v>79</v>
      </c>
      <c r="AW883" s="11" t="s">
        <v>35</v>
      </c>
      <c r="AX883" s="11" t="s">
        <v>72</v>
      </c>
      <c r="AY883" s="239" t="s">
        <v>146</v>
      </c>
    </row>
    <row r="884" s="12" customFormat="1">
      <c r="B884" s="240"/>
      <c r="C884" s="241"/>
      <c r="D884" s="227" t="s">
        <v>157</v>
      </c>
      <c r="E884" s="242" t="s">
        <v>21</v>
      </c>
      <c r="F884" s="243" t="s">
        <v>823</v>
      </c>
      <c r="G884" s="241"/>
      <c r="H884" s="244">
        <v>12</v>
      </c>
      <c r="I884" s="245"/>
      <c r="J884" s="241"/>
      <c r="K884" s="241"/>
      <c r="L884" s="246"/>
      <c r="M884" s="247"/>
      <c r="N884" s="248"/>
      <c r="O884" s="248"/>
      <c r="P884" s="248"/>
      <c r="Q884" s="248"/>
      <c r="R884" s="248"/>
      <c r="S884" s="248"/>
      <c r="T884" s="249"/>
      <c r="AT884" s="250" t="s">
        <v>157</v>
      </c>
      <c r="AU884" s="250" t="s">
        <v>170</v>
      </c>
      <c r="AV884" s="12" t="s">
        <v>81</v>
      </c>
      <c r="AW884" s="12" t="s">
        <v>35</v>
      </c>
      <c r="AX884" s="12" t="s">
        <v>72</v>
      </c>
      <c r="AY884" s="250" t="s">
        <v>146</v>
      </c>
    </row>
    <row r="885" s="11" customFormat="1">
      <c r="B885" s="230"/>
      <c r="C885" s="231"/>
      <c r="D885" s="227" t="s">
        <v>157</v>
      </c>
      <c r="E885" s="232" t="s">
        <v>21</v>
      </c>
      <c r="F885" s="233" t="s">
        <v>346</v>
      </c>
      <c r="G885" s="231"/>
      <c r="H885" s="232" t="s">
        <v>21</v>
      </c>
      <c r="I885" s="234"/>
      <c r="J885" s="231"/>
      <c r="K885" s="231"/>
      <c r="L885" s="235"/>
      <c r="M885" s="236"/>
      <c r="N885" s="237"/>
      <c r="O885" s="237"/>
      <c r="P885" s="237"/>
      <c r="Q885" s="237"/>
      <c r="R885" s="237"/>
      <c r="S885" s="237"/>
      <c r="T885" s="238"/>
      <c r="AT885" s="239" t="s">
        <v>157</v>
      </c>
      <c r="AU885" s="239" t="s">
        <v>170</v>
      </c>
      <c r="AV885" s="11" t="s">
        <v>79</v>
      </c>
      <c r="AW885" s="11" t="s">
        <v>35</v>
      </c>
      <c r="AX885" s="11" t="s">
        <v>72</v>
      </c>
      <c r="AY885" s="239" t="s">
        <v>146</v>
      </c>
    </row>
    <row r="886" s="12" customFormat="1">
      <c r="B886" s="240"/>
      <c r="C886" s="241"/>
      <c r="D886" s="227" t="s">
        <v>157</v>
      </c>
      <c r="E886" s="242" t="s">
        <v>21</v>
      </c>
      <c r="F886" s="243" t="s">
        <v>824</v>
      </c>
      <c r="G886" s="241"/>
      <c r="H886" s="244">
        <v>3.6000000000000001</v>
      </c>
      <c r="I886" s="245"/>
      <c r="J886" s="241"/>
      <c r="K886" s="241"/>
      <c r="L886" s="246"/>
      <c r="M886" s="247"/>
      <c r="N886" s="248"/>
      <c r="O886" s="248"/>
      <c r="P886" s="248"/>
      <c r="Q886" s="248"/>
      <c r="R886" s="248"/>
      <c r="S886" s="248"/>
      <c r="T886" s="249"/>
      <c r="AT886" s="250" t="s">
        <v>157</v>
      </c>
      <c r="AU886" s="250" t="s">
        <v>170</v>
      </c>
      <c r="AV886" s="12" t="s">
        <v>81</v>
      </c>
      <c r="AW886" s="12" t="s">
        <v>35</v>
      </c>
      <c r="AX886" s="12" t="s">
        <v>72</v>
      </c>
      <c r="AY886" s="250" t="s">
        <v>146</v>
      </c>
    </row>
    <row r="887" s="11" customFormat="1">
      <c r="B887" s="230"/>
      <c r="C887" s="231"/>
      <c r="D887" s="227" t="s">
        <v>157</v>
      </c>
      <c r="E887" s="232" t="s">
        <v>21</v>
      </c>
      <c r="F887" s="233" t="s">
        <v>163</v>
      </c>
      <c r="G887" s="231"/>
      <c r="H887" s="232" t="s">
        <v>21</v>
      </c>
      <c r="I887" s="234"/>
      <c r="J887" s="231"/>
      <c r="K887" s="231"/>
      <c r="L887" s="235"/>
      <c r="M887" s="236"/>
      <c r="N887" s="237"/>
      <c r="O887" s="237"/>
      <c r="P887" s="237"/>
      <c r="Q887" s="237"/>
      <c r="R887" s="237"/>
      <c r="S887" s="237"/>
      <c r="T887" s="238"/>
      <c r="AT887" s="239" t="s">
        <v>157</v>
      </c>
      <c r="AU887" s="239" t="s">
        <v>170</v>
      </c>
      <c r="AV887" s="11" t="s">
        <v>79</v>
      </c>
      <c r="AW887" s="11" t="s">
        <v>35</v>
      </c>
      <c r="AX887" s="11" t="s">
        <v>72</v>
      </c>
      <c r="AY887" s="239" t="s">
        <v>146</v>
      </c>
    </row>
    <row r="888" s="12" customFormat="1">
      <c r="B888" s="240"/>
      <c r="C888" s="241"/>
      <c r="D888" s="227" t="s">
        <v>157</v>
      </c>
      <c r="E888" s="242" t="s">
        <v>21</v>
      </c>
      <c r="F888" s="243" t="s">
        <v>825</v>
      </c>
      <c r="G888" s="241"/>
      <c r="H888" s="244">
        <v>5.4000000000000004</v>
      </c>
      <c r="I888" s="245"/>
      <c r="J888" s="241"/>
      <c r="K888" s="241"/>
      <c r="L888" s="246"/>
      <c r="M888" s="247"/>
      <c r="N888" s="248"/>
      <c r="O888" s="248"/>
      <c r="P888" s="248"/>
      <c r="Q888" s="248"/>
      <c r="R888" s="248"/>
      <c r="S888" s="248"/>
      <c r="T888" s="249"/>
      <c r="AT888" s="250" t="s">
        <v>157</v>
      </c>
      <c r="AU888" s="250" t="s">
        <v>170</v>
      </c>
      <c r="AV888" s="12" t="s">
        <v>81</v>
      </c>
      <c r="AW888" s="12" t="s">
        <v>35</v>
      </c>
      <c r="AX888" s="12" t="s">
        <v>72</v>
      </c>
      <c r="AY888" s="250" t="s">
        <v>146</v>
      </c>
    </row>
    <row r="889" s="1" customFormat="1" ht="16.5" customHeight="1">
      <c r="B889" s="44"/>
      <c r="C889" s="215" t="s">
        <v>826</v>
      </c>
      <c r="D889" s="215" t="s">
        <v>148</v>
      </c>
      <c r="E889" s="216" t="s">
        <v>827</v>
      </c>
      <c r="F889" s="217" t="s">
        <v>828</v>
      </c>
      <c r="G889" s="218" t="s">
        <v>151</v>
      </c>
      <c r="H889" s="219">
        <v>298.49599999999998</v>
      </c>
      <c r="I889" s="220"/>
      <c r="J889" s="221">
        <f>ROUND(I889*H889,2)</f>
        <v>0</v>
      </c>
      <c r="K889" s="217" t="s">
        <v>152</v>
      </c>
      <c r="L889" s="70"/>
      <c r="M889" s="222" t="s">
        <v>21</v>
      </c>
      <c r="N889" s="223" t="s">
        <v>43</v>
      </c>
      <c r="O889" s="45"/>
      <c r="P889" s="224">
        <f>O889*H889</f>
        <v>0</v>
      </c>
      <c r="Q889" s="224">
        <v>0.00012</v>
      </c>
      <c r="R889" s="224">
        <f>Q889*H889</f>
        <v>0.035819520000000001</v>
      </c>
      <c r="S889" s="224">
        <v>0</v>
      </c>
      <c r="T889" s="225">
        <f>S889*H889</f>
        <v>0</v>
      </c>
      <c r="AR889" s="22" t="s">
        <v>153</v>
      </c>
      <c r="AT889" s="22" t="s">
        <v>148</v>
      </c>
      <c r="AU889" s="22" t="s">
        <v>170</v>
      </c>
      <c r="AY889" s="22" t="s">
        <v>146</v>
      </c>
      <c r="BE889" s="226">
        <f>IF(N889="základní",J889,0)</f>
        <v>0</v>
      </c>
      <c r="BF889" s="226">
        <f>IF(N889="snížená",J889,0)</f>
        <v>0</v>
      </c>
      <c r="BG889" s="226">
        <f>IF(N889="zákl. přenesená",J889,0)</f>
        <v>0</v>
      </c>
      <c r="BH889" s="226">
        <f>IF(N889="sníž. přenesená",J889,0)</f>
        <v>0</v>
      </c>
      <c r="BI889" s="226">
        <f>IF(N889="nulová",J889,0)</f>
        <v>0</v>
      </c>
      <c r="BJ889" s="22" t="s">
        <v>79</v>
      </c>
      <c r="BK889" s="226">
        <f>ROUND(I889*H889,2)</f>
        <v>0</v>
      </c>
      <c r="BL889" s="22" t="s">
        <v>153</v>
      </c>
      <c r="BM889" s="22" t="s">
        <v>829</v>
      </c>
    </row>
    <row r="890" s="1" customFormat="1">
      <c r="B890" s="44"/>
      <c r="C890" s="72"/>
      <c r="D890" s="227" t="s">
        <v>155</v>
      </c>
      <c r="E890" s="72"/>
      <c r="F890" s="228" t="s">
        <v>830</v>
      </c>
      <c r="G890" s="72"/>
      <c r="H890" s="72"/>
      <c r="I890" s="185"/>
      <c r="J890" s="72"/>
      <c r="K890" s="72"/>
      <c r="L890" s="70"/>
      <c r="M890" s="229"/>
      <c r="N890" s="45"/>
      <c r="O890" s="45"/>
      <c r="P890" s="45"/>
      <c r="Q890" s="45"/>
      <c r="R890" s="45"/>
      <c r="S890" s="45"/>
      <c r="T890" s="93"/>
      <c r="AT890" s="22" t="s">
        <v>155</v>
      </c>
      <c r="AU890" s="22" t="s">
        <v>170</v>
      </c>
    </row>
    <row r="891" s="11" customFormat="1">
      <c r="B891" s="230"/>
      <c r="C891" s="231"/>
      <c r="D891" s="227" t="s">
        <v>157</v>
      </c>
      <c r="E891" s="232" t="s">
        <v>21</v>
      </c>
      <c r="F891" s="233" t="s">
        <v>159</v>
      </c>
      <c r="G891" s="231"/>
      <c r="H891" s="232" t="s">
        <v>21</v>
      </c>
      <c r="I891" s="234"/>
      <c r="J891" s="231"/>
      <c r="K891" s="231"/>
      <c r="L891" s="235"/>
      <c r="M891" s="236"/>
      <c r="N891" s="237"/>
      <c r="O891" s="237"/>
      <c r="P891" s="237"/>
      <c r="Q891" s="237"/>
      <c r="R891" s="237"/>
      <c r="S891" s="237"/>
      <c r="T891" s="238"/>
      <c r="AT891" s="239" t="s">
        <v>157</v>
      </c>
      <c r="AU891" s="239" t="s">
        <v>170</v>
      </c>
      <c r="AV891" s="11" t="s">
        <v>79</v>
      </c>
      <c r="AW891" s="11" t="s">
        <v>35</v>
      </c>
      <c r="AX891" s="11" t="s">
        <v>72</v>
      </c>
      <c r="AY891" s="239" t="s">
        <v>146</v>
      </c>
    </row>
    <row r="892" s="12" customFormat="1">
      <c r="B892" s="240"/>
      <c r="C892" s="241"/>
      <c r="D892" s="227" t="s">
        <v>157</v>
      </c>
      <c r="E892" s="242" t="s">
        <v>21</v>
      </c>
      <c r="F892" s="243" t="s">
        <v>831</v>
      </c>
      <c r="G892" s="241"/>
      <c r="H892" s="244">
        <v>92.159999999999997</v>
      </c>
      <c r="I892" s="245"/>
      <c r="J892" s="241"/>
      <c r="K892" s="241"/>
      <c r="L892" s="246"/>
      <c r="M892" s="247"/>
      <c r="N892" s="248"/>
      <c r="O892" s="248"/>
      <c r="P892" s="248"/>
      <c r="Q892" s="248"/>
      <c r="R892" s="248"/>
      <c r="S892" s="248"/>
      <c r="T892" s="249"/>
      <c r="AT892" s="250" t="s">
        <v>157</v>
      </c>
      <c r="AU892" s="250" t="s">
        <v>170</v>
      </c>
      <c r="AV892" s="12" t="s">
        <v>81</v>
      </c>
      <c r="AW892" s="12" t="s">
        <v>35</v>
      </c>
      <c r="AX892" s="12" t="s">
        <v>72</v>
      </c>
      <c r="AY892" s="250" t="s">
        <v>146</v>
      </c>
    </row>
    <row r="893" s="11" customFormat="1">
      <c r="B893" s="230"/>
      <c r="C893" s="231"/>
      <c r="D893" s="227" t="s">
        <v>157</v>
      </c>
      <c r="E893" s="232" t="s">
        <v>21</v>
      </c>
      <c r="F893" s="233" t="s">
        <v>161</v>
      </c>
      <c r="G893" s="231"/>
      <c r="H893" s="232" t="s">
        <v>21</v>
      </c>
      <c r="I893" s="234"/>
      <c r="J893" s="231"/>
      <c r="K893" s="231"/>
      <c r="L893" s="235"/>
      <c r="M893" s="236"/>
      <c r="N893" s="237"/>
      <c r="O893" s="237"/>
      <c r="P893" s="237"/>
      <c r="Q893" s="237"/>
      <c r="R893" s="237"/>
      <c r="S893" s="237"/>
      <c r="T893" s="238"/>
      <c r="AT893" s="239" t="s">
        <v>157</v>
      </c>
      <c r="AU893" s="239" t="s">
        <v>170</v>
      </c>
      <c r="AV893" s="11" t="s">
        <v>79</v>
      </c>
      <c r="AW893" s="11" t="s">
        <v>35</v>
      </c>
      <c r="AX893" s="11" t="s">
        <v>72</v>
      </c>
      <c r="AY893" s="239" t="s">
        <v>146</v>
      </c>
    </row>
    <row r="894" s="12" customFormat="1">
      <c r="B894" s="240"/>
      <c r="C894" s="241"/>
      <c r="D894" s="227" t="s">
        <v>157</v>
      </c>
      <c r="E894" s="242" t="s">
        <v>21</v>
      </c>
      <c r="F894" s="243" t="s">
        <v>832</v>
      </c>
      <c r="G894" s="241"/>
      <c r="H894" s="244">
        <v>115.2</v>
      </c>
      <c r="I894" s="245"/>
      <c r="J894" s="241"/>
      <c r="K894" s="241"/>
      <c r="L894" s="246"/>
      <c r="M894" s="247"/>
      <c r="N894" s="248"/>
      <c r="O894" s="248"/>
      <c r="P894" s="248"/>
      <c r="Q894" s="248"/>
      <c r="R894" s="248"/>
      <c r="S894" s="248"/>
      <c r="T894" s="249"/>
      <c r="AT894" s="250" t="s">
        <v>157</v>
      </c>
      <c r="AU894" s="250" t="s">
        <v>170</v>
      </c>
      <c r="AV894" s="12" t="s">
        <v>81</v>
      </c>
      <c r="AW894" s="12" t="s">
        <v>35</v>
      </c>
      <c r="AX894" s="12" t="s">
        <v>72</v>
      </c>
      <c r="AY894" s="250" t="s">
        <v>146</v>
      </c>
    </row>
    <row r="895" s="11" customFormat="1">
      <c r="B895" s="230"/>
      <c r="C895" s="231"/>
      <c r="D895" s="227" t="s">
        <v>157</v>
      </c>
      <c r="E895" s="232" t="s">
        <v>21</v>
      </c>
      <c r="F895" s="233" t="s">
        <v>163</v>
      </c>
      <c r="G895" s="231"/>
      <c r="H895" s="232" t="s">
        <v>21</v>
      </c>
      <c r="I895" s="234"/>
      <c r="J895" s="231"/>
      <c r="K895" s="231"/>
      <c r="L895" s="235"/>
      <c r="M895" s="236"/>
      <c r="N895" s="237"/>
      <c r="O895" s="237"/>
      <c r="P895" s="237"/>
      <c r="Q895" s="237"/>
      <c r="R895" s="237"/>
      <c r="S895" s="237"/>
      <c r="T895" s="238"/>
      <c r="AT895" s="239" t="s">
        <v>157</v>
      </c>
      <c r="AU895" s="239" t="s">
        <v>170</v>
      </c>
      <c r="AV895" s="11" t="s">
        <v>79</v>
      </c>
      <c r="AW895" s="11" t="s">
        <v>35</v>
      </c>
      <c r="AX895" s="11" t="s">
        <v>72</v>
      </c>
      <c r="AY895" s="239" t="s">
        <v>146</v>
      </c>
    </row>
    <row r="896" s="12" customFormat="1">
      <c r="B896" s="240"/>
      <c r="C896" s="241"/>
      <c r="D896" s="227" t="s">
        <v>157</v>
      </c>
      <c r="E896" s="242" t="s">
        <v>21</v>
      </c>
      <c r="F896" s="243" t="s">
        <v>833</v>
      </c>
      <c r="G896" s="241"/>
      <c r="H896" s="244">
        <v>56.576000000000001</v>
      </c>
      <c r="I896" s="245"/>
      <c r="J896" s="241"/>
      <c r="K896" s="241"/>
      <c r="L896" s="246"/>
      <c r="M896" s="247"/>
      <c r="N896" s="248"/>
      <c r="O896" s="248"/>
      <c r="P896" s="248"/>
      <c r="Q896" s="248"/>
      <c r="R896" s="248"/>
      <c r="S896" s="248"/>
      <c r="T896" s="249"/>
      <c r="AT896" s="250" t="s">
        <v>157</v>
      </c>
      <c r="AU896" s="250" t="s">
        <v>170</v>
      </c>
      <c r="AV896" s="12" t="s">
        <v>81</v>
      </c>
      <c r="AW896" s="12" t="s">
        <v>35</v>
      </c>
      <c r="AX896" s="12" t="s">
        <v>72</v>
      </c>
      <c r="AY896" s="250" t="s">
        <v>146</v>
      </c>
    </row>
    <row r="897" s="11" customFormat="1">
      <c r="B897" s="230"/>
      <c r="C897" s="231"/>
      <c r="D897" s="227" t="s">
        <v>157</v>
      </c>
      <c r="E897" s="232" t="s">
        <v>21</v>
      </c>
      <c r="F897" s="233" t="s">
        <v>346</v>
      </c>
      <c r="G897" s="231"/>
      <c r="H897" s="232" t="s">
        <v>21</v>
      </c>
      <c r="I897" s="234"/>
      <c r="J897" s="231"/>
      <c r="K897" s="231"/>
      <c r="L897" s="235"/>
      <c r="M897" s="236"/>
      <c r="N897" s="237"/>
      <c r="O897" s="237"/>
      <c r="P897" s="237"/>
      <c r="Q897" s="237"/>
      <c r="R897" s="237"/>
      <c r="S897" s="237"/>
      <c r="T897" s="238"/>
      <c r="AT897" s="239" t="s">
        <v>157</v>
      </c>
      <c r="AU897" s="239" t="s">
        <v>170</v>
      </c>
      <c r="AV897" s="11" t="s">
        <v>79</v>
      </c>
      <c r="AW897" s="11" t="s">
        <v>35</v>
      </c>
      <c r="AX897" s="11" t="s">
        <v>72</v>
      </c>
      <c r="AY897" s="239" t="s">
        <v>146</v>
      </c>
    </row>
    <row r="898" s="12" customFormat="1">
      <c r="B898" s="240"/>
      <c r="C898" s="241"/>
      <c r="D898" s="227" t="s">
        <v>157</v>
      </c>
      <c r="E898" s="242" t="s">
        <v>21</v>
      </c>
      <c r="F898" s="243" t="s">
        <v>834</v>
      </c>
      <c r="G898" s="241"/>
      <c r="H898" s="244">
        <v>34.560000000000002</v>
      </c>
      <c r="I898" s="245"/>
      <c r="J898" s="241"/>
      <c r="K898" s="241"/>
      <c r="L898" s="246"/>
      <c r="M898" s="247"/>
      <c r="N898" s="248"/>
      <c r="O898" s="248"/>
      <c r="P898" s="248"/>
      <c r="Q898" s="248"/>
      <c r="R898" s="248"/>
      <c r="S898" s="248"/>
      <c r="T898" s="249"/>
      <c r="AT898" s="250" t="s">
        <v>157</v>
      </c>
      <c r="AU898" s="250" t="s">
        <v>170</v>
      </c>
      <c r="AV898" s="12" t="s">
        <v>81</v>
      </c>
      <c r="AW898" s="12" t="s">
        <v>35</v>
      </c>
      <c r="AX898" s="12" t="s">
        <v>72</v>
      </c>
      <c r="AY898" s="250" t="s">
        <v>146</v>
      </c>
    </row>
    <row r="899" s="10" customFormat="1" ht="22.32" customHeight="1">
      <c r="B899" s="199"/>
      <c r="C899" s="200"/>
      <c r="D899" s="201" t="s">
        <v>71</v>
      </c>
      <c r="E899" s="213" t="s">
        <v>644</v>
      </c>
      <c r="F899" s="213" t="s">
        <v>835</v>
      </c>
      <c r="G899" s="200"/>
      <c r="H899" s="200"/>
      <c r="I899" s="203"/>
      <c r="J899" s="214">
        <f>BK899</f>
        <v>0</v>
      </c>
      <c r="K899" s="200"/>
      <c r="L899" s="205"/>
      <c r="M899" s="206"/>
      <c r="N899" s="207"/>
      <c r="O899" s="207"/>
      <c r="P899" s="208">
        <f>SUM(P900:P924)</f>
        <v>0</v>
      </c>
      <c r="Q899" s="207"/>
      <c r="R899" s="208">
        <f>SUM(R900:R924)</f>
        <v>50.193746280000006</v>
      </c>
      <c r="S899" s="207"/>
      <c r="T899" s="209">
        <f>SUM(T900:T924)</f>
        <v>0</v>
      </c>
      <c r="AR899" s="210" t="s">
        <v>79</v>
      </c>
      <c r="AT899" s="211" t="s">
        <v>71</v>
      </c>
      <c r="AU899" s="211" t="s">
        <v>81</v>
      </c>
      <c r="AY899" s="210" t="s">
        <v>146</v>
      </c>
      <c r="BK899" s="212">
        <f>SUM(BK900:BK924)</f>
        <v>0</v>
      </c>
    </row>
    <row r="900" s="1" customFormat="1" ht="25.5" customHeight="1">
      <c r="B900" s="44"/>
      <c r="C900" s="215" t="s">
        <v>836</v>
      </c>
      <c r="D900" s="215" t="s">
        <v>148</v>
      </c>
      <c r="E900" s="216" t="s">
        <v>837</v>
      </c>
      <c r="F900" s="217" t="s">
        <v>838</v>
      </c>
      <c r="G900" s="218" t="s">
        <v>173</v>
      </c>
      <c r="H900" s="219">
        <v>2.4980000000000002</v>
      </c>
      <c r="I900" s="220"/>
      <c r="J900" s="221">
        <f>ROUND(I900*H900,2)</f>
        <v>0</v>
      </c>
      <c r="K900" s="217" t="s">
        <v>152</v>
      </c>
      <c r="L900" s="70"/>
      <c r="M900" s="222" t="s">
        <v>21</v>
      </c>
      <c r="N900" s="223" t="s">
        <v>43</v>
      </c>
      <c r="O900" s="45"/>
      <c r="P900" s="224">
        <f>O900*H900</f>
        <v>0</v>
      </c>
      <c r="Q900" s="224">
        <v>2.2563399999999998</v>
      </c>
      <c r="R900" s="224">
        <f>Q900*H900</f>
        <v>5.63633732</v>
      </c>
      <c r="S900" s="224">
        <v>0</v>
      </c>
      <c r="T900" s="225">
        <f>S900*H900</f>
        <v>0</v>
      </c>
      <c r="AR900" s="22" t="s">
        <v>153</v>
      </c>
      <c r="AT900" s="22" t="s">
        <v>148</v>
      </c>
      <c r="AU900" s="22" t="s">
        <v>170</v>
      </c>
      <c r="AY900" s="22" t="s">
        <v>146</v>
      </c>
      <c r="BE900" s="226">
        <f>IF(N900="základní",J900,0)</f>
        <v>0</v>
      </c>
      <c r="BF900" s="226">
        <f>IF(N900="snížená",J900,0)</f>
        <v>0</v>
      </c>
      <c r="BG900" s="226">
        <f>IF(N900="zákl. přenesená",J900,0)</f>
        <v>0</v>
      </c>
      <c r="BH900" s="226">
        <f>IF(N900="sníž. přenesená",J900,0)</f>
        <v>0</v>
      </c>
      <c r="BI900" s="226">
        <f>IF(N900="nulová",J900,0)</f>
        <v>0</v>
      </c>
      <c r="BJ900" s="22" t="s">
        <v>79</v>
      </c>
      <c r="BK900" s="226">
        <f>ROUND(I900*H900,2)</f>
        <v>0</v>
      </c>
      <c r="BL900" s="22" t="s">
        <v>153</v>
      </c>
      <c r="BM900" s="22" t="s">
        <v>839</v>
      </c>
    </row>
    <row r="901" s="1" customFormat="1">
      <c r="B901" s="44"/>
      <c r="C901" s="72"/>
      <c r="D901" s="227" t="s">
        <v>155</v>
      </c>
      <c r="E901" s="72"/>
      <c r="F901" s="228" t="s">
        <v>840</v>
      </c>
      <c r="G901" s="72"/>
      <c r="H901" s="72"/>
      <c r="I901" s="185"/>
      <c r="J901" s="72"/>
      <c r="K901" s="72"/>
      <c r="L901" s="70"/>
      <c r="M901" s="229"/>
      <c r="N901" s="45"/>
      <c r="O901" s="45"/>
      <c r="P901" s="45"/>
      <c r="Q901" s="45"/>
      <c r="R901" s="45"/>
      <c r="S901" s="45"/>
      <c r="T901" s="93"/>
      <c r="AT901" s="22" t="s">
        <v>155</v>
      </c>
      <c r="AU901" s="22" t="s">
        <v>170</v>
      </c>
    </row>
    <row r="902" s="11" customFormat="1">
      <c r="B902" s="230"/>
      <c r="C902" s="231"/>
      <c r="D902" s="227" t="s">
        <v>157</v>
      </c>
      <c r="E902" s="232" t="s">
        <v>21</v>
      </c>
      <c r="F902" s="233" t="s">
        <v>841</v>
      </c>
      <c r="G902" s="231"/>
      <c r="H902" s="232" t="s">
        <v>21</v>
      </c>
      <c r="I902" s="234"/>
      <c r="J902" s="231"/>
      <c r="K902" s="231"/>
      <c r="L902" s="235"/>
      <c r="M902" s="236"/>
      <c r="N902" s="237"/>
      <c r="O902" s="237"/>
      <c r="P902" s="237"/>
      <c r="Q902" s="237"/>
      <c r="R902" s="237"/>
      <c r="S902" s="237"/>
      <c r="T902" s="238"/>
      <c r="AT902" s="239" t="s">
        <v>157</v>
      </c>
      <c r="AU902" s="239" t="s">
        <v>170</v>
      </c>
      <c r="AV902" s="11" t="s">
        <v>79</v>
      </c>
      <c r="AW902" s="11" t="s">
        <v>35</v>
      </c>
      <c r="AX902" s="11" t="s">
        <v>72</v>
      </c>
      <c r="AY902" s="239" t="s">
        <v>146</v>
      </c>
    </row>
    <row r="903" s="11" customFormat="1">
      <c r="B903" s="230"/>
      <c r="C903" s="231"/>
      <c r="D903" s="227" t="s">
        <v>157</v>
      </c>
      <c r="E903" s="232" t="s">
        <v>21</v>
      </c>
      <c r="F903" s="233" t="s">
        <v>159</v>
      </c>
      <c r="G903" s="231"/>
      <c r="H903" s="232" t="s">
        <v>21</v>
      </c>
      <c r="I903" s="234"/>
      <c r="J903" s="231"/>
      <c r="K903" s="231"/>
      <c r="L903" s="235"/>
      <c r="M903" s="236"/>
      <c r="N903" s="237"/>
      <c r="O903" s="237"/>
      <c r="P903" s="237"/>
      <c r="Q903" s="237"/>
      <c r="R903" s="237"/>
      <c r="S903" s="237"/>
      <c r="T903" s="238"/>
      <c r="AT903" s="239" t="s">
        <v>157</v>
      </c>
      <c r="AU903" s="239" t="s">
        <v>170</v>
      </c>
      <c r="AV903" s="11" t="s">
        <v>79</v>
      </c>
      <c r="AW903" s="11" t="s">
        <v>35</v>
      </c>
      <c r="AX903" s="11" t="s">
        <v>72</v>
      </c>
      <c r="AY903" s="239" t="s">
        <v>146</v>
      </c>
    </row>
    <row r="904" s="12" customFormat="1">
      <c r="B904" s="240"/>
      <c r="C904" s="241"/>
      <c r="D904" s="227" t="s">
        <v>157</v>
      </c>
      <c r="E904" s="242" t="s">
        <v>21</v>
      </c>
      <c r="F904" s="243" t="s">
        <v>842</v>
      </c>
      <c r="G904" s="241"/>
      <c r="H904" s="244">
        <v>0.94499999999999995</v>
      </c>
      <c r="I904" s="245"/>
      <c r="J904" s="241"/>
      <c r="K904" s="241"/>
      <c r="L904" s="246"/>
      <c r="M904" s="247"/>
      <c r="N904" s="248"/>
      <c r="O904" s="248"/>
      <c r="P904" s="248"/>
      <c r="Q904" s="248"/>
      <c r="R904" s="248"/>
      <c r="S904" s="248"/>
      <c r="T904" s="249"/>
      <c r="AT904" s="250" t="s">
        <v>157</v>
      </c>
      <c r="AU904" s="250" t="s">
        <v>170</v>
      </c>
      <c r="AV904" s="12" t="s">
        <v>81</v>
      </c>
      <c r="AW904" s="12" t="s">
        <v>35</v>
      </c>
      <c r="AX904" s="12" t="s">
        <v>72</v>
      </c>
      <c r="AY904" s="250" t="s">
        <v>146</v>
      </c>
    </row>
    <row r="905" s="11" customFormat="1">
      <c r="B905" s="230"/>
      <c r="C905" s="231"/>
      <c r="D905" s="227" t="s">
        <v>157</v>
      </c>
      <c r="E905" s="232" t="s">
        <v>21</v>
      </c>
      <c r="F905" s="233" t="s">
        <v>161</v>
      </c>
      <c r="G905" s="231"/>
      <c r="H905" s="232" t="s">
        <v>21</v>
      </c>
      <c r="I905" s="234"/>
      <c r="J905" s="231"/>
      <c r="K905" s="231"/>
      <c r="L905" s="235"/>
      <c r="M905" s="236"/>
      <c r="N905" s="237"/>
      <c r="O905" s="237"/>
      <c r="P905" s="237"/>
      <c r="Q905" s="237"/>
      <c r="R905" s="237"/>
      <c r="S905" s="237"/>
      <c r="T905" s="238"/>
      <c r="AT905" s="239" t="s">
        <v>157</v>
      </c>
      <c r="AU905" s="239" t="s">
        <v>170</v>
      </c>
      <c r="AV905" s="11" t="s">
        <v>79</v>
      </c>
      <c r="AW905" s="11" t="s">
        <v>35</v>
      </c>
      <c r="AX905" s="11" t="s">
        <v>72</v>
      </c>
      <c r="AY905" s="239" t="s">
        <v>146</v>
      </c>
    </row>
    <row r="906" s="12" customFormat="1">
      <c r="B906" s="240"/>
      <c r="C906" s="241"/>
      <c r="D906" s="227" t="s">
        <v>157</v>
      </c>
      <c r="E906" s="242" t="s">
        <v>21</v>
      </c>
      <c r="F906" s="243" t="s">
        <v>843</v>
      </c>
      <c r="G906" s="241"/>
      <c r="H906" s="244">
        <v>0.98999999999999999</v>
      </c>
      <c r="I906" s="245"/>
      <c r="J906" s="241"/>
      <c r="K906" s="241"/>
      <c r="L906" s="246"/>
      <c r="M906" s="247"/>
      <c r="N906" s="248"/>
      <c r="O906" s="248"/>
      <c r="P906" s="248"/>
      <c r="Q906" s="248"/>
      <c r="R906" s="248"/>
      <c r="S906" s="248"/>
      <c r="T906" s="249"/>
      <c r="AT906" s="250" t="s">
        <v>157</v>
      </c>
      <c r="AU906" s="250" t="s">
        <v>170</v>
      </c>
      <c r="AV906" s="12" t="s">
        <v>81</v>
      </c>
      <c r="AW906" s="12" t="s">
        <v>35</v>
      </c>
      <c r="AX906" s="12" t="s">
        <v>72</v>
      </c>
      <c r="AY906" s="250" t="s">
        <v>146</v>
      </c>
    </row>
    <row r="907" s="11" customFormat="1">
      <c r="B907" s="230"/>
      <c r="C907" s="231"/>
      <c r="D907" s="227" t="s">
        <v>157</v>
      </c>
      <c r="E907" s="232" t="s">
        <v>21</v>
      </c>
      <c r="F907" s="233" t="s">
        <v>163</v>
      </c>
      <c r="G907" s="231"/>
      <c r="H907" s="232" t="s">
        <v>21</v>
      </c>
      <c r="I907" s="234"/>
      <c r="J907" s="231"/>
      <c r="K907" s="231"/>
      <c r="L907" s="235"/>
      <c r="M907" s="236"/>
      <c r="N907" s="237"/>
      <c r="O907" s="237"/>
      <c r="P907" s="237"/>
      <c r="Q907" s="237"/>
      <c r="R907" s="237"/>
      <c r="S907" s="237"/>
      <c r="T907" s="238"/>
      <c r="AT907" s="239" t="s">
        <v>157</v>
      </c>
      <c r="AU907" s="239" t="s">
        <v>170</v>
      </c>
      <c r="AV907" s="11" t="s">
        <v>79</v>
      </c>
      <c r="AW907" s="11" t="s">
        <v>35</v>
      </c>
      <c r="AX907" s="11" t="s">
        <v>72</v>
      </c>
      <c r="AY907" s="239" t="s">
        <v>146</v>
      </c>
    </row>
    <row r="908" s="12" customFormat="1">
      <c r="B908" s="240"/>
      <c r="C908" s="241"/>
      <c r="D908" s="227" t="s">
        <v>157</v>
      </c>
      <c r="E908" s="242" t="s">
        <v>21</v>
      </c>
      <c r="F908" s="243" t="s">
        <v>844</v>
      </c>
      <c r="G908" s="241"/>
      <c r="H908" s="244">
        <v>0.56299999999999994</v>
      </c>
      <c r="I908" s="245"/>
      <c r="J908" s="241"/>
      <c r="K908" s="241"/>
      <c r="L908" s="246"/>
      <c r="M908" s="247"/>
      <c r="N908" s="248"/>
      <c r="O908" s="248"/>
      <c r="P908" s="248"/>
      <c r="Q908" s="248"/>
      <c r="R908" s="248"/>
      <c r="S908" s="248"/>
      <c r="T908" s="249"/>
      <c r="AT908" s="250" t="s">
        <v>157</v>
      </c>
      <c r="AU908" s="250" t="s">
        <v>170</v>
      </c>
      <c r="AV908" s="12" t="s">
        <v>81</v>
      </c>
      <c r="AW908" s="12" t="s">
        <v>35</v>
      </c>
      <c r="AX908" s="12" t="s">
        <v>72</v>
      </c>
      <c r="AY908" s="250" t="s">
        <v>146</v>
      </c>
    </row>
    <row r="909" s="1" customFormat="1" ht="16.5" customHeight="1">
      <c r="B909" s="44"/>
      <c r="C909" s="215" t="s">
        <v>845</v>
      </c>
      <c r="D909" s="215" t="s">
        <v>148</v>
      </c>
      <c r="E909" s="216" t="s">
        <v>846</v>
      </c>
      <c r="F909" s="217" t="s">
        <v>847</v>
      </c>
      <c r="G909" s="218" t="s">
        <v>151</v>
      </c>
      <c r="H909" s="219">
        <v>591.947</v>
      </c>
      <c r="I909" s="220"/>
      <c r="J909" s="221">
        <f>ROUND(I909*H909,2)</f>
        <v>0</v>
      </c>
      <c r="K909" s="217" t="s">
        <v>152</v>
      </c>
      <c r="L909" s="70"/>
      <c r="M909" s="222" t="s">
        <v>21</v>
      </c>
      <c r="N909" s="223" t="s">
        <v>43</v>
      </c>
      <c r="O909" s="45"/>
      <c r="P909" s="224">
        <f>O909*H909</f>
        <v>0</v>
      </c>
      <c r="Q909" s="224">
        <v>0.049840000000000002</v>
      </c>
      <c r="R909" s="224">
        <f>Q909*H909</f>
        <v>29.502638480000002</v>
      </c>
      <c r="S909" s="224">
        <v>0</v>
      </c>
      <c r="T909" s="225">
        <f>S909*H909</f>
        <v>0</v>
      </c>
      <c r="AR909" s="22" t="s">
        <v>153</v>
      </c>
      <c r="AT909" s="22" t="s">
        <v>148</v>
      </c>
      <c r="AU909" s="22" t="s">
        <v>170</v>
      </c>
      <c r="AY909" s="22" t="s">
        <v>146</v>
      </c>
      <c r="BE909" s="226">
        <f>IF(N909="základní",J909,0)</f>
        <v>0</v>
      </c>
      <c r="BF909" s="226">
        <f>IF(N909="snížená",J909,0)</f>
        <v>0</v>
      </c>
      <c r="BG909" s="226">
        <f>IF(N909="zákl. přenesená",J909,0)</f>
        <v>0</v>
      </c>
      <c r="BH909" s="226">
        <f>IF(N909="sníž. přenesená",J909,0)</f>
        <v>0</v>
      </c>
      <c r="BI909" s="226">
        <f>IF(N909="nulová",J909,0)</f>
        <v>0</v>
      </c>
      <c r="BJ909" s="22" t="s">
        <v>79</v>
      </c>
      <c r="BK909" s="226">
        <f>ROUND(I909*H909,2)</f>
        <v>0</v>
      </c>
      <c r="BL909" s="22" t="s">
        <v>153</v>
      </c>
      <c r="BM909" s="22" t="s">
        <v>848</v>
      </c>
    </row>
    <row r="910" s="1" customFormat="1">
      <c r="B910" s="44"/>
      <c r="C910" s="72"/>
      <c r="D910" s="227" t="s">
        <v>155</v>
      </c>
      <c r="E910" s="72"/>
      <c r="F910" s="228" t="s">
        <v>849</v>
      </c>
      <c r="G910" s="72"/>
      <c r="H910" s="72"/>
      <c r="I910" s="185"/>
      <c r="J910" s="72"/>
      <c r="K910" s="72"/>
      <c r="L910" s="70"/>
      <c r="M910" s="229"/>
      <c r="N910" s="45"/>
      <c r="O910" s="45"/>
      <c r="P910" s="45"/>
      <c r="Q910" s="45"/>
      <c r="R910" s="45"/>
      <c r="S910" s="45"/>
      <c r="T910" s="93"/>
      <c r="AT910" s="22" t="s">
        <v>155</v>
      </c>
      <c r="AU910" s="22" t="s">
        <v>170</v>
      </c>
    </row>
    <row r="911" s="12" customFormat="1">
      <c r="B911" s="240"/>
      <c r="C911" s="241"/>
      <c r="D911" s="227" t="s">
        <v>157</v>
      </c>
      <c r="E911" s="242" t="s">
        <v>21</v>
      </c>
      <c r="F911" s="243" t="s">
        <v>850</v>
      </c>
      <c r="G911" s="241"/>
      <c r="H911" s="244">
        <v>572.41800000000001</v>
      </c>
      <c r="I911" s="245"/>
      <c r="J911" s="241"/>
      <c r="K911" s="241"/>
      <c r="L911" s="246"/>
      <c r="M911" s="247"/>
      <c r="N911" s="248"/>
      <c r="O911" s="248"/>
      <c r="P911" s="248"/>
      <c r="Q911" s="248"/>
      <c r="R911" s="248"/>
      <c r="S911" s="248"/>
      <c r="T911" s="249"/>
      <c r="AT911" s="250" t="s">
        <v>157</v>
      </c>
      <c r="AU911" s="250" t="s">
        <v>170</v>
      </c>
      <c r="AV911" s="12" t="s">
        <v>81</v>
      </c>
      <c r="AW911" s="12" t="s">
        <v>35</v>
      </c>
      <c r="AX911" s="12" t="s">
        <v>72</v>
      </c>
      <c r="AY911" s="250" t="s">
        <v>146</v>
      </c>
    </row>
    <row r="912" s="12" customFormat="1">
      <c r="B912" s="240"/>
      <c r="C912" s="241"/>
      <c r="D912" s="227" t="s">
        <v>157</v>
      </c>
      <c r="E912" s="242" t="s">
        <v>21</v>
      </c>
      <c r="F912" s="243" t="s">
        <v>851</v>
      </c>
      <c r="G912" s="241"/>
      <c r="H912" s="244">
        <v>19.529</v>
      </c>
      <c r="I912" s="245"/>
      <c r="J912" s="241"/>
      <c r="K912" s="241"/>
      <c r="L912" s="246"/>
      <c r="M912" s="247"/>
      <c r="N912" s="248"/>
      <c r="O912" s="248"/>
      <c r="P912" s="248"/>
      <c r="Q912" s="248"/>
      <c r="R912" s="248"/>
      <c r="S912" s="248"/>
      <c r="T912" s="249"/>
      <c r="AT912" s="250" t="s">
        <v>157</v>
      </c>
      <c r="AU912" s="250" t="s">
        <v>170</v>
      </c>
      <c r="AV912" s="12" t="s">
        <v>81</v>
      </c>
      <c r="AW912" s="12" t="s">
        <v>35</v>
      </c>
      <c r="AX912" s="12" t="s">
        <v>72</v>
      </c>
      <c r="AY912" s="250" t="s">
        <v>146</v>
      </c>
    </row>
    <row r="913" s="1" customFormat="1" ht="16.5" customHeight="1">
      <c r="B913" s="44"/>
      <c r="C913" s="215" t="s">
        <v>852</v>
      </c>
      <c r="D913" s="215" t="s">
        <v>148</v>
      </c>
      <c r="E913" s="216" t="s">
        <v>853</v>
      </c>
      <c r="F913" s="217" t="s">
        <v>854</v>
      </c>
      <c r="G913" s="218" t="s">
        <v>151</v>
      </c>
      <c r="H913" s="219">
        <v>57.241999999999997</v>
      </c>
      <c r="I913" s="220"/>
      <c r="J913" s="221">
        <f>ROUND(I913*H913,2)</f>
        <v>0</v>
      </c>
      <c r="K913" s="217" t="s">
        <v>152</v>
      </c>
      <c r="L913" s="70"/>
      <c r="M913" s="222" t="s">
        <v>21</v>
      </c>
      <c r="N913" s="223" t="s">
        <v>43</v>
      </c>
      <c r="O913" s="45"/>
      <c r="P913" s="224">
        <f>O913*H913</f>
        <v>0</v>
      </c>
      <c r="Q913" s="224">
        <v>0.1231</v>
      </c>
      <c r="R913" s="224">
        <f>Q913*H913</f>
        <v>7.0464902</v>
      </c>
      <c r="S913" s="224">
        <v>0</v>
      </c>
      <c r="T913" s="225">
        <f>S913*H913</f>
        <v>0</v>
      </c>
      <c r="AR913" s="22" t="s">
        <v>153</v>
      </c>
      <c r="AT913" s="22" t="s">
        <v>148</v>
      </c>
      <c r="AU913" s="22" t="s">
        <v>170</v>
      </c>
      <c r="AY913" s="22" t="s">
        <v>146</v>
      </c>
      <c r="BE913" s="226">
        <f>IF(N913="základní",J913,0)</f>
        <v>0</v>
      </c>
      <c r="BF913" s="226">
        <f>IF(N913="snížená",J913,0)</f>
        <v>0</v>
      </c>
      <c r="BG913" s="226">
        <f>IF(N913="zákl. přenesená",J913,0)</f>
        <v>0</v>
      </c>
      <c r="BH913" s="226">
        <f>IF(N913="sníž. přenesená",J913,0)</f>
        <v>0</v>
      </c>
      <c r="BI913" s="226">
        <f>IF(N913="nulová",J913,0)</f>
        <v>0</v>
      </c>
      <c r="BJ913" s="22" t="s">
        <v>79</v>
      </c>
      <c r="BK913" s="226">
        <f>ROUND(I913*H913,2)</f>
        <v>0</v>
      </c>
      <c r="BL913" s="22" t="s">
        <v>153</v>
      </c>
      <c r="BM913" s="22" t="s">
        <v>855</v>
      </c>
    </row>
    <row r="914" s="1" customFormat="1">
      <c r="B914" s="44"/>
      <c r="C914" s="72"/>
      <c r="D914" s="227" t="s">
        <v>155</v>
      </c>
      <c r="E914" s="72"/>
      <c r="F914" s="228" t="s">
        <v>856</v>
      </c>
      <c r="G914" s="72"/>
      <c r="H914" s="72"/>
      <c r="I914" s="185"/>
      <c r="J914" s="72"/>
      <c r="K914" s="72"/>
      <c r="L914" s="70"/>
      <c r="M914" s="229"/>
      <c r="N914" s="45"/>
      <c r="O914" s="45"/>
      <c r="P914" s="45"/>
      <c r="Q914" s="45"/>
      <c r="R914" s="45"/>
      <c r="S914" s="45"/>
      <c r="T914" s="93"/>
      <c r="AT914" s="22" t="s">
        <v>155</v>
      </c>
      <c r="AU914" s="22" t="s">
        <v>170</v>
      </c>
    </row>
    <row r="915" s="12" customFormat="1">
      <c r="B915" s="240"/>
      <c r="C915" s="241"/>
      <c r="D915" s="227" t="s">
        <v>157</v>
      </c>
      <c r="E915" s="242" t="s">
        <v>21</v>
      </c>
      <c r="F915" s="243" t="s">
        <v>857</v>
      </c>
      <c r="G915" s="241"/>
      <c r="H915" s="244">
        <v>57.241999999999997</v>
      </c>
      <c r="I915" s="245"/>
      <c r="J915" s="241"/>
      <c r="K915" s="241"/>
      <c r="L915" s="246"/>
      <c r="M915" s="247"/>
      <c r="N915" s="248"/>
      <c r="O915" s="248"/>
      <c r="P915" s="248"/>
      <c r="Q915" s="248"/>
      <c r="R915" s="248"/>
      <c r="S915" s="248"/>
      <c r="T915" s="249"/>
      <c r="AT915" s="250" t="s">
        <v>157</v>
      </c>
      <c r="AU915" s="250" t="s">
        <v>170</v>
      </c>
      <c r="AV915" s="12" t="s">
        <v>81</v>
      </c>
      <c r="AW915" s="12" t="s">
        <v>35</v>
      </c>
      <c r="AX915" s="12" t="s">
        <v>72</v>
      </c>
      <c r="AY915" s="250" t="s">
        <v>146</v>
      </c>
    </row>
    <row r="916" s="1" customFormat="1" ht="25.5" customHeight="1">
      <c r="B916" s="44"/>
      <c r="C916" s="215" t="s">
        <v>858</v>
      </c>
      <c r="D916" s="215" t="s">
        <v>148</v>
      </c>
      <c r="E916" s="216" t="s">
        <v>859</v>
      </c>
      <c r="F916" s="217" t="s">
        <v>860</v>
      </c>
      <c r="G916" s="218" t="s">
        <v>151</v>
      </c>
      <c r="H916" s="219">
        <v>33.228000000000002</v>
      </c>
      <c r="I916" s="220"/>
      <c r="J916" s="221">
        <f>ROUND(I916*H916,2)</f>
        <v>0</v>
      </c>
      <c r="K916" s="217" t="s">
        <v>152</v>
      </c>
      <c r="L916" s="70"/>
      <c r="M916" s="222" t="s">
        <v>21</v>
      </c>
      <c r="N916" s="223" t="s">
        <v>43</v>
      </c>
      <c r="O916" s="45"/>
      <c r="P916" s="224">
        <f>O916*H916</f>
        <v>0</v>
      </c>
      <c r="Q916" s="224">
        <v>0.24101</v>
      </c>
      <c r="R916" s="224">
        <f>Q916*H916</f>
        <v>8.008280280000001</v>
      </c>
      <c r="S916" s="224">
        <v>0</v>
      </c>
      <c r="T916" s="225">
        <f>S916*H916</f>
        <v>0</v>
      </c>
      <c r="AR916" s="22" t="s">
        <v>153</v>
      </c>
      <c r="AT916" s="22" t="s">
        <v>148</v>
      </c>
      <c r="AU916" s="22" t="s">
        <v>170</v>
      </c>
      <c r="AY916" s="22" t="s">
        <v>146</v>
      </c>
      <c r="BE916" s="226">
        <f>IF(N916="základní",J916,0)</f>
        <v>0</v>
      </c>
      <c r="BF916" s="226">
        <f>IF(N916="snížená",J916,0)</f>
        <v>0</v>
      </c>
      <c r="BG916" s="226">
        <f>IF(N916="zákl. přenesená",J916,0)</f>
        <v>0</v>
      </c>
      <c r="BH916" s="226">
        <f>IF(N916="sníž. přenesená",J916,0)</f>
        <v>0</v>
      </c>
      <c r="BI916" s="226">
        <f>IF(N916="nulová",J916,0)</f>
        <v>0</v>
      </c>
      <c r="BJ916" s="22" t="s">
        <v>79</v>
      </c>
      <c r="BK916" s="226">
        <f>ROUND(I916*H916,2)</f>
        <v>0</v>
      </c>
      <c r="BL916" s="22" t="s">
        <v>153</v>
      </c>
      <c r="BM916" s="22" t="s">
        <v>861</v>
      </c>
    </row>
    <row r="917" s="1" customFormat="1">
      <c r="B917" s="44"/>
      <c r="C917" s="72"/>
      <c r="D917" s="227" t="s">
        <v>155</v>
      </c>
      <c r="E917" s="72"/>
      <c r="F917" s="228" t="s">
        <v>862</v>
      </c>
      <c r="G917" s="72"/>
      <c r="H917" s="72"/>
      <c r="I917" s="185"/>
      <c r="J917" s="72"/>
      <c r="K917" s="72"/>
      <c r="L917" s="70"/>
      <c r="M917" s="229"/>
      <c r="N917" s="45"/>
      <c r="O917" s="45"/>
      <c r="P917" s="45"/>
      <c r="Q917" s="45"/>
      <c r="R917" s="45"/>
      <c r="S917" s="45"/>
      <c r="T917" s="93"/>
      <c r="AT917" s="22" t="s">
        <v>155</v>
      </c>
      <c r="AU917" s="22" t="s">
        <v>170</v>
      </c>
    </row>
    <row r="918" s="11" customFormat="1">
      <c r="B918" s="230"/>
      <c r="C918" s="231"/>
      <c r="D918" s="227" t="s">
        <v>157</v>
      </c>
      <c r="E918" s="232" t="s">
        <v>21</v>
      </c>
      <c r="F918" s="233" t="s">
        <v>158</v>
      </c>
      <c r="G918" s="231"/>
      <c r="H918" s="232" t="s">
        <v>21</v>
      </c>
      <c r="I918" s="234"/>
      <c r="J918" s="231"/>
      <c r="K918" s="231"/>
      <c r="L918" s="235"/>
      <c r="M918" s="236"/>
      <c r="N918" s="237"/>
      <c r="O918" s="237"/>
      <c r="P918" s="237"/>
      <c r="Q918" s="237"/>
      <c r="R918" s="237"/>
      <c r="S918" s="237"/>
      <c r="T918" s="238"/>
      <c r="AT918" s="239" t="s">
        <v>157</v>
      </c>
      <c r="AU918" s="239" t="s">
        <v>170</v>
      </c>
      <c r="AV918" s="11" t="s">
        <v>79</v>
      </c>
      <c r="AW918" s="11" t="s">
        <v>35</v>
      </c>
      <c r="AX918" s="11" t="s">
        <v>72</v>
      </c>
      <c r="AY918" s="239" t="s">
        <v>146</v>
      </c>
    </row>
    <row r="919" s="11" customFormat="1">
      <c r="B919" s="230"/>
      <c r="C919" s="231"/>
      <c r="D919" s="227" t="s">
        <v>157</v>
      </c>
      <c r="E919" s="232" t="s">
        <v>21</v>
      </c>
      <c r="F919" s="233" t="s">
        <v>159</v>
      </c>
      <c r="G919" s="231"/>
      <c r="H919" s="232" t="s">
        <v>21</v>
      </c>
      <c r="I919" s="234"/>
      <c r="J919" s="231"/>
      <c r="K919" s="231"/>
      <c r="L919" s="235"/>
      <c r="M919" s="236"/>
      <c r="N919" s="237"/>
      <c r="O919" s="237"/>
      <c r="P919" s="237"/>
      <c r="Q919" s="237"/>
      <c r="R919" s="237"/>
      <c r="S919" s="237"/>
      <c r="T919" s="238"/>
      <c r="AT919" s="239" t="s">
        <v>157</v>
      </c>
      <c r="AU919" s="239" t="s">
        <v>170</v>
      </c>
      <c r="AV919" s="11" t="s">
        <v>79</v>
      </c>
      <c r="AW919" s="11" t="s">
        <v>35</v>
      </c>
      <c r="AX919" s="11" t="s">
        <v>72</v>
      </c>
      <c r="AY919" s="239" t="s">
        <v>146</v>
      </c>
    </row>
    <row r="920" s="12" customFormat="1">
      <c r="B920" s="240"/>
      <c r="C920" s="241"/>
      <c r="D920" s="227" t="s">
        <v>157</v>
      </c>
      <c r="E920" s="242" t="s">
        <v>21</v>
      </c>
      <c r="F920" s="243" t="s">
        <v>863</v>
      </c>
      <c r="G920" s="241"/>
      <c r="H920" s="244">
        <v>12.598000000000001</v>
      </c>
      <c r="I920" s="245"/>
      <c r="J920" s="241"/>
      <c r="K920" s="241"/>
      <c r="L920" s="246"/>
      <c r="M920" s="247"/>
      <c r="N920" s="248"/>
      <c r="O920" s="248"/>
      <c r="P920" s="248"/>
      <c r="Q920" s="248"/>
      <c r="R920" s="248"/>
      <c r="S920" s="248"/>
      <c r="T920" s="249"/>
      <c r="AT920" s="250" t="s">
        <v>157</v>
      </c>
      <c r="AU920" s="250" t="s">
        <v>170</v>
      </c>
      <c r="AV920" s="12" t="s">
        <v>81</v>
      </c>
      <c r="AW920" s="12" t="s">
        <v>35</v>
      </c>
      <c r="AX920" s="12" t="s">
        <v>72</v>
      </c>
      <c r="AY920" s="250" t="s">
        <v>146</v>
      </c>
    </row>
    <row r="921" s="11" customFormat="1">
      <c r="B921" s="230"/>
      <c r="C921" s="231"/>
      <c r="D921" s="227" t="s">
        <v>157</v>
      </c>
      <c r="E921" s="232" t="s">
        <v>21</v>
      </c>
      <c r="F921" s="233" t="s">
        <v>161</v>
      </c>
      <c r="G921" s="231"/>
      <c r="H921" s="232" t="s">
        <v>21</v>
      </c>
      <c r="I921" s="234"/>
      <c r="J921" s="231"/>
      <c r="K921" s="231"/>
      <c r="L921" s="235"/>
      <c r="M921" s="236"/>
      <c r="N921" s="237"/>
      <c r="O921" s="237"/>
      <c r="P921" s="237"/>
      <c r="Q921" s="237"/>
      <c r="R921" s="237"/>
      <c r="S921" s="237"/>
      <c r="T921" s="238"/>
      <c r="AT921" s="239" t="s">
        <v>157</v>
      </c>
      <c r="AU921" s="239" t="s">
        <v>170</v>
      </c>
      <c r="AV921" s="11" t="s">
        <v>79</v>
      </c>
      <c r="AW921" s="11" t="s">
        <v>35</v>
      </c>
      <c r="AX921" s="11" t="s">
        <v>72</v>
      </c>
      <c r="AY921" s="239" t="s">
        <v>146</v>
      </c>
    </row>
    <row r="922" s="12" customFormat="1">
      <c r="B922" s="240"/>
      <c r="C922" s="241"/>
      <c r="D922" s="227" t="s">
        <v>157</v>
      </c>
      <c r="E922" s="242" t="s">
        <v>21</v>
      </c>
      <c r="F922" s="243" t="s">
        <v>864</v>
      </c>
      <c r="G922" s="241"/>
      <c r="H922" s="244">
        <v>13.206</v>
      </c>
      <c r="I922" s="245"/>
      <c r="J922" s="241"/>
      <c r="K922" s="241"/>
      <c r="L922" s="246"/>
      <c r="M922" s="247"/>
      <c r="N922" s="248"/>
      <c r="O922" s="248"/>
      <c r="P922" s="248"/>
      <c r="Q922" s="248"/>
      <c r="R922" s="248"/>
      <c r="S922" s="248"/>
      <c r="T922" s="249"/>
      <c r="AT922" s="250" t="s">
        <v>157</v>
      </c>
      <c r="AU922" s="250" t="s">
        <v>170</v>
      </c>
      <c r="AV922" s="12" t="s">
        <v>81</v>
      </c>
      <c r="AW922" s="12" t="s">
        <v>35</v>
      </c>
      <c r="AX922" s="12" t="s">
        <v>72</v>
      </c>
      <c r="AY922" s="250" t="s">
        <v>146</v>
      </c>
    </row>
    <row r="923" s="11" customFormat="1">
      <c r="B923" s="230"/>
      <c r="C923" s="231"/>
      <c r="D923" s="227" t="s">
        <v>157</v>
      </c>
      <c r="E923" s="232" t="s">
        <v>21</v>
      </c>
      <c r="F923" s="233" t="s">
        <v>163</v>
      </c>
      <c r="G923" s="231"/>
      <c r="H923" s="232" t="s">
        <v>21</v>
      </c>
      <c r="I923" s="234"/>
      <c r="J923" s="231"/>
      <c r="K923" s="231"/>
      <c r="L923" s="235"/>
      <c r="M923" s="236"/>
      <c r="N923" s="237"/>
      <c r="O923" s="237"/>
      <c r="P923" s="237"/>
      <c r="Q923" s="237"/>
      <c r="R923" s="237"/>
      <c r="S923" s="237"/>
      <c r="T923" s="238"/>
      <c r="AT923" s="239" t="s">
        <v>157</v>
      </c>
      <c r="AU923" s="239" t="s">
        <v>170</v>
      </c>
      <c r="AV923" s="11" t="s">
        <v>79</v>
      </c>
      <c r="AW923" s="11" t="s">
        <v>35</v>
      </c>
      <c r="AX923" s="11" t="s">
        <v>72</v>
      </c>
      <c r="AY923" s="239" t="s">
        <v>146</v>
      </c>
    </row>
    <row r="924" s="12" customFormat="1">
      <c r="B924" s="240"/>
      <c r="C924" s="241"/>
      <c r="D924" s="227" t="s">
        <v>157</v>
      </c>
      <c r="E924" s="242" t="s">
        <v>21</v>
      </c>
      <c r="F924" s="243" t="s">
        <v>865</v>
      </c>
      <c r="G924" s="241"/>
      <c r="H924" s="244">
        <v>7.4240000000000004</v>
      </c>
      <c r="I924" s="245"/>
      <c r="J924" s="241"/>
      <c r="K924" s="241"/>
      <c r="L924" s="246"/>
      <c r="M924" s="247"/>
      <c r="N924" s="248"/>
      <c r="O924" s="248"/>
      <c r="P924" s="248"/>
      <c r="Q924" s="248"/>
      <c r="R924" s="248"/>
      <c r="S924" s="248"/>
      <c r="T924" s="249"/>
      <c r="AT924" s="250" t="s">
        <v>157</v>
      </c>
      <c r="AU924" s="250" t="s">
        <v>170</v>
      </c>
      <c r="AV924" s="12" t="s">
        <v>81</v>
      </c>
      <c r="AW924" s="12" t="s">
        <v>35</v>
      </c>
      <c r="AX924" s="12" t="s">
        <v>72</v>
      </c>
      <c r="AY924" s="250" t="s">
        <v>146</v>
      </c>
    </row>
    <row r="925" s="10" customFormat="1" ht="29.88" customHeight="1">
      <c r="B925" s="199"/>
      <c r="C925" s="200"/>
      <c r="D925" s="201" t="s">
        <v>71</v>
      </c>
      <c r="E925" s="213" t="s">
        <v>210</v>
      </c>
      <c r="F925" s="213" t="s">
        <v>866</v>
      </c>
      <c r="G925" s="200"/>
      <c r="H925" s="200"/>
      <c r="I925" s="203"/>
      <c r="J925" s="214">
        <f>BK925</f>
        <v>0</v>
      </c>
      <c r="K925" s="200"/>
      <c r="L925" s="205"/>
      <c r="M925" s="206"/>
      <c r="N925" s="207"/>
      <c r="O925" s="207"/>
      <c r="P925" s="208">
        <f>P926+P941+P964+P983+P1066</f>
        <v>0</v>
      </c>
      <c r="Q925" s="207"/>
      <c r="R925" s="208">
        <f>R926+R941+R964+R983+R1066</f>
        <v>11.158165269999998</v>
      </c>
      <c r="S925" s="207"/>
      <c r="T925" s="209">
        <f>T926+T941+T964+T983+T1066</f>
        <v>853.94559300000003</v>
      </c>
      <c r="AR925" s="210" t="s">
        <v>79</v>
      </c>
      <c r="AT925" s="211" t="s">
        <v>71</v>
      </c>
      <c r="AU925" s="211" t="s">
        <v>79</v>
      </c>
      <c r="AY925" s="210" t="s">
        <v>146</v>
      </c>
      <c r="BK925" s="212">
        <f>BK926+BK941+BK964+BK983+BK1066</f>
        <v>0</v>
      </c>
    </row>
    <row r="926" s="10" customFormat="1" ht="14.88" customHeight="1">
      <c r="B926" s="199"/>
      <c r="C926" s="200"/>
      <c r="D926" s="201" t="s">
        <v>71</v>
      </c>
      <c r="E926" s="213" t="s">
        <v>852</v>
      </c>
      <c r="F926" s="213" t="s">
        <v>867</v>
      </c>
      <c r="G926" s="200"/>
      <c r="H926" s="200"/>
      <c r="I926" s="203"/>
      <c r="J926" s="214">
        <f>BK926</f>
        <v>0</v>
      </c>
      <c r="K926" s="200"/>
      <c r="L926" s="205"/>
      <c r="M926" s="206"/>
      <c r="N926" s="207"/>
      <c r="O926" s="207"/>
      <c r="P926" s="208">
        <f>SUM(P927:P940)</f>
        <v>0</v>
      </c>
      <c r="Q926" s="207"/>
      <c r="R926" s="208">
        <f>SUM(R927:R940)</f>
        <v>10.9866765</v>
      </c>
      <c r="S926" s="207"/>
      <c r="T926" s="209">
        <f>SUM(T927:T940)</f>
        <v>0</v>
      </c>
      <c r="AR926" s="210" t="s">
        <v>79</v>
      </c>
      <c r="AT926" s="211" t="s">
        <v>71</v>
      </c>
      <c r="AU926" s="211" t="s">
        <v>81</v>
      </c>
      <c r="AY926" s="210" t="s">
        <v>146</v>
      </c>
      <c r="BK926" s="212">
        <f>SUM(BK927:BK940)</f>
        <v>0</v>
      </c>
    </row>
    <row r="927" s="1" customFormat="1" ht="16.5" customHeight="1">
      <c r="B927" s="44"/>
      <c r="C927" s="215" t="s">
        <v>868</v>
      </c>
      <c r="D927" s="215" t="s">
        <v>148</v>
      </c>
      <c r="E927" s="216" t="s">
        <v>869</v>
      </c>
      <c r="F927" s="217" t="s">
        <v>870</v>
      </c>
      <c r="G927" s="218" t="s">
        <v>302</v>
      </c>
      <c r="H927" s="219">
        <v>83.870000000000005</v>
      </c>
      <c r="I927" s="220"/>
      <c r="J927" s="221">
        <f>ROUND(I927*H927,2)</f>
        <v>0</v>
      </c>
      <c r="K927" s="217" t="s">
        <v>152</v>
      </c>
      <c r="L927" s="70"/>
      <c r="M927" s="222" t="s">
        <v>21</v>
      </c>
      <c r="N927" s="223" t="s">
        <v>43</v>
      </c>
      <c r="O927" s="45"/>
      <c r="P927" s="224">
        <f>O927*H927</f>
        <v>0</v>
      </c>
      <c r="Q927" s="224">
        <v>0.10095</v>
      </c>
      <c r="R927" s="224">
        <f>Q927*H927</f>
        <v>8.4666765000000002</v>
      </c>
      <c r="S927" s="224">
        <v>0</v>
      </c>
      <c r="T927" s="225">
        <f>S927*H927</f>
        <v>0</v>
      </c>
      <c r="AR927" s="22" t="s">
        <v>153</v>
      </c>
      <c r="AT927" s="22" t="s">
        <v>148</v>
      </c>
      <c r="AU927" s="22" t="s">
        <v>170</v>
      </c>
      <c r="AY927" s="22" t="s">
        <v>146</v>
      </c>
      <c r="BE927" s="226">
        <f>IF(N927="základní",J927,0)</f>
        <v>0</v>
      </c>
      <c r="BF927" s="226">
        <f>IF(N927="snížená",J927,0)</f>
        <v>0</v>
      </c>
      <c r="BG927" s="226">
        <f>IF(N927="zákl. přenesená",J927,0)</f>
        <v>0</v>
      </c>
      <c r="BH927" s="226">
        <f>IF(N927="sníž. přenesená",J927,0)</f>
        <v>0</v>
      </c>
      <c r="BI927" s="226">
        <f>IF(N927="nulová",J927,0)</f>
        <v>0</v>
      </c>
      <c r="BJ927" s="22" t="s">
        <v>79</v>
      </c>
      <c r="BK927" s="226">
        <f>ROUND(I927*H927,2)</f>
        <v>0</v>
      </c>
      <c r="BL927" s="22" t="s">
        <v>153</v>
      </c>
      <c r="BM927" s="22" t="s">
        <v>871</v>
      </c>
    </row>
    <row r="928" s="1" customFormat="1">
      <c r="B928" s="44"/>
      <c r="C928" s="72"/>
      <c r="D928" s="227" t="s">
        <v>155</v>
      </c>
      <c r="E928" s="72"/>
      <c r="F928" s="228" t="s">
        <v>872</v>
      </c>
      <c r="G928" s="72"/>
      <c r="H928" s="72"/>
      <c r="I928" s="185"/>
      <c r="J928" s="72"/>
      <c r="K928" s="72"/>
      <c r="L928" s="70"/>
      <c r="M928" s="229"/>
      <c r="N928" s="45"/>
      <c r="O928" s="45"/>
      <c r="P928" s="45"/>
      <c r="Q928" s="45"/>
      <c r="R928" s="45"/>
      <c r="S928" s="45"/>
      <c r="T928" s="93"/>
      <c r="AT928" s="22" t="s">
        <v>155</v>
      </c>
      <c r="AU928" s="22" t="s">
        <v>170</v>
      </c>
    </row>
    <row r="929" s="11" customFormat="1">
      <c r="B929" s="230"/>
      <c r="C929" s="231"/>
      <c r="D929" s="227" t="s">
        <v>157</v>
      </c>
      <c r="E929" s="232" t="s">
        <v>21</v>
      </c>
      <c r="F929" s="233" t="s">
        <v>158</v>
      </c>
      <c r="G929" s="231"/>
      <c r="H929" s="232" t="s">
        <v>21</v>
      </c>
      <c r="I929" s="234"/>
      <c r="J929" s="231"/>
      <c r="K929" s="231"/>
      <c r="L929" s="235"/>
      <c r="M929" s="236"/>
      <c r="N929" s="237"/>
      <c r="O929" s="237"/>
      <c r="P929" s="237"/>
      <c r="Q929" s="237"/>
      <c r="R929" s="237"/>
      <c r="S929" s="237"/>
      <c r="T929" s="238"/>
      <c r="AT929" s="239" t="s">
        <v>157</v>
      </c>
      <c r="AU929" s="239" t="s">
        <v>170</v>
      </c>
      <c r="AV929" s="11" t="s">
        <v>79</v>
      </c>
      <c r="AW929" s="11" t="s">
        <v>35</v>
      </c>
      <c r="AX929" s="11" t="s">
        <v>72</v>
      </c>
      <c r="AY929" s="239" t="s">
        <v>146</v>
      </c>
    </row>
    <row r="930" s="11" customFormat="1">
      <c r="B930" s="230"/>
      <c r="C930" s="231"/>
      <c r="D930" s="227" t="s">
        <v>157</v>
      </c>
      <c r="E930" s="232" t="s">
        <v>21</v>
      </c>
      <c r="F930" s="233" t="s">
        <v>159</v>
      </c>
      <c r="G930" s="231"/>
      <c r="H930" s="232" t="s">
        <v>21</v>
      </c>
      <c r="I930" s="234"/>
      <c r="J930" s="231"/>
      <c r="K930" s="231"/>
      <c r="L930" s="235"/>
      <c r="M930" s="236"/>
      <c r="N930" s="237"/>
      <c r="O930" s="237"/>
      <c r="P930" s="237"/>
      <c r="Q930" s="237"/>
      <c r="R930" s="237"/>
      <c r="S930" s="237"/>
      <c r="T930" s="238"/>
      <c r="AT930" s="239" t="s">
        <v>157</v>
      </c>
      <c r="AU930" s="239" t="s">
        <v>170</v>
      </c>
      <c r="AV930" s="11" t="s">
        <v>79</v>
      </c>
      <c r="AW930" s="11" t="s">
        <v>35</v>
      </c>
      <c r="AX930" s="11" t="s">
        <v>72</v>
      </c>
      <c r="AY930" s="239" t="s">
        <v>146</v>
      </c>
    </row>
    <row r="931" s="12" customFormat="1">
      <c r="B931" s="240"/>
      <c r="C931" s="241"/>
      <c r="D931" s="227" t="s">
        <v>157</v>
      </c>
      <c r="E931" s="242" t="s">
        <v>21</v>
      </c>
      <c r="F931" s="243" t="s">
        <v>873</v>
      </c>
      <c r="G931" s="241"/>
      <c r="H931" s="244">
        <v>31.895</v>
      </c>
      <c r="I931" s="245"/>
      <c r="J931" s="241"/>
      <c r="K931" s="241"/>
      <c r="L931" s="246"/>
      <c r="M931" s="247"/>
      <c r="N931" s="248"/>
      <c r="O931" s="248"/>
      <c r="P931" s="248"/>
      <c r="Q931" s="248"/>
      <c r="R931" s="248"/>
      <c r="S931" s="248"/>
      <c r="T931" s="249"/>
      <c r="AT931" s="250" t="s">
        <v>157</v>
      </c>
      <c r="AU931" s="250" t="s">
        <v>170</v>
      </c>
      <c r="AV931" s="12" t="s">
        <v>81</v>
      </c>
      <c r="AW931" s="12" t="s">
        <v>35</v>
      </c>
      <c r="AX931" s="12" t="s">
        <v>72</v>
      </c>
      <c r="AY931" s="250" t="s">
        <v>146</v>
      </c>
    </row>
    <row r="932" s="11" customFormat="1">
      <c r="B932" s="230"/>
      <c r="C932" s="231"/>
      <c r="D932" s="227" t="s">
        <v>157</v>
      </c>
      <c r="E932" s="232" t="s">
        <v>21</v>
      </c>
      <c r="F932" s="233" t="s">
        <v>161</v>
      </c>
      <c r="G932" s="231"/>
      <c r="H932" s="232" t="s">
        <v>21</v>
      </c>
      <c r="I932" s="234"/>
      <c r="J932" s="231"/>
      <c r="K932" s="231"/>
      <c r="L932" s="235"/>
      <c r="M932" s="236"/>
      <c r="N932" s="237"/>
      <c r="O932" s="237"/>
      <c r="P932" s="237"/>
      <c r="Q932" s="237"/>
      <c r="R932" s="237"/>
      <c r="S932" s="237"/>
      <c r="T932" s="238"/>
      <c r="AT932" s="239" t="s">
        <v>157</v>
      </c>
      <c r="AU932" s="239" t="s">
        <v>170</v>
      </c>
      <c r="AV932" s="11" t="s">
        <v>79</v>
      </c>
      <c r="AW932" s="11" t="s">
        <v>35</v>
      </c>
      <c r="AX932" s="11" t="s">
        <v>72</v>
      </c>
      <c r="AY932" s="239" t="s">
        <v>146</v>
      </c>
    </row>
    <row r="933" s="12" customFormat="1">
      <c r="B933" s="240"/>
      <c r="C933" s="241"/>
      <c r="D933" s="227" t="s">
        <v>157</v>
      </c>
      <c r="E933" s="242" t="s">
        <v>21</v>
      </c>
      <c r="F933" s="243" t="s">
        <v>874</v>
      </c>
      <c r="G933" s="241"/>
      <c r="H933" s="244">
        <v>33.414999999999999</v>
      </c>
      <c r="I933" s="245"/>
      <c r="J933" s="241"/>
      <c r="K933" s="241"/>
      <c r="L933" s="246"/>
      <c r="M933" s="247"/>
      <c r="N933" s="248"/>
      <c r="O933" s="248"/>
      <c r="P933" s="248"/>
      <c r="Q933" s="248"/>
      <c r="R933" s="248"/>
      <c r="S933" s="248"/>
      <c r="T933" s="249"/>
      <c r="AT933" s="250" t="s">
        <v>157</v>
      </c>
      <c r="AU933" s="250" t="s">
        <v>170</v>
      </c>
      <c r="AV933" s="12" t="s">
        <v>81</v>
      </c>
      <c r="AW933" s="12" t="s">
        <v>35</v>
      </c>
      <c r="AX933" s="12" t="s">
        <v>72</v>
      </c>
      <c r="AY933" s="250" t="s">
        <v>146</v>
      </c>
    </row>
    <row r="934" s="11" customFormat="1">
      <c r="B934" s="230"/>
      <c r="C934" s="231"/>
      <c r="D934" s="227" t="s">
        <v>157</v>
      </c>
      <c r="E934" s="232" t="s">
        <v>21</v>
      </c>
      <c r="F934" s="233" t="s">
        <v>163</v>
      </c>
      <c r="G934" s="231"/>
      <c r="H934" s="232" t="s">
        <v>21</v>
      </c>
      <c r="I934" s="234"/>
      <c r="J934" s="231"/>
      <c r="K934" s="231"/>
      <c r="L934" s="235"/>
      <c r="M934" s="236"/>
      <c r="N934" s="237"/>
      <c r="O934" s="237"/>
      <c r="P934" s="237"/>
      <c r="Q934" s="237"/>
      <c r="R934" s="237"/>
      <c r="S934" s="237"/>
      <c r="T934" s="238"/>
      <c r="AT934" s="239" t="s">
        <v>157</v>
      </c>
      <c r="AU934" s="239" t="s">
        <v>170</v>
      </c>
      <c r="AV934" s="11" t="s">
        <v>79</v>
      </c>
      <c r="AW934" s="11" t="s">
        <v>35</v>
      </c>
      <c r="AX934" s="11" t="s">
        <v>72</v>
      </c>
      <c r="AY934" s="239" t="s">
        <v>146</v>
      </c>
    </row>
    <row r="935" s="12" customFormat="1">
      <c r="B935" s="240"/>
      <c r="C935" s="241"/>
      <c r="D935" s="227" t="s">
        <v>157</v>
      </c>
      <c r="E935" s="242" t="s">
        <v>21</v>
      </c>
      <c r="F935" s="243" t="s">
        <v>875</v>
      </c>
      <c r="G935" s="241"/>
      <c r="H935" s="244">
        <v>18.559999999999999</v>
      </c>
      <c r="I935" s="245"/>
      <c r="J935" s="241"/>
      <c r="K935" s="241"/>
      <c r="L935" s="246"/>
      <c r="M935" s="247"/>
      <c r="N935" s="248"/>
      <c r="O935" s="248"/>
      <c r="P935" s="248"/>
      <c r="Q935" s="248"/>
      <c r="R935" s="248"/>
      <c r="S935" s="248"/>
      <c r="T935" s="249"/>
      <c r="AT935" s="250" t="s">
        <v>157</v>
      </c>
      <c r="AU935" s="250" t="s">
        <v>170</v>
      </c>
      <c r="AV935" s="12" t="s">
        <v>81</v>
      </c>
      <c r="AW935" s="12" t="s">
        <v>35</v>
      </c>
      <c r="AX935" s="12" t="s">
        <v>72</v>
      </c>
      <c r="AY935" s="250" t="s">
        <v>146</v>
      </c>
    </row>
    <row r="936" s="1" customFormat="1" ht="16.5" customHeight="1">
      <c r="B936" s="44"/>
      <c r="C936" s="251" t="s">
        <v>876</v>
      </c>
      <c r="D936" s="251" t="s">
        <v>261</v>
      </c>
      <c r="E936" s="252" t="s">
        <v>877</v>
      </c>
      <c r="F936" s="253" t="s">
        <v>878</v>
      </c>
      <c r="G936" s="254" t="s">
        <v>466</v>
      </c>
      <c r="H936" s="255">
        <v>84</v>
      </c>
      <c r="I936" s="256"/>
      <c r="J936" s="257">
        <f>ROUND(I936*H936,2)</f>
        <v>0</v>
      </c>
      <c r="K936" s="253" t="s">
        <v>152</v>
      </c>
      <c r="L936" s="258"/>
      <c r="M936" s="259" t="s">
        <v>21</v>
      </c>
      <c r="N936" s="260" t="s">
        <v>43</v>
      </c>
      <c r="O936" s="45"/>
      <c r="P936" s="224">
        <f>O936*H936</f>
        <v>0</v>
      </c>
      <c r="Q936" s="224">
        <v>0.029999999999999999</v>
      </c>
      <c r="R936" s="224">
        <f>Q936*H936</f>
        <v>2.52</v>
      </c>
      <c r="S936" s="224">
        <v>0</v>
      </c>
      <c r="T936" s="225">
        <f>S936*H936</f>
        <v>0</v>
      </c>
      <c r="AR936" s="22" t="s">
        <v>204</v>
      </c>
      <c r="AT936" s="22" t="s">
        <v>261</v>
      </c>
      <c r="AU936" s="22" t="s">
        <v>170</v>
      </c>
      <c r="AY936" s="22" t="s">
        <v>146</v>
      </c>
      <c r="BE936" s="226">
        <f>IF(N936="základní",J936,0)</f>
        <v>0</v>
      </c>
      <c r="BF936" s="226">
        <f>IF(N936="snížená",J936,0)</f>
        <v>0</v>
      </c>
      <c r="BG936" s="226">
        <f>IF(N936="zákl. přenesená",J936,0)</f>
        <v>0</v>
      </c>
      <c r="BH936" s="226">
        <f>IF(N936="sníž. přenesená",J936,0)</f>
        <v>0</v>
      </c>
      <c r="BI936" s="226">
        <f>IF(N936="nulová",J936,0)</f>
        <v>0</v>
      </c>
      <c r="BJ936" s="22" t="s">
        <v>79</v>
      </c>
      <c r="BK936" s="226">
        <f>ROUND(I936*H936,2)</f>
        <v>0</v>
      </c>
      <c r="BL936" s="22" t="s">
        <v>153</v>
      </c>
      <c r="BM936" s="22" t="s">
        <v>879</v>
      </c>
    </row>
    <row r="937" s="1" customFormat="1">
      <c r="B937" s="44"/>
      <c r="C937" s="72"/>
      <c r="D937" s="227" t="s">
        <v>155</v>
      </c>
      <c r="E937" s="72"/>
      <c r="F937" s="228" t="s">
        <v>880</v>
      </c>
      <c r="G937" s="72"/>
      <c r="H937" s="72"/>
      <c r="I937" s="185"/>
      <c r="J937" s="72"/>
      <c r="K937" s="72"/>
      <c r="L937" s="70"/>
      <c r="M937" s="229"/>
      <c r="N937" s="45"/>
      <c r="O937" s="45"/>
      <c r="P937" s="45"/>
      <c r="Q937" s="45"/>
      <c r="R937" s="45"/>
      <c r="S937" s="45"/>
      <c r="T937" s="93"/>
      <c r="AT937" s="22" t="s">
        <v>155</v>
      </c>
      <c r="AU937" s="22" t="s">
        <v>170</v>
      </c>
    </row>
    <row r="938" s="1" customFormat="1" ht="16.5" customHeight="1">
      <c r="B938" s="44"/>
      <c r="C938" s="215" t="s">
        <v>881</v>
      </c>
      <c r="D938" s="215" t="s">
        <v>148</v>
      </c>
      <c r="E938" s="216" t="s">
        <v>882</v>
      </c>
      <c r="F938" s="217" t="s">
        <v>883</v>
      </c>
      <c r="G938" s="218" t="s">
        <v>302</v>
      </c>
      <c r="H938" s="219">
        <v>6.2999999999999998</v>
      </c>
      <c r="I938" s="220"/>
      <c r="J938" s="221">
        <f>ROUND(I938*H938,2)</f>
        <v>0</v>
      </c>
      <c r="K938" s="217" t="s">
        <v>152</v>
      </c>
      <c r="L938" s="70"/>
      <c r="M938" s="222" t="s">
        <v>21</v>
      </c>
      <c r="N938" s="223" t="s">
        <v>43</v>
      </c>
      <c r="O938" s="45"/>
      <c r="P938" s="224">
        <f>O938*H938</f>
        <v>0</v>
      </c>
      <c r="Q938" s="224">
        <v>0</v>
      </c>
      <c r="R938" s="224">
        <f>Q938*H938</f>
        <v>0</v>
      </c>
      <c r="S938" s="224">
        <v>0</v>
      </c>
      <c r="T938" s="225">
        <f>S938*H938</f>
        <v>0</v>
      </c>
      <c r="AR938" s="22" t="s">
        <v>153</v>
      </c>
      <c r="AT938" s="22" t="s">
        <v>148</v>
      </c>
      <c r="AU938" s="22" t="s">
        <v>170</v>
      </c>
      <c r="AY938" s="22" t="s">
        <v>146</v>
      </c>
      <c r="BE938" s="226">
        <f>IF(N938="základní",J938,0)</f>
        <v>0</v>
      </c>
      <c r="BF938" s="226">
        <f>IF(N938="snížená",J938,0)</f>
        <v>0</v>
      </c>
      <c r="BG938" s="226">
        <f>IF(N938="zákl. přenesená",J938,0)</f>
        <v>0</v>
      </c>
      <c r="BH938" s="226">
        <f>IF(N938="sníž. přenesená",J938,0)</f>
        <v>0</v>
      </c>
      <c r="BI938" s="226">
        <f>IF(N938="nulová",J938,0)</f>
        <v>0</v>
      </c>
      <c r="BJ938" s="22" t="s">
        <v>79</v>
      </c>
      <c r="BK938" s="226">
        <f>ROUND(I938*H938,2)</f>
        <v>0</v>
      </c>
      <c r="BL938" s="22" t="s">
        <v>153</v>
      </c>
      <c r="BM938" s="22" t="s">
        <v>884</v>
      </c>
    </row>
    <row r="939" s="1" customFormat="1">
      <c r="B939" s="44"/>
      <c r="C939" s="72"/>
      <c r="D939" s="227" t="s">
        <v>155</v>
      </c>
      <c r="E939" s="72"/>
      <c r="F939" s="228" t="s">
        <v>885</v>
      </c>
      <c r="G939" s="72"/>
      <c r="H939" s="72"/>
      <c r="I939" s="185"/>
      <c r="J939" s="72"/>
      <c r="K939" s="72"/>
      <c r="L939" s="70"/>
      <c r="M939" s="229"/>
      <c r="N939" s="45"/>
      <c r="O939" s="45"/>
      <c r="P939" s="45"/>
      <c r="Q939" s="45"/>
      <c r="R939" s="45"/>
      <c r="S939" s="45"/>
      <c r="T939" s="93"/>
      <c r="AT939" s="22" t="s">
        <v>155</v>
      </c>
      <c r="AU939" s="22" t="s">
        <v>170</v>
      </c>
    </row>
    <row r="940" s="12" customFormat="1">
      <c r="B940" s="240"/>
      <c r="C940" s="241"/>
      <c r="D940" s="227" t="s">
        <v>157</v>
      </c>
      <c r="E940" s="242" t="s">
        <v>21</v>
      </c>
      <c r="F940" s="243" t="s">
        <v>886</v>
      </c>
      <c r="G940" s="241"/>
      <c r="H940" s="244">
        <v>6.2999999999999998</v>
      </c>
      <c r="I940" s="245"/>
      <c r="J940" s="241"/>
      <c r="K940" s="241"/>
      <c r="L940" s="246"/>
      <c r="M940" s="247"/>
      <c r="N940" s="248"/>
      <c r="O940" s="248"/>
      <c r="P940" s="248"/>
      <c r="Q940" s="248"/>
      <c r="R940" s="248"/>
      <c r="S940" s="248"/>
      <c r="T940" s="249"/>
      <c r="AT940" s="250" t="s">
        <v>157</v>
      </c>
      <c r="AU940" s="250" t="s">
        <v>170</v>
      </c>
      <c r="AV940" s="12" t="s">
        <v>81</v>
      </c>
      <c r="AW940" s="12" t="s">
        <v>35</v>
      </c>
      <c r="AX940" s="12" t="s">
        <v>72</v>
      </c>
      <c r="AY940" s="250" t="s">
        <v>146</v>
      </c>
    </row>
    <row r="941" s="10" customFormat="1" ht="22.32" customHeight="1">
      <c r="B941" s="199"/>
      <c r="C941" s="200"/>
      <c r="D941" s="201" t="s">
        <v>71</v>
      </c>
      <c r="E941" s="213" t="s">
        <v>876</v>
      </c>
      <c r="F941" s="213" t="s">
        <v>887</v>
      </c>
      <c r="G941" s="200"/>
      <c r="H941" s="200"/>
      <c r="I941" s="203"/>
      <c r="J941" s="214">
        <f>BK941</f>
        <v>0</v>
      </c>
      <c r="K941" s="200"/>
      <c r="L941" s="205"/>
      <c r="M941" s="206"/>
      <c r="N941" s="207"/>
      <c r="O941" s="207"/>
      <c r="P941" s="208">
        <f>SUM(P942:P963)</f>
        <v>0</v>
      </c>
      <c r="Q941" s="207"/>
      <c r="R941" s="208">
        <f>SUM(R942:R963)</f>
        <v>0.12963153</v>
      </c>
      <c r="S941" s="207"/>
      <c r="T941" s="209">
        <f>SUM(T942:T963)</f>
        <v>0</v>
      </c>
      <c r="AR941" s="210" t="s">
        <v>79</v>
      </c>
      <c r="AT941" s="211" t="s">
        <v>71</v>
      </c>
      <c r="AU941" s="211" t="s">
        <v>81</v>
      </c>
      <c r="AY941" s="210" t="s">
        <v>146</v>
      </c>
      <c r="BK941" s="212">
        <f>SUM(BK942:BK963)</f>
        <v>0</v>
      </c>
    </row>
    <row r="942" s="1" customFormat="1" ht="25.5" customHeight="1">
      <c r="B942" s="44"/>
      <c r="C942" s="215" t="s">
        <v>888</v>
      </c>
      <c r="D942" s="215" t="s">
        <v>148</v>
      </c>
      <c r="E942" s="216" t="s">
        <v>889</v>
      </c>
      <c r="F942" s="217" t="s">
        <v>890</v>
      </c>
      <c r="G942" s="218" t="s">
        <v>151</v>
      </c>
      <c r="H942" s="219">
        <v>878.37</v>
      </c>
      <c r="I942" s="220"/>
      <c r="J942" s="221">
        <f>ROUND(I942*H942,2)</f>
        <v>0</v>
      </c>
      <c r="K942" s="217" t="s">
        <v>152</v>
      </c>
      <c r="L942" s="70"/>
      <c r="M942" s="222" t="s">
        <v>21</v>
      </c>
      <c r="N942" s="223" t="s">
        <v>43</v>
      </c>
      <c r="O942" s="45"/>
      <c r="P942" s="224">
        <f>O942*H942</f>
        <v>0</v>
      </c>
      <c r="Q942" s="224">
        <v>0</v>
      </c>
      <c r="R942" s="224">
        <f>Q942*H942</f>
        <v>0</v>
      </c>
      <c r="S942" s="224">
        <v>0</v>
      </c>
      <c r="T942" s="225">
        <f>S942*H942</f>
        <v>0</v>
      </c>
      <c r="AR942" s="22" t="s">
        <v>153</v>
      </c>
      <c r="AT942" s="22" t="s">
        <v>148</v>
      </c>
      <c r="AU942" s="22" t="s">
        <v>170</v>
      </c>
      <c r="AY942" s="22" t="s">
        <v>146</v>
      </c>
      <c r="BE942" s="226">
        <f>IF(N942="základní",J942,0)</f>
        <v>0</v>
      </c>
      <c r="BF942" s="226">
        <f>IF(N942="snížená",J942,0)</f>
        <v>0</v>
      </c>
      <c r="BG942" s="226">
        <f>IF(N942="zákl. přenesená",J942,0)</f>
        <v>0</v>
      </c>
      <c r="BH942" s="226">
        <f>IF(N942="sníž. přenesená",J942,0)</f>
        <v>0</v>
      </c>
      <c r="BI942" s="226">
        <f>IF(N942="nulová",J942,0)</f>
        <v>0</v>
      </c>
      <c r="BJ942" s="22" t="s">
        <v>79</v>
      </c>
      <c r="BK942" s="226">
        <f>ROUND(I942*H942,2)</f>
        <v>0</v>
      </c>
      <c r="BL942" s="22" t="s">
        <v>153</v>
      </c>
      <c r="BM942" s="22" t="s">
        <v>891</v>
      </c>
    </row>
    <row r="943" s="1" customFormat="1">
      <c r="B943" s="44"/>
      <c r="C943" s="72"/>
      <c r="D943" s="227" t="s">
        <v>155</v>
      </c>
      <c r="E943" s="72"/>
      <c r="F943" s="228" t="s">
        <v>892</v>
      </c>
      <c r="G943" s="72"/>
      <c r="H943" s="72"/>
      <c r="I943" s="185"/>
      <c r="J943" s="72"/>
      <c r="K943" s="72"/>
      <c r="L943" s="70"/>
      <c r="M943" s="229"/>
      <c r="N943" s="45"/>
      <c r="O943" s="45"/>
      <c r="P943" s="45"/>
      <c r="Q943" s="45"/>
      <c r="R943" s="45"/>
      <c r="S943" s="45"/>
      <c r="T943" s="93"/>
      <c r="AT943" s="22" t="s">
        <v>155</v>
      </c>
      <c r="AU943" s="22" t="s">
        <v>170</v>
      </c>
    </row>
    <row r="944" s="12" customFormat="1">
      <c r="B944" s="240"/>
      <c r="C944" s="241"/>
      <c r="D944" s="227" t="s">
        <v>157</v>
      </c>
      <c r="E944" s="242" t="s">
        <v>21</v>
      </c>
      <c r="F944" s="243" t="s">
        <v>893</v>
      </c>
      <c r="G944" s="241"/>
      <c r="H944" s="244">
        <v>878.37</v>
      </c>
      <c r="I944" s="245"/>
      <c r="J944" s="241"/>
      <c r="K944" s="241"/>
      <c r="L944" s="246"/>
      <c r="M944" s="247"/>
      <c r="N944" s="248"/>
      <c r="O944" s="248"/>
      <c r="P944" s="248"/>
      <c r="Q944" s="248"/>
      <c r="R944" s="248"/>
      <c r="S944" s="248"/>
      <c r="T944" s="249"/>
      <c r="AT944" s="250" t="s">
        <v>157</v>
      </c>
      <c r="AU944" s="250" t="s">
        <v>170</v>
      </c>
      <c r="AV944" s="12" t="s">
        <v>81</v>
      </c>
      <c r="AW944" s="12" t="s">
        <v>35</v>
      </c>
      <c r="AX944" s="12" t="s">
        <v>72</v>
      </c>
      <c r="AY944" s="250" t="s">
        <v>146</v>
      </c>
    </row>
    <row r="945" s="1" customFormat="1" ht="25.5" customHeight="1">
      <c r="B945" s="44"/>
      <c r="C945" s="215" t="s">
        <v>894</v>
      </c>
      <c r="D945" s="215" t="s">
        <v>148</v>
      </c>
      <c r="E945" s="216" t="s">
        <v>895</v>
      </c>
      <c r="F945" s="217" t="s">
        <v>896</v>
      </c>
      <c r="G945" s="218" t="s">
        <v>151</v>
      </c>
      <c r="H945" s="219">
        <v>52702.199999999997</v>
      </c>
      <c r="I945" s="220"/>
      <c r="J945" s="221">
        <f>ROUND(I945*H945,2)</f>
        <v>0</v>
      </c>
      <c r="K945" s="217" t="s">
        <v>152</v>
      </c>
      <c r="L945" s="70"/>
      <c r="M945" s="222" t="s">
        <v>21</v>
      </c>
      <c r="N945" s="223" t="s">
        <v>43</v>
      </c>
      <c r="O945" s="45"/>
      <c r="P945" s="224">
        <f>O945*H945</f>
        <v>0</v>
      </c>
      <c r="Q945" s="224">
        <v>0</v>
      </c>
      <c r="R945" s="224">
        <f>Q945*H945</f>
        <v>0</v>
      </c>
      <c r="S945" s="224">
        <v>0</v>
      </c>
      <c r="T945" s="225">
        <f>S945*H945</f>
        <v>0</v>
      </c>
      <c r="AR945" s="22" t="s">
        <v>153</v>
      </c>
      <c r="AT945" s="22" t="s">
        <v>148</v>
      </c>
      <c r="AU945" s="22" t="s">
        <v>170</v>
      </c>
      <c r="AY945" s="22" t="s">
        <v>146</v>
      </c>
      <c r="BE945" s="226">
        <f>IF(N945="základní",J945,0)</f>
        <v>0</v>
      </c>
      <c r="BF945" s="226">
        <f>IF(N945="snížená",J945,0)</f>
        <v>0</v>
      </c>
      <c r="BG945" s="226">
        <f>IF(N945="zákl. přenesená",J945,0)</f>
        <v>0</v>
      </c>
      <c r="BH945" s="226">
        <f>IF(N945="sníž. přenesená",J945,0)</f>
        <v>0</v>
      </c>
      <c r="BI945" s="226">
        <f>IF(N945="nulová",J945,0)</f>
        <v>0</v>
      </c>
      <c r="BJ945" s="22" t="s">
        <v>79</v>
      </c>
      <c r="BK945" s="226">
        <f>ROUND(I945*H945,2)</f>
        <v>0</v>
      </c>
      <c r="BL945" s="22" t="s">
        <v>153</v>
      </c>
      <c r="BM945" s="22" t="s">
        <v>897</v>
      </c>
    </row>
    <row r="946" s="1" customFormat="1">
      <c r="B946" s="44"/>
      <c r="C946" s="72"/>
      <c r="D946" s="227" t="s">
        <v>155</v>
      </c>
      <c r="E946" s="72"/>
      <c r="F946" s="228" t="s">
        <v>898</v>
      </c>
      <c r="G946" s="72"/>
      <c r="H946" s="72"/>
      <c r="I946" s="185"/>
      <c r="J946" s="72"/>
      <c r="K946" s="72"/>
      <c r="L946" s="70"/>
      <c r="M946" s="229"/>
      <c r="N946" s="45"/>
      <c r="O946" s="45"/>
      <c r="P946" s="45"/>
      <c r="Q946" s="45"/>
      <c r="R946" s="45"/>
      <c r="S946" s="45"/>
      <c r="T946" s="93"/>
      <c r="AT946" s="22" t="s">
        <v>155</v>
      </c>
      <c r="AU946" s="22" t="s">
        <v>170</v>
      </c>
    </row>
    <row r="947" s="12" customFormat="1">
      <c r="B947" s="240"/>
      <c r="C947" s="241"/>
      <c r="D947" s="227" t="s">
        <v>157</v>
      </c>
      <c r="E947" s="241"/>
      <c r="F947" s="243" t="s">
        <v>899</v>
      </c>
      <c r="G947" s="241"/>
      <c r="H947" s="244">
        <v>52702.199999999997</v>
      </c>
      <c r="I947" s="245"/>
      <c r="J947" s="241"/>
      <c r="K947" s="241"/>
      <c r="L947" s="246"/>
      <c r="M947" s="247"/>
      <c r="N947" s="248"/>
      <c r="O947" s="248"/>
      <c r="P947" s="248"/>
      <c r="Q947" s="248"/>
      <c r="R947" s="248"/>
      <c r="S947" s="248"/>
      <c r="T947" s="249"/>
      <c r="AT947" s="250" t="s">
        <v>157</v>
      </c>
      <c r="AU947" s="250" t="s">
        <v>170</v>
      </c>
      <c r="AV947" s="12" t="s">
        <v>81</v>
      </c>
      <c r="AW947" s="12" t="s">
        <v>6</v>
      </c>
      <c r="AX947" s="12" t="s">
        <v>79</v>
      </c>
      <c r="AY947" s="250" t="s">
        <v>146</v>
      </c>
    </row>
    <row r="948" s="1" customFormat="1" ht="25.5" customHeight="1">
      <c r="B948" s="44"/>
      <c r="C948" s="215" t="s">
        <v>900</v>
      </c>
      <c r="D948" s="215" t="s">
        <v>148</v>
      </c>
      <c r="E948" s="216" t="s">
        <v>901</v>
      </c>
      <c r="F948" s="217" t="s">
        <v>902</v>
      </c>
      <c r="G948" s="218" t="s">
        <v>151</v>
      </c>
      <c r="H948" s="219">
        <v>878.37</v>
      </c>
      <c r="I948" s="220"/>
      <c r="J948" s="221">
        <f>ROUND(I948*H948,2)</f>
        <v>0</v>
      </c>
      <c r="K948" s="217" t="s">
        <v>152</v>
      </c>
      <c r="L948" s="70"/>
      <c r="M948" s="222" t="s">
        <v>21</v>
      </c>
      <c r="N948" s="223" t="s">
        <v>43</v>
      </c>
      <c r="O948" s="45"/>
      <c r="P948" s="224">
        <f>O948*H948</f>
        <v>0</v>
      </c>
      <c r="Q948" s="224">
        <v>0</v>
      </c>
      <c r="R948" s="224">
        <f>Q948*H948</f>
        <v>0</v>
      </c>
      <c r="S948" s="224">
        <v>0</v>
      </c>
      <c r="T948" s="225">
        <f>S948*H948</f>
        <v>0</v>
      </c>
      <c r="AR948" s="22" t="s">
        <v>153</v>
      </c>
      <c r="AT948" s="22" t="s">
        <v>148</v>
      </c>
      <c r="AU948" s="22" t="s">
        <v>170</v>
      </c>
      <c r="AY948" s="22" t="s">
        <v>146</v>
      </c>
      <c r="BE948" s="226">
        <f>IF(N948="základní",J948,0)</f>
        <v>0</v>
      </c>
      <c r="BF948" s="226">
        <f>IF(N948="snížená",J948,0)</f>
        <v>0</v>
      </c>
      <c r="BG948" s="226">
        <f>IF(N948="zákl. přenesená",J948,0)</f>
        <v>0</v>
      </c>
      <c r="BH948" s="226">
        <f>IF(N948="sníž. přenesená",J948,0)</f>
        <v>0</v>
      </c>
      <c r="BI948" s="226">
        <f>IF(N948="nulová",J948,0)</f>
        <v>0</v>
      </c>
      <c r="BJ948" s="22" t="s">
        <v>79</v>
      </c>
      <c r="BK948" s="226">
        <f>ROUND(I948*H948,2)</f>
        <v>0</v>
      </c>
      <c r="BL948" s="22" t="s">
        <v>153</v>
      </c>
      <c r="BM948" s="22" t="s">
        <v>903</v>
      </c>
    </row>
    <row r="949" s="1" customFormat="1">
      <c r="B949" s="44"/>
      <c r="C949" s="72"/>
      <c r="D949" s="227" t="s">
        <v>155</v>
      </c>
      <c r="E949" s="72"/>
      <c r="F949" s="228" t="s">
        <v>904</v>
      </c>
      <c r="G949" s="72"/>
      <c r="H949" s="72"/>
      <c r="I949" s="185"/>
      <c r="J949" s="72"/>
      <c r="K949" s="72"/>
      <c r="L949" s="70"/>
      <c r="M949" s="229"/>
      <c r="N949" s="45"/>
      <c r="O949" s="45"/>
      <c r="P949" s="45"/>
      <c r="Q949" s="45"/>
      <c r="R949" s="45"/>
      <c r="S949" s="45"/>
      <c r="T949" s="93"/>
      <c r="AT949" s="22" t="s">
        <v>155</v>
      </c>
      <c r="AU949" s="22" t="s">
        <v>170</v>
      </c>
    </row>
    <row r="950" s="1" customFormat="1" ht="16.5" customHeight="1">
      <c r="B950" s="44"/>
      <c r="C950" s="215" t="s">
        <v>905</v>
      </c>
      <c r="D950" s="215" t="s">
        <v>148</v>
      </c>
      <c r="E950" s="216" t="s">
        <v>906</v>
      </c>
      <c r="F950" s="217" t="s">
        <v>907</v>
      </c>
      <c r="G950" s="218" t="s">
        <v>151</v>
      </c>
      <c r="H950" s="219">
        <v>878.37</v>
      </c>
      <c r="I950" s="220"/>
      <c r="J950" s="221">
        <f>ROUND(I950*H950,2)</f>
        <v>0</v>
      </c>
      <c r="K950" s="217" t="s">
        <v>152</v>
      </c>
      <c r="L950" s="70"/>
      <c r="M950" s="222" t="s">
        <v>21</v>
      </c>
      <c r="N950" s="223" t="s">
        <v>43</v>
      </c>
      <c r="O950" s="45"/>
      <c r="P950" s="224">
        <f>O950*H950</f>
        <v>0</v>
      </c>
      <c r="Q950" s="224">
        <v>0</v>
      </c>
      <c r="R950" s="224">
        <f>Q950*H950</f>
        <v>0</v>
      </c>
      <c r="S950" s="224">
        <v>0</v>
      </c>
      <c r="T950" s="225">
        <f>S950*H950</f>
        <v>0</v>
      </c>
      <c r="AR950" s="22" t="s">
        <v>153</v>
      </c>
      <c r="AT950" s="22" t="s">
        <v>148</v>
      </c>
      <c r="AU950" s="22" t="s">
        <v>170</v>
      </c>
      <c r="AY950" s="22" t="s">
        <v>146</v>
      </c>
      <c r="BE950" s="226">
        <f>IF(N950="základní",J950,0)</f>
        <v>0</v>
      </c>
      <c r="BF950" s="226">
        <f>IF(N950="snížená",J950,0)</f>
        <v>0</v>
      </c>
      <c r="BG950" s="226">
        <f>IF(N950="zákl. přenesená",J950,0)</f>
        <v>0</v>
      </c>
      <c r="BH950" s="226">
        <f>IF(N950="sníž. přenesená",J950,0)</f>
        <v>0</v>
      </c>
      <c r="BI950" s="226">
        <f>IF(N950="nulová",J950,0)</f>
        <v>0</v>
      </c>
      <c r="BJ950" s="22" t="s">
        <v>79</v>
      </c>
      <c r="BK950" s="226">
        <f>ROUND(I950*H950,2)</f>
        <v>0</v>
      </c>
      <c r="BL950" s="22" t="s">
        <v>153</v>
      </c>
      <c r="BM950" s="22" t="s">
        <v>908</v>
      </c>
    </row>
    <row r="951" s="1" customFormat="1">
      <c r="B951" s="44"/>
      <c r="C951" s="72"/>
      <c r="D951" s="227" t="s">
        <v>155</v>
      </c>
      <c r="E951" s="72"/>
      <c r="F951" s="228" t="s">
        <v>909</v>
      </c>
      <c r="G951" s="72"/>
      <c r="H951" s="72"/>
      <c r="I951" s="185"/>
      <c r="J951" s="72"/>
      <c r="K951" s="72"/>
      <c r="L951" s="70"/>
      <c r="M951" s="229"/>
      <c r="N951" s="45"/>
      <c r="O951" s="45"/>
      <c r="P951" s="45"/>
      <c r="Q951" s="45"/>
      <c r="R951" s="45"/>
      <c r="S951" s="45"/>
      <c r="T951" s="93"/>
      <c r="AT951" s="22" t="s">
        <v>155</v>
      </c>
      <c r="AU951" s="22" t="s">
        <v>170</v>
      </c>
    </row>
    <row r="952" s="1" customFormat="1" ht="16.5" customHeight="1">
      <c r="B952" s="44"/>
      <c r="C952" s="215" t="s">
        <v>910</v>
      </c>
      <c r="D952" s="215" t="s">
        <v>148</v>
      </c>
      <c r="E952" s="216" t="s">
        <v>911</v>
      </c>
      <c r="F952" s="217" t="s">
        <v>912</v>
      </c>
      <c r="G952" s="218" t="s">
        <v>151</v>
      </c>
      <c r="H952" s="219">
        <v>52702.199999999997</v>
      </c>
      <c r="I952" s="220"/>
      <c r="J952" s="221">
        <f>ROUND(I952*H952,2)</f>
        <v>0</v>
      </c>
      <c r="K952" s="217" t="s">
        <v>152</v>
      </c>
      <c r="L952" s="70"/>
      <c r="M952" s="222" t="s">
        <v>21</v>
      </c>
      <c r="N952" s="223" t="s">
        <v>43</v>
      </c>
      <c r="O952" s="45"/>
      <c r="P952" s="224">
        <f>O952*H952</f>
        <v>0</v>
      </c>
      <c r="Q952" s="224">
        <v>0</v>
      </c>
      <c r="R952" s="224">
        <f>Q952*H952</f>
        <v>0</v>
      </c>
      <c r="S952" s="224">
        <v>0</v>
      </c>
      <c r="T952" s="225">
        <f>S952*H952</f>
        <v>0</v>
      </c>
      <c r="AR952" s="22" t="s">
        <v>153</v>
      </c>
      <c r="AT952" s="22" t="s">
        <v>148</v>
      </c>
      <c r="AU952" s="22" t="s">
        <v>170</v>
      </c>
      <c r="AY952" s="22" t="s">
        <v>146</v>
      </c>
      <c r="BE952" s="226">
        <f>IF(N952="základní",J952,0)</f>
        <v>0</v>
      </c>
      <c r="BF952" s="226">
        <f>IF(N952="snížená",J952,0)</f>
        <v>0</v>
      </c>
      <c r="BG952" s="226">
        <f>IF(N952="zákl. přenesená",J952,0)</f>
        <v>0</v>
      </c>
      <c r="BH952" s="226">
        <f>IF(N952="sníž. přenesená",J952,0)</f>
        <v>0</v>
      </c>
      <c r="BI952" s="226">
        <f>IF(N952="nulová",J952,0)</f>
        <v>0</v>
      </c>
      <c r="BJ952" s="22" t="s">
        <v>79</v>
      </c>
      <c r="BK952" s="226">
        <f>ROUND(I952*H952,2)</f>
        <v>0</v>
      </c>
      <c r="BL952" s="22" t="s">
        <v>153</v>
      </c>
      <c r="BM952" s="22" t="s">
        <v>913</v>
      </c>
    </row>
    <row r="953" s="1" customFormat="1">
      <c r="B953" s="44"/>
      <c r="C953" s="72"/>
      <c r="D953" s="227" t="s">
        <v>155</v>
      </c>
      <c r="E953" s="72"/>
      <c r="F953" s="228" t="s">
        <v>914</v>
      </c>
      <c r="G953" s="72"/>
      <c r="H953" s="72"/>
      <c r="I953" s="185"/>
      <c r="J953" s="72"/>
      <c r="K953" s="72"/>
      <c r="L953" s="70"/>
      <c r="M953" s="229"/>
      <c r="N953" s="45"/>
      <c r="O953" s="45"/>
      <c r="P953" s="45"/>
      <c r="Q953" s="45"/>
      <c r="R953" s="45"/>
      <c r="S953" s="45"/>
      <c r="T953" s="93"/>
      <c r="AT953" s="22" t="s">
        <v>155</v>
      </c>
      <c r="AU953" s="22" t="s">
        <v>170</v>
      </c>
    </row>
    <row r="954" s="12" customFormat="1">
      <c r="B954" s="240"/>
      <c r="C954" s="241"/>
      <c r="D954" s="227" t="s">
        <v>157</v>
      </c>
      <c r="E954" s="241"/>
      <c r="F954" s="243" t="s">
        <v>899</v>
      </c>
      <c r="G954" s="241"/>
      <c r="H954" s="244">
        <v>52702.199999999997</v>
      </c>
      <c r="I954" s="245"/>
      <c r="J954" s="241"/>
      <c r="K954" s="241"/>
      <c r="L954" s="246"/>
      <c r="M954" s="247"/>
      <c r="N954" s="248"/>
      <c r="O954" s="248"/>
      <c r="P954" s="248"/>
      <c r="Q954" s="248"/>
      <c r="R954" s="248"/>
      <c r="S954" s="248"/>
      <c r="T954" s="249"/>
      <c r="AT954" s="250" t="s">
        <v>157</v>
      </c>
      <c r="AU954" s="250" t="s">
        <v>170</v>
      </c>
      <c r="AV954" s="12" t="s">
        <v>81</v>
      </c>
      <c r="AW954" s="12" t="s">
        <v>6</v>
      </c>
      <c r="AX954" s="12" t="s">
        <v>79</v>
      </c>
      <c r="AY954" s="250" t="s">
        <v>146</v>
      </c>
    </row>
    <row r="955" s="1" customFormat="1" ht="16.5" customHeight="1">
      <c r="B955" s="44"/>
      <c r="C955" s="215" t="s">
        <v>915</v>
      </c>
      <c r="D955" s="215" t="s">
        <v>148</v>
      </c>
      <c r="E955" s="216" t="s">
        <v>916</v>
      </c>
      <c r="F955" s="217" t="s">
        <v>917</v>
      </c>
      <c r="G955" s="218" t="s">
        <v>151</v>
      </c>
      <c r="H955" s="219">
        <v>878.37</v>
      </c>
      <c r="I955" s="220"/>
      <c r="J955" s="221">
        <f>ROUND(I955*H955,2)</f>
        <v>0</v>
      </c>
      <c r="K955" s="217" t="s">
        <v>152</v>
      </c>
      <c r="L955" s="70"/>
      <c r="M955" s="222" t="s">
        <v>21</v>
      </c>
      <c r="N955" s="223" t="s">
        <v>43</v>
      </c>
      <c r="O955" s="45"/>
      <c r="P955" s="224">
        <f>O955*H955</f>
        <v>0</v>
      </c>
      <c r="Q955" s="224">
        <v>0</v>
      </c>
      <c r="R955" s="224">
        <f>Q955*H955</f>
        <v>0</v>
      </c>
      <c r="S955" s="224">
        <v>0</v>
      </c>
      <c r="T955" s="225">
        <f>S955*H955</f>
        <v>0</v>
      </c>
      <c r="AR955" s="22" t="s">
        <v>153</v>
      </c>
      <c r="AT955" s="22" t="s">
        <v>148</v>
      </c>
      <c r="AU955" s="22" t="s">
        <v>170</v>
      </c>
      <c r="AY955" s="22" t="s">
        <v>146</v>
      </c>
      <c r="BE955" s="226">
        <f>IF(N955="základní",J955,0)</f>
        <v>0</v>
      </c>
      <c r="BF955" s="226">
        <f>IF(N955="snížená",J955,0)</f>
        <v>0</v>
      </c>
      <c r="BG955" s="226">
        <f>IF(N955="zákl. přenesená",J955,0)</f>
        <v>0</v>
      </c>
      <c r="BH955" s="226">
        <f>IF(N955="sníž. přenesená",J955,0)</f>
        <v>0</v>
      </c>
      <c r="BI955" s="226">
        <f>IF(N955="nulová",J955,0)</f>
        <v>0</v>
      </c>
      <c r="BJ955" s="22" t="s">
        <v>79</v>
      </c>
      <c r="BK955" s="226">
        <f>ROUND(I955*H955,2)</f>
        <v>0</v>
      </c>
      <c r="BL955" s="22" t="s">
        <v>153</v>
      </c>
      <c r="BM955" s="22" t="s">
        <v>918</v>
      </c>
    </row>
    <row r="956" s="1" customFormat="1">
      <c r="B956" s="44"/>
      <c r="C956" s="72"/>
      <c r="D956" s="227" t="s">
        <v>155</v>
      </c>
      <c r="E956" s="72"/>
      <c r="F956" s="228" t="s">
        <v>919</v>
      </c>
      <c r="G956" s="72"/>
      <c r="H956" s="72"/>
      <c r="I956" s="185"/>
      <c r="J956" s="72"/>
      <c r="K956" s="72"/>
      <c r="L956" s="70"/>
      <c r="M956" s="229"/>
      <c r="N956" s="45"/>
      <c r="O956" s="45"/>
      <c r="P956" s="45"/>
      <c r="Q956" s="45"/>
      <c r="R956" s="45"/>
      <c r="S956" s="45"/>
      <c r="T956" s="93"/>
      <c r="AT956" s="22" t="s">
        <v>155</v>
      </c>
      <c r="AU956" s="22" t="s">
        <v>170</v>
      </c>
    </row>
    <row r="957" s="1" customFormat="1" ht="25.5" customHeight="1">
      <c r="B957" s="44"/>
      <c r="C957" s="215" t="s">
        <v>920</v>
      </c>
      <c r="D957" s="215" t="s">
        <v>148</v>
      </c>
      <c r="E957" s="216" t="s">
        <v>921</v>
      </c>
      <c r="F957" s="217" t="s">
        <v>922</v>
      </c>
      <c r="G957" s="218" t="s">
        <v>151</v>
      </c>
      <c r="H957" s="219">
        <v>617.29300000000001</v>
      </c>
      <c r="I957" s="220"/>
      <c r="J957" s="221">
        <f>ROUND(I957*H957,2)</f>
        <v>0</v>
      </c>
      <c r="K957" s="217" t="s">
        <v>152</v>
      </c>
      <c r="L957" s="70"/>
      <c r="M957" s="222" t="s">
        <v>21</v>
      </c>
      <c r="N957" s="223" t="s">
        <v>43</v>
      </c>
      <c r="O957" s="45"/>
      <c r="P957" s="224">
        <f>O957*H957</f>
        <v>0</v>
      </c>
      <c r="Q957" s="224">
        <v>0.00021000000000000001</v>
      </c>
      <c r="R957" s="224">
        <f>Q957*H957</f>
        <v>0.12963153</v>
      </c>
      <c r="S957" s="224">
        <v>0</v>
      </c>
      <c r="T957" s="225">
        <f>S957*H957</f>
        <v>0</v>
      </c>
      <c r="AR957" s="22" t="s">
        <v>153</v>
      </c>
      <c r="AT957" s="22" t="s">
        <v>148</v>
      </c>
      <c r="AU957" s="22" t="s">
        <v>170</v>
      </c>
      <c r="AY957" s="22" t="s">
        <v>146</v>
      </c>
      <c r="BE957" s="226">
        <f>IF(N957="základní",J957,0)</f>
        <v>0</v>
      </c>
      <c r="BF957" s="226">
        <f>IF(N957="snížená",J957,0)</f>
        <v>0</v>
      </c>
      <c r="BG957" s="226">
        <f>IF(N957="zákl. přenesená",J957,0)</f>
        <v>0</v>
      </c>
      <c r="BH957" s="226">
        <f>IF(N957="sníž. přenesená",J957,0)</f>
        <v>0</v>
      </c>
      <c r="BI957" s="226">
        <f>IF(N957="nulová",J957,0)</f>
        <v>0</v>
      </c>
      <c r="BJ957" s="22" t="s">
        <v>79</v>
      </c>
      <c r="BK957" s="226">
        <f>ROUND(I957*H957,2)</f>
        <v>0</v>
      </c>
      <c r="BL957" s="22" t="s">
        <v>153</v>
      </c>
      <c r="BM957" s="22" t="s">
        <v>923</v>
      </c>
    </row>
    <row r="958" s="1" customFormat="1">
      <c r="B958" s="44"/>
      <c r="C958" s="72"/>
      <c r="D958" s="227" t="s">
        <v>155</v>
      </c>
      <c r="E958" s="72"/>
      <c r="F958" s="228" t="s">
        <v>924</v>
      </c>
      <c r="G958" s="72"/>
      <c r="H958" s="72"/>
      <c r="I958" s="185"/>
      <c r="J958" s="72"/>
      <c r="K958" s="72"/>
      <c r="L958" s="70"/>
      <c r="M958" s="229"/>
      <c r="N958" s="45"/>
      <c r="O958" s="45"/>
      <c r="P958" s="45"/>
      <c r="Q958" s="45"/>
      <c r="R958" s="45"/>
      <c r="S958" s="45"/>
      <c r="T958" s="93"/>
      <c r="AT958" s="22" t="s">
        <v>155</v>
      </c>
      <c r="AU958" s="22" t="s">
        <v>170</v>
      </c>
    </row>
    <row r="959" s="11" customFormat="1">
      <c r="B959" s="230"/>
      <c r="C959" s="231"/>
      <c r="D959" s="227" t="s">
        <v>157</v>
      </c>
      <c r="E959" s="232" t="s">
        <v>21</v>
      </c>
      <c r="F959" s="233" t="s">
        <v>925</v>
      </c>
      <c r="G959" s="231"/>
      <c r="H959" s="232" t="s">
        <v>21</v>
      </c>
      <c r="I959" s="234"/>
      <c r="J959" s="231"/>
      <c r="K959" s="231"/>
      <c r="L959" s="235"/>
      <c r="M959" s="236"/>
      <c r="N959" s="237"/>
      <c r="O959" s="237"/>
      <c r="P959" s="237"/>
      <c r="Q959" s="237"/>
      <c r="R959" s="237"/>
      <c r="S959" s="237"/>
      <c r="T959" s="238"/>
      <c r="AT959" s="239" t="s">
        <v>157</v>
      </c>
      <c r="AU959" s="239" t="s">
        <v>170</v>
      </c>
      <c r="AV959" s="11" t="s">
        <v>79</v>
      </c>
      <c r="AW959" s="11" t="s">
        <v>35</v>
      </c>
      <c r="AX959" s="11" t="s">
        <v>72</v>
      </c>
      <c r="AY959" s="239" t="s">
        <v>146</v>
      </c>
    </row>
    <row r="960" s="11" customFormat="1">
      <c r="B960" s="230"/>
      <c r="C960" s="231"/>
      <c r="D960" s="227" t="s">
        <v>157</v>
      </c>
      <c r="E960" s="232" t="s">
        <v>21</v>
      </c>
      <c r="F960" s="233" t="s">
        <v>492</v>
      </c>
      <c r="G960" s="231"/>
      <c r="H960" s="232" t="s">
        <v>21</v>
      </c>
      <c r="I960" s="234"/>
      <c r="J960" s="231"/>
      <c r="K960" s="231"/>
      <c r="L960" s="235"/>
      <c r="M960" s="236"/>
      <c r="N960" s="237"/>
      <c r="O960" s="237"/>
      <c r="P960" s="237"/>
      <c r="Q960" s="237"/>
      <c r="R960" s="237"/>
      <c r="S960" s="237"/>
      <c r="T960" s="238"/>
      <c r="AT960" s="239" t="s">
        <v>157</v>
      </c>
      <c r="AU960" s="239" t="s">
        <v>170</v>
      </c>
      <c r="AV960" s="11" t="s">
        <v>79</v>
      </c>
      <c r="AW960" s="11" t="s">
        <v>35</v>
      </c>
      <c r="AX960" s="11" t="s">
        <v>72</v>
      </c>
      <c r="AY960" s="239" t="s">
        <v>146</v>
      </c>
    </row>
    <row r="961" s="12" customFormat="1">
      <c r="B961" s="240"/>
      <c r="C961" s="241"/>
      <c r="D961" s="227" t="s">
        <v>157</v>
      </c>
      <c r="E961" s="242" t="s">
        <v>21</v>
      </c>
      <c r="F961" s="243" t="s">
        <v>926</v>
      </c>
      <c r="G961" s="241"/>
      <c r="H961" s="244">
        <v>287.83300000000003</v>
      </c>
      <c r="I961" s="245"/>
      <c r="J961" s="241"/>
      <c r="K961" s="241"/>
      <c r="L961" s="246"/>
      <c r="M961" s="247"/>
      <c r="N961" s="248"/>
      <c r="O961" s="248"/>
      <c r="P961" s="248"/>
      <c r="Q961" s="248"/>
      <c r="R961" s="248"/>
      <c r="S961" s="248"/>
      <c r="T961" s="249"/>
      <c r="AT961" s="250" t="s">
        <v>157</v>
      </c>
      <c r="AU961" s="250" t="s">
        <v>170</v>
      </c>
      <c r="AV961" s="12" t="s">
        <v>81</v>
      </c>
      <c r="AW961" s="12" t="s">
        <v>35</v>
      </c>
      <c r="AX961" s="12" t="s">
        <v>72</v>
      </c>
      <c r="AY961" s="250" t="s">
        <v>146</v>
      </c>
    </row>
    <row r="962" s="11" customFormat="1">
      <c r="B962" s="230"/>
      <c r="C962" s="231"/>
      <c r="D962" s="227" t="s">
        <v>157</v>
      </c>
      <c r="E962" s="232" t="s">
        <v>21</v>
      </c>
      <c r="F962" s="233" t="s">
        <v>496</v>
      </c>
      <c r="G962" s="231"/>
      <c r="H962" s="232" t="s">
        <v>21</v>
      </c>
      <c r="I962" s="234"/>
      <c r="J962" s="231"/>
      <c r="K962" s="231"/>
      <c r="L962" s="235"/>
      <c r="M962" s="236"/>
      <c r="N962" s="237"/>
      <c r="O962" s="237"/>
      <c r="P962" s="237"/>
      <c r="Q962" s="237"/>
      <c r="R962" s="237"/>
      <c r="S962" s="237"/>
      <c r="T962" s="238"/>
      <c r="AT962" s="239" t="s">
        <v>157</v>
      </c>
      <c r="AU962" s="239" t="s">
        <v>170</v>
      </c>
      <c r="AV962" s="11" t="s">
        <v>79</v>
      </c>
      <c r="AW962" s="11" t="s">
        <v>35</v>
      </c>
      <c r="AX962" s="11" t="s">
        <v>72</v>
      </c>
      <c r="AY962" s="239" t="s">
        <v>146</v>
      </c>
    </row>
    <row r="963" s="12" customFormat="1">
      <c r="B963" s="240"/>
      <c r="C963" s="241"/>
      <c r="D963" s="227" t="s">
        <v>157</v>
      </c>
      <c r="E963" s="242" t="s">
        <v>21</v>
      </c>
      <c r="F963" s="243" t="s">
        <v>927</v>
      </c>
      <c r="G963" s="241"/>
      <c r="H963" s="244">
        <v>329.45999999999998</v>
      </c>
      <c r="I963" s="245"/>
      <c r="J963" s="241"/>
      <c r="K963" s="241"/>
      <c r="L963" s="246"/>
      <c r="M963" s="247"/>
      <c r="N963" s="248"/>
      <c r="O963" s="248"/>
      <c r="P963" s="248"/>
      <c r="Q963" s="248"/>
      <c r="R963" s="248"/>
      <c r="S963" s="248"/>
      <c r="T963" s="249"/>
      <c r="AT963" s="250" t="s">
        <v>157</v>
      </c>
      <c r="AU963" s="250" t="s">
        <v>170</v>
      </c>
      <c r="AV963" s="12" t="s">
        <v>81</v>
      </c>
      <c r="AW963" s="12" t="s">
        <v>35</v>
      </c>
      <c r="AX963" s="12" t="s">
        <v>72</v>
      </c>
      <c r="AY963" s="250" t="s">
        <v>146</v>
      </c>
    </row>
    <row r="964" s="10" customFormat="1" ht="22.32" customHeight="1">
      <c r="B964" s="199"/>
      <c r="C964" s="200"/>
      <c r="D964" s="201" t="s">
        <v>71</v>
      </c>
      <c r="E964" s="213" t="s">
        <v>881</v>
      </c>
      <c r="F964" s="213" t="s">
        <v>928</v>
      </c>
      <c r="G964" s="200"/>
      <c r="H964" s="200"/>
      <c r="I964" s="203"/>
      <c r="J964" s="214">
        <f>BK964</f>
        <v>0</v>
      </c>
      <c r="K964" s="200"/>
      <c r="L964" s="205"/>
      <c r="M964" s="206"/>
      <c r="N964" s="207"/>
      <c r="O964" s="207"/>
      <c r="P964" s="208">
        <f>SUM(P965:P982)</f>
        <v>0</v>
      </c>
      <c r="Q964" s="207"/>
      <c r="R964" s="208">
        <f>SUM(R965:R982)</f>
        <v>0.03977224</v>
      </c>
      <c r="S964" s="207"/>
      <c r="T964" s="209">
        <f>SUM(T965:T982)</f>
        <v>0</v>
      </c>
      <c r="AR964" s="210" t="s">
        <v>79</v>
      </c>
      <c r="AT964" s="211" t="s">
        <v>71</v>
      </c>
      <c r="AU964" s="211" t="s">
        <v>81</v>
      </c>
      <c r="AY964" s="210" t="s">
        <v>146</v>
      </c>
      <c r="BK964" s="212">
        <f>SUM(BK965:BK982)</f>
        <v>0</v>
      </c>
    </row>
    <row r="965" s="1" customFormat="1" ht="25.5" customHeight="1">
      <c r="B965" s="44"/>
      <c r="C965" s="215" t="s">
        <v>929</v>
      </c>
      <c r="D965" s="215" t="s">
        <v>148</v>
      </c>
      <c r="E965" s="216" t="s">
        <v>930</v>
      </c>
      <c r="F965" s="217" t="s">
        <v>931</v>
      </c>
      <c r="G965" s="218" t="s">
        <v>466</v>
      </c>
      <c r="H965" s="219">
        <v>16</v>
      </c>
      <c r="I965" s="220"/>
      <c r="J965" s="221">
        <f>ROUND(I965*H965,2)</f>
        <v>0</v>
      </c>
      <c r="K965" s="217" t="s">
        <v>152</v>
      </c>
      <c r="L965" s="70"/>
      <c r="M965" s="222" t="s">
        <v>21</v>
      </c>
      <c r="N965" s="223" t="s">
        <v>43</v>
      </c>
      <c r="O965" s="45"/>
      <c r="P965" s="224">
        <f>O965*H965</f>
        <v>0</v>
      </c>
      <c r="Q965" s="224">
        <v>1.0000000000000001E-05</v>
      </c>
      <c r="R965" s="224">
        <f>Q965*H965</f>
        <v>0.00016000000000000001</v>
      </c>
      <c r="S965" s="224">
        <v>0</v>
      </c>
      <c r="T965" s="225">
        <f>S965*H965</f>
        <v>0</v>
      </c>
      <c r="AR965" s="22" t="s">
        <v>153</v>
      </c>
      <c r="AT965" s="22" t="s">
        <v>148</v>
      </c>
      <c r="AU965" s="22" t="s">
        <v>170</v>
      </c>
      <c r="AY965" s="22" t="s">
        <v>146</v>
      </c>
      <c r="BE965" s="226">
        <f>IF(N965="základní",J965,0)</f>
        <v>0</v>
      </c>
      <c r="BF965" s="226">
        <f>IF(N965="snížená",J965,0)</f>
        <v>0</v>
      </c>
      <c r="BG965" s="226">
        <f>IF(N965="zákl. přenesená",J965,0)</f>
        <v>0</v>
      </c>
      <c r="BH965" s="226">
        <f>IF(N965="sníž. přenesená",J965,0)</f>
        <v>0</v>
      </c>
      <c r="BI965" s="226">
        <f>IF(N965="nulová",J965,0)</f>
        <v>0</v>
      </c>
      <c r="BJ965" s="22" t="s">
        <v>79</v>
      </c>
      <c r="BK965" s="226">
        <f>ROUND(I965*H965,2)</f>
        <v>0</v>
      </c>
      <c r="BL965" s="22" t="s">
        <v>153</v>
      </c>
      <c r="BM965" s="22" t="s">
        <v>932</v>
      </c>
    </row>
    <row r="966" s="1" customFormat="1">
      <c r="B966" s="44"/>
      <c r="C966" s="72"/>
      <c r="D966" s="227" t="s">
        <v>155</v>
      </c>
      <c r="E966" s="72"/>
      <c r="F966" s="228" t="s">
        <v>933</v>
      </c>
      <c r="G966" s="72"/>
      <c r="H966" s="72"/>
      <c r="I966" s="185"/>
      <c r="J966" s="72"/>
      <c r="K966" s="72"/>
      <c r="L966" s="70"/>
      <c r="M966" s="229"/>
      <c r="N966" s="45"/>
      <c r="O966" s="45"/>
      <c r="P966" s="45"/>
      <c r="Q966" s="45"/>
      <c r="R966" s="45"/>
      <c r="S966" s="45"/>
      <c r="T966" s="93"/>
      <c r="AT966" s="22" t="s">
        <v>155</v>
      </c>
      <c r="AU966" s="22" t="s">
        <v>170</v>
      </c>
    </row>
    <row r="967" s="12" customFormat="1">
      <c r="B967" s="240"/>
      <c r="C967" s="241"/>
      <c r="D967" s="227" t="s">
        <v>157</v>
      </c>
      <c r="E967" s="242" t="s">
        <v>21</v>
      </c>
      <c r="F967" s="243" t="s">
        <v>934</v>
      </c>
      <c r="G967" s="241"/>
      <c r="H967" s="244">
        <v>16</v>
      </c>
      <c r="I967" s="245"/>
      <c r="J967" s="241"/>
      <c r="K967" s="241"/>
      <c r="L967" s="246"/>
      <c r="M967" s="247"/>
      <c r="N967" s="248"/>
      <c r="O967" s="248"/>
      <c r="P967" s="248"/>
      <c r="Q967" s="248"/>
      <c r="R967" s="248"/>
      <c r="S967" s="248"/>
      <c r="T967" s="249"/>
      <c r="AT967" s="250" t="s">
        <v>157</v>
      </c>
      <c r="AU967" s="250" t="s">
        <v>170</v>
      </c>
      <c r="AV967" s="12" t="s">
        <v>81</v>
      </c>
      <c r="AW967" s="12" t="s">
        <v>35</v>
      </c>
      <c r="AX967" s="12" t="s">
        <v>72</v>
      </c>
      <c r="AY967" s="250" t="s">
        <v>146</v>
      </c>
    </row>
    <row r="968" s="1" customFormat="1" ht="16.5" customHeight="1">
      <c r="B968" s="44"/>
      <c r="C968" s="215" t="s">
        <v>935</v>
      </c>
      <c r="D968" s="215" t="s">
        <v>148</v>
      </c>
      <c r="E968" s="216" t="s">
        <v>936</v>
      </c>
      <c r="F968" s="217" t="s">
        <v>937</v>
      </c>
      <c r="G968" s="218" t="s">
        <v>466</v>
      </c>
      <c r="H968" s="219">
        <v>16</v>
      </c>
      <c r="I968" s="220"/>
      <c r="J968" s="221">
        <f>ROUND(I968*H968,2)</f>
        <v>0</v>
      </c>
      <c r="K968" s="217" t="s">
        <v>152</v>
      </c>
      <c r="L968" s="70"/>
      <c r="M968" s="222" t="s">
        <v>21</v>
      </c>
      <c r="N968" s="223" t="s">
        <v>43</v>
      </c>
      <c r="O968" s="45"/>
      <c r="P968" s="224">
        <f>O968*H968</f>
        <v>0</v>
      </c>
      <c r="Q968" s="224">
        <v>0.00024000000000000001</v>
      </c>
      <c r="R968" s="224">
        <f>Q968*H968</f>
        <v>0.0038400000000000001</v>
      </c>
      <c r="S968" s="224">
        <v>0</v>
      </c>
      <c r="T968" s="225">
        <f>S968*H968</f>
        <v>0</v>
      </c>
      <c r="AR968" s="22" t="s">
        <v>153</v>
      </c>
      <c r="AT968" s="22" t="s">
        <v>148</v>
      </c>
      <c r="AU968" s="22" t="s">
        <v>170</v>
      </c>
      <c r="AY968" s="22" t="s">
        <v>146</v>
      </c>
      <c r="BE968" s="226">
        <f>IF(N968="základní",J968,0)</f>
        <v>0</v>
      </c>
      <c r="BF968" s="226">
        <f>IF(N968="snížená",J968,0)</f>
        <v>0</v>
      </c>
      <c r="BG968" s="226">
        <f>IF(N968="zákl. přenesená",J968,0)</f>
        <v>0</v>
      </c>
      <c r="BH968" s="226">
        <f>IF(N968="sníž. přenesená",J968,0)</f>
        <v>0</v>
      </c>
      <c r="BI968" s="226">
        <f>IF(N968="nulová",J968,0)</f>
        <v>0</v>
      </c>
      <c r="BJ968" s="22" t="s">
        <v>79</v>
      </c>
      <c r="BK968" s="226">
        <f>ROUND(I968*H968,2)</f>
        <v>0</v>
      </c>
      <c r="BL968" s="22" t="s">
        <v>153</v>
      </c>
      <c r="BM968" s="22" t="s">
        <v>938</v>
      </c>
    </row>
    <row r="969" s="1" customFormat="1">
      <c r="B969" s="44"/>
      <c r="C969" s="72"/>
      <c r="D969" s="227" t="s">
        <v>155</v>
      </c>
      <c r="E969" s="72"/>
      <c r="F969" s="228" t="s">
        <v>939</v>
      </c>
      <c r="G969" s="72"/>
      <c r="H969" s="72"/>
      <c r="I969" s="185"/>
      <c r="J969" s="72"/>
      <c r="K969" s="72"/>
      <c r="L969" s="70"/>
      <c r="M969" s="229"/>
      <c r="N969" s="45"/>
      <c r="O969" s="45"/>
      <c r="P969" s="45"/>
      <c r="Q969" s="45"/>
      <c r="R969" s="45"/>
      <c r="S969" s="45"/>
      <c r="T969" s="93"/>
      <c r="AT969" s="22" t="s">
        <v>155</v>
      </c>
      <c r="AU969" s="22" t="s">
        <v>170</v>
      </c>
    </row>
    <row r="970" s="1" customFormat="1" ht="25.5" customHeight="1">
      <c r="B970" s="44"/>
      <c r="C970" s="215" t="s">
        <v>940</v>
      </c>
      <c r="D970" s="215" t="s">
        <v>148</v>
      </c>
      <c r="E970" s="216" t="s">
        <v>930</v>
      </c>
      <c r="F970" s="217" t="s">
        <v>931</v>
      </c>
      <c r="G970" s="218" t="s">
        <v>466</v>
      </c>
      <c r="H970" s="219">
        <v>48</v>
      </c>
      <c r="I970" s="220"/>
      <c r="J970" s="221">
        <f>ROUND(I970*H970,2)</f>
        <v>0</v>
      </c>
      <c r="K970" s="217" t="s">
        <v>152</v>
      </c>
      <c r="L970" s="70"/>
      <c r="M970" s="222" t="s">
        <v>21</v>
      </c>
      <c r="N970" s="223" t="s">
        <v>43</v>
      </c>
      <c r="O970" s="45"/>
      <c r="P970" s="224">
        <f>O970*H970</f>
        <v>0</v>
      </c>
      <c r="Q970" s="224">
        <v>1.0000000000000001E-05</v>
      </c>
      <c r="R970" s="224">
        <f>Q970*H970</f>
        <v>0.00048000000000000007</v>
      </c>
      <c r="S970" s="224">
        <v>0</v>
      </c>
      <c r="T970" s="225">
        <f>S970*H970</f>
        <v>0</v>
      </c>
      <c r="AR970" s="22" t="s">
        <v>153</v>
      </c>
      <c r="AT970" s="22" t="s">
        <v>148</v>
      </c>
      <c r="AU970" s="22" t="s">
        <v>170</v>
      </c>
      <c r="AY970" s="22" t="s">
        <v>146</v>
      </c>
      <c r="BE970" s="226">
        <f>IF(N970="základní",J970,0)</f>
        <v>0</v>
      </c>
      <c r="BF970" s="226">
        <f>IF(N970="snížená",J970,0)</f>
        <v>0</v>
      </c>
      <c r="BG970" s="226">
        <f>IF(N970="zákl. přenesená",J970,0)</f>
        <v>0</v>
      </c>
      <c r="BH970" s="226">
        <f>IF(N970="sníž. přenesená",J970,0)</f>
        <v>0</v>
      </c>
      <c r="BI970" s="226">
        <f>IF(N970="nulová",J970,0)</f>
        <v>0</v>
      </c>
      <c r="BJ970" s="22" t="s">
        <v>79</v>
      </c>
      <c r="BK970" s="226">
        <f>ROUND(I970*H970,2)</f>
        <v>0</v>
      </c>
      <c r="BL970" s="22" t="s">
        <v>153</v>
      </c>
      <c r="BM970" s="22" t="s">
        <v>941</v>
      </c>
    </row>
    <row r="971" s="1" customFormat="1">
      <c r="B971" s="44"/>
      <c r="C971" s="72"/>
      <c r="D971" s="227" t="s">
        <v>155</v>
      </c>
      <c r="E971" s="72"/>
      <c r="F971" s="228" t="s">
        <v>933</v>
      </c>
      <c r="G971" s="72"/>
      <c r="H971" s="72"/>
      <c r="I971" s="185"/>
      <c r="J971" s="72"/>
      <c r="K971" s="72"/>
      <c r="L971" s="70"/>
      <c r="M971" s="229"/>
      <c r="N971" s="45"/>
      <c r="O971" s="45"/>
      <c r="P971" s="45"/>
      <c r="Q971" s="45"/>
      <c r="R971" s="45"/>
      <c r="S971" s="45"/>
      <c r="T971" s="93"/>
      <c r="AT971" s="22" t="s">
        <v>155</v>
      </c>
      <c r="AU971" s="22" t="s">
        <v>170</v>
      </c>
    </row>
    <row r="972" s="12" customFormat="1">
      <c r="B972" s="240"/>
      <c r="C972" s="241"/>
      <c r="D972" s="227" t="s">
        <v>157</v>
      </c>
      <c r="E972" s="242" t="s">
        <v>21</v>
      </c>
      <c r="F972" s="243" t="s">
        <v>942</v>
      </c>
      <c r="G972" s="241"/>
      <c r="H972" s="244">
        <v>48</v>
      </c>
      <c r="I972" s="245"/>
      <c r="J972" s="241"/>
      <c r="K972" s="241"/>
      <c r="L972" s="246"/>
      <c r="M972" s="247"/>
      <c r="N972" s="248"/>
      <c r="O972" s="248"/>
      <c r="P972" s="248"/>
      <c r="Q972" s="248"/>
      <c r="R972" s="248"/>
      <c r="S972" s="248"/>
      <c r="T972" s="249"/>
      <c r="AT972" s="250" t="s">
        <v>157</v>
      </c>
      <c r="AU972" s="250" t="s">
        <v>170</v>
      </c>
      <c r="AV972" s="12" t="s">
        <v>81</v>
      </c>
      <c r="AW972" s="12" t="s">
        <v>35</v>
      </c>
      <c r="AX972" s="12" t="s">
        <v>72</v>
      </c>
      <c r="AY972" s="250" t="s">
        <v>146</v>
      </c>
    </row>
    <row r="973" s="1" customFormat="1" ht="25.5" customHeight="1">
      <c r="B973" s="44"/>
      <c r="C973" s="251" t="s">
        <v>943</v>
      </c>
      <c r="D973" s="251" t="s">
        <v>261</v>
      </c>
      <c r="E973" s="252" t="s">
        <v>944</v>
      </c>
      <c r="F973" s="253" t="s">
        <v>945</v>
      </c>
      <c r="G973" s="254" t="s">
        <v>466</v>
      </c>
      <c r="H973" s="255">
        <v>12</v>
      </c>
      <c r="I973" s="256"/>
      <c r="J973" s="257">
        <f>ROUND(I973*H973,2)</f>
        <v>0</v>
      </c>
      <c r="K973" s="253" t="s">
        <v>21</v>
      </c>
      <c r="L973" s="258"/>
      <c r="M973" s="259" t="s">
        <v>21</v>
      </c>
      <c r="N973" s="260" t="s">
        <v>43</v>
      </c>
      <c r="O973" s="45"/>
      <c r="P973" s="224">
        <f>O973*H973</f>
        <v>0</v>
      </c>
      <c r="Q973" s="224">
        <v>0.00059999999999999995</v>
      </c>
      <c r="R973" s="224">
        <f>Q973*H973</f>
        <v>0.0071999999999999998</v>
      </c>
      <c r="S973" s="224">
        <v>0</v>
      </c>
      <c r="T973" s="225">
        <f>S973*H973</f>
        <v>0</v>
      </c>
      <c r="AR973" s="22" t="s">
        <v>426</v>
      </c>
      <c r="AT973" s="22" t="s">
        <v>261</v>
      </c>
      <c r="AU973" s="22" t="s">
        <v>170</v>
      </c>
      <c r="AY973" s="22" t="s">
        <v>146</v>
      </c>
      <c r="BE973" s="226">
        <f>IF(N973="základní",J973,0)</f>
        <v>0</v>
      </c>
      <c r="BF973" s="226">
        <f>IF(N973="snížená",J973,0)</f>
        <v>0</v>
      </c>
      <c r="BG973" s="226">
        <f>IF(N973="zákl. přenesená",J973,0)</f>
        <v>0</v>
      </c>
      <c r="BH973" s="226">
        <f>IF(N973="sníž. přenesená",J973,0)</f>
        <v>0</v>
      </c>
      <c r="BI973" s="226">
        <f>IF(N973="nulová",J973,0)</f>
        <v>0</v>
      </c>
      <c r="BJ973" s="22" t="s">
        <v>79</v>
      </c>
      <c r="BK973" s="226">
        <f>ROUND(I973*H973,2)</f>
        <v>0</v>
      </c>
      <c r="BL973" s="22" t="s">
        <v>260</v>
      </c>
      <c r="BM973" s="22" t="s">
        <v>946</v>
      </c>
    </row>
    <row r="974" s="1" customFormat="1">
      <c r="B974" s="44"/>
      <c r="C974" s="72"/>
      <c r="D974" s="227" t="s">
        <v>155</v>
      </c>
      <c r="E974" s="72"/>
      <c r="F974" s="228" t="s">
        <v>947</v>
      </c>
      <c r="G974" s="72"/>
      <c r="H974" s="72"/>
      <c r="I974" s="185"/>
      <c r="J974" s="72"/>
      <c r="K974" s="72"/>
      <c r="L974" s="70"/>
      <c r="M974" s="229"/>
      <c r="N974" s="45"/>
      <c r="O974" s="45"/>
      <c r="P974" s="45"/>
      <c r="Q974" s="45"/>
      <c r="R974" s="45"/>
      <c r="S974" s="45"/>
      <c r="T974" s="93"/>
      <c r="AT974" s="22" t="s">
        <v>155</v>
      </c>
      <c r="AU974" s="22" t="s">
        <v>170</v>
      </c>
    </row>
    <row r="975" s="1" customFormat="1" ht="16.5" customHeight="1">
      <c r="B975" s="44"/>
      <c r="C975" s="215" t="s">
        <v>948</v>
      </c>
      <c r="D975" s="215" t="s">
        <v>148</v>
      </c>
      <c r="E975" s="216" t="s">
        <v>949</v>
      </c>
      <c r="F975" s="217" t="s">
        <v>950</v>
      </c>
      <c r="G975" s="218" t="s">
        <v>151</v>
      </c>
      <c r="H975" s="219">
        <v>702.30600000000004</v>
      </c>
      <c r="I975" s="220"/>
      <c r="J975" s="221">
        <f>ROUND(I975*H975,2)</f>
        <v>0</v>
      </c>
      <c r="K975" s="217" t="s">
        <v>152</v>
      </c>
      <c r="L975" s="70"/>
      <c r="M975" s="222" t="s">
        <v>21</v>
      </c>
      <c r="N975" s="223" t="s">
        <v>43</v>
      </c>
      <c r="O975" s="45"/>
      <c r="P975" s="224">
        <f>O975*H975</f>
        <v>0</v>
      </c>
      <c r="Q975" s="224">
        <v>4.0000000000000003E-05</v>
      </c>
      <c r="R975" s="224">
        <f>Q975*H975</f>
        <v>0.028092240000000004</v>
      </c>
      <c r="S975" s="224">
        <v>0</v>
      </c>
      <c r="T975" s="225">
        <f>S975*H975</f>
        <v>0</v>
      </c>
      <c r="AR975" s="22" t="s">
        <v>153</v>
      </c>
      <c r="AT975" s="22" t="s">
        <v>148</v>
      </c>
      <c r="AU975" s="22" t="s">
        <v>170</v>
      </c>
      <c r="AY975" s="22" t="s">
        <v>146</v>
      </c>
      <c r="BE975" s="226">
        <f>IF(N975="základní",J975,0)</f>
        <v>0</v>
      </c>
      <c r="BF975" s="226">
        <f>IF(N975="snížená",J975,0)</f>
        <v>0</v>
      </c>
      <c r="BG975" s="226">
        <f>IF(N975="zákl. přenesená",J975,0)</f>
        <v>0</v>
      </c>
      <c r="BH975" s="226">
        <f>IF(N975="sníž. přenesená",J975,0)</f>
        <v>0</v>
      </c>
      <c r="BI975" s="226">
        <f>IF(N975="nulová",J975,0)</f>
        <v>0</v>
      </c>
      <c r="BJ975" s="22" t="s">
        <v>79</v>
      </c>
      <c r="BK975" s="226">
        <f>ROUND(I975*H975,2)</f>
        <v>0</v>
      </c>
      <c r="BL975" s="22" t="s">
        <v>153</v>
      </c>
      <c r="BM975" s="22" t="s">
        <v>951</v>
      </c>
    </row>
    <row r="976" s="1" customFormat="1">
      <c r="B976" s="44"/>
      <c r="C976" s="72"/>
      <c r="D976" s="227" t="s">
        <v>155</v>
      </c>
      <c r="E976" s="72"/>
      <c r="F976" s="228" t="s">
        <v>952</v>
      </c>
      <c r="G976" s="72"/>
      <c r="H976" s="72"/>
      <c r="I976" s="185"/>
      <c r="J976" s="72"/>
      <c r="K976" s="72"/>
      <c r="L976" s="70"/>
      <c r="M976" s="229"/>
      <c r="N976" s="45"/>
      <c r="O976" s="45"/>
      <c r="P976" s="45"/>
      <c r="Q976" s="45"/>
      <c r="R976" s="45"/>
      <c r="S976" s="45"/>
      <c r="T976" s="93"/>
      <c r="AT976" s="22" t="s">
        <v>155</v>
      </c>
      <c r="AU976" s="22" t="s">
        <v>170</v>
      </c>
    </row>
    <row r="977" s="11" customFormat="1">
      <c r="B977" s="230"/>
      <c r="C977" s="231"/>
      <c r="D977" s="227" t="s">
        <v>157</v>
      </c>
      <c r="E977" s="232" t="s">
        <v>21</v>
      </c>
      <c r="F977" s="233" t="s">
        <v>492</v>
      </c>
      <c r="G977" s="231"/>
      <c r="H977" s="232" t="s">
        <v>21</v>
      </c>
      <c r="I977" s="234"/>
      <c r="J977" s="231"/>
      <c r="K977" s="231"/>
      <c r="L977" s="235"/>
      <c r="M977" s="236"/>
      <c r="N977" s="237"/>
      <c r="O977" s="237"/>
      <c r="P977" s="237"/>
      <c r="Q977" s="237"/>
      <c r="R977" s="237"/>
      <c r="S977" s="237"/>
      <c r="T977" s="238"/>
      <c r="AT977" s="239" t="s">
        <v>157</v>
      </c>
      <c r="AU977" s="239" t="s">
        <v>170</v>
      </c>
      <c r="AV977" s="11" t="s">
        <v>79</v>
      </c>
      <c r="AW977" s="11" t="s">
        <v>35</v>
      </c>
      <c r="AX977" s="11" t="s">
        <v>72</v>
      </c>
      <c r="AY977" s="239" t="s">
        <v>146</v>
      </c>
    </row>
    <row r="978" s="12" customFormat="1">
      <c r="B978" s="240"/>
      <c r="C978" s="241"/>
      <c r="D978" s="227" t="s">
        <v>157</v>
      </c>
      <c r="E978" s="242" t="s">
        <v>21</v>
      </c>
      <c r="F978" s="243" t="s">
        <v>926</v>
      </c>
      <c r="G978" s="241"/>
      <c r="H978" s="244">
        <v>287.83300000000003</v>
      </c>
      <c r="I978" s="245"/>
      <c r="J978" s="241"/>
      <c r="K978" s="241"/>
      <c r="L978" s="246"/>
      <c r="M978" s="247"/>
      <c r="N978" s="248"/>
      <c r="O978" s="248"/>
      <c r="P978" s="248"/>
      <c r="Q978" s="248"/>
      <c r="R978" s="248"/>
      <c r="S978" s="248"/>
      <c r="T978" s="249"/>
      <c r="AT978" s="250" t="s">
        <v>157</v>
      </c>
      <c r="AU978" s="250" t="s">
        <v>170</v>
      </c>
      <c r="AV978" s="12" t="s">
        <v>81</v>
      </c>
      <c r="AW978" s="12" t="s">
        <v>35</v>
      </c>
      <c r="AX978" s="12" t="s">
        <v>72</v>
      </c>
      <c r="AY978" s="250" t="s">
        <v>146</v>
      </c>
    </row>
    <row r="979" s="12" customFormat="1">
      <c r="B979" s="240"/>
      <c r="C979" s="241"/>
      <c r="D979" s="227" t="s">
        <v>157</v>
      </c>
      <c r="E979" s="242" t="s">
        <v>21</v>
      </c>
      <c r="F979" s="243" t="s">
        <v>953</v>
      </c>
      <c r="G979" s="241"/>
      <c r="H979" s="244">
        <v>5.7750000000000004</v>
      </c>
      <c r="I979" s="245"/>
      <c r="J979" s="241"/>
      <c r="K979" s="241"/>
      <c r="L979" s="246"/>
      <c r="M979" s="247"/>
      <c r="N979" s="248"/>
      <c r="O979" s="248"/>
      <c r="P979" s="248"/>
      <c r="Q979" s="248"/>
      <c r="R979" s="248"/>
      <c r="S979" s="248"/>
      <c r="T979" s="249"/>
      <c r="AT979" s="250" t="s">
        <v>157</v>
      </c>
      <c r="AU979" s="250" t="s">
        <v>170</v>
      </c>
      <c r="AV979" s="12" t="s">
        <v>81</v>
      </c>
      <c r="AW979" s="12" t="s">
        <v>35</v>
      </c>
      <c r="AX979" s="12" t="s">
        <v>72</v>
      </c>
      <c r="AY979" s="250" t="s">
        <v>146</v>
      </c>
    </row>
    <row r="980" s="11" customFormat="1">
      <c r="B980" s="230"/>
      <c r="C980" s="231"/>
      <c r="D980" s="227" t="s">
        <v>157</v>
      </c>
      <c r="E980" s="232" t="s">
        <v>21</v>
      </c>
      <c r="F980" s="233" t="s">
        <v>496</v>
      </c>
      <c r="G980" s="231"/>
      <c r="H980" s="232" t="s">
        <v>21</v>
      </c>
      <c r="I980" s="234"/>
      <c r="J980" s="231"/>
      <c r="K980" s="231"/>
      <c r="L980" s="235"/>
      <c r="M980" s="236"/>
      <c r="N980" s="237"/>
      <c r="O980" s="237"/>
      <c r="P980" s="237"/>
      <c r="Q980" s="237"/>
      <c r="R980" s="237"/>
      <c r="S980" s="237"/>
      <c r="T980" s="238"/>
      <c r="AT980" s="239" t="s">
        <v>157</v>
      </c>
      <c r="AU980" s="239" t="s">
        <v>170</v>
      </c>
      <c r="AV980" s="11" t="s">
        <v>79</v>
      </c>
      <c r="AW980" s="11" t="s">
        <v>35</v>
      </c>
      <c r="AX980" s="11" t="s">
        <v>72</v>
      </c>
      <c r="AY980" s="239" t="s">
        <v>146</v>
      </c>
    </row>
    <row r="981" s="12" customFormat="1">
      <c r="B981" s="240"/>
      <c r="C981" s="241"/>
      <c r="D981" s="227" t="s">
        <v>157</v>
      </c>
      <c r="E981" s="242" t="s">
        <v>21</v>
      </c>
      <c r="F981" s="243" t="s">
        <v>927</v>
      </c>
      <c r="G981" s="241"/>
      <c r="H981" s="244">
        <v>329.45999999999998</v>
      </c>
      <c r="I981" s="245"/>
      <c r="J981" s="241"/>
      <c r="K981" s="241"/>
      <c r="L981" s="246"/>
      <c r="M981" s="247"/>
      <c r="N981" s="248"/>
      <c r="O981" s="248"/>
      <c r="P981" s="248"/>
      <c r="Q981" s="248"/>
      <c r="R981" s="248"/>
      <c r="S981" s="248"/>
      <c r="T981" s="249"/>
      <c r="AT981" s="250" t="s">
        <v>157</v>
      </c>
      <c r="AU981" s="250" t="s">
        <v>170</v>
      </c>
      <c r="AV981" s="12" t="s">
        <v>81</v>
      </c>
      <c r="AW981" s="12" t="s">
        <v>35</v>
      </c>
      <c r="AX981" s="12" t="s">
        <v>72</v>
      </c>
      <c r="AY981" s="250" t="s">
        <v>146</v>
      </c>
    </row>
    <row r="982" s="12" customFormat="1">
      <c r="B982" s="240"/>
      <c r="C982" s="241"/>
      <c r="D982" s="227" t="s">
        <v>157</v>
      </c>
      <c r="E982" s="242" t="s">
        <v>21</v>
      </c>
      <c r="F982" s="243" t="s">
        <v>954</v>
      </c>
      <c r="G982" s="241"/>
      <c r="H982" s="244">
        <v>79.238</v>
      </c>
      <c r="I982" s="245"/>
      <c r="J982" s="241"/>
      <c r="K982" s="241"/>
      <c r="L982" s="246"/>
      <c r="M982" s="247"/>
      <c r="N982" s="248"/>
      <c r="O982" s="248"/>
      <c r="P982" s="248"/>
      <c r="Q982" s="248"/>
      <c r="R982" s="248"/>
      <c r="S982" s="248"/>
      <c r="T982" s="249"/>
      <c r="AT982" s="250" t="s">
        <v>157</v>
      </c>
      <c r="AU982" s="250" t="s">
        <v>170</v>
      </c>
      <c r="AV982" s="12" t="s">
        <v>81</v>
      </c>
      <c r="AW982" s="12" t="s">
        <v>35</v>
      </c>
      <c r="AX982" s="12" t="s">
        <v>72</v>
      </c>
      <c r="AY982" s="250" t="s">
        <v>146</v>
      </c>
    </row>
    <row r="983" s="10" customFormat="1" ht="22.32" customHeight="1">
      <c r="B983" s="199"/>
      <c r="C983" s="200"/>
      <c r="D983" s="201" t="s">
        <v>71</v>
      </c>
      <c r="E983" s="213" t="s">
        <v>888</v>
      </c>
      <c r="F983" s="213" t="s">
        <v>955</v>
      </c>
      <c r="G983" s="200"/>
      <c r="H983" s="200"/>
      <c r="I983" s="203"/>
      <c r="J983" s="214">
        <f>BK983</f>
        <v>0</v>
      </c>
      <c r="K983" s="200"/>
      <c r="L983" s="205"/>
      <c r="M983" s="206"/>
      <c r="N983" s="207"/>
      <c r="O983" s="207"/>
      <c r="P983" s="208">
        <f>SUM(P984:P1065)</f>
        <v>0</v>
      </c>
      <c r="Q983" s="207"/>
      <c r="R983" s="208">
        <f>SUM(R984:R1065)</f>
        <v>0</v>
      </c>
      <c r="S983" s="207"/>
      <c r="T983" s="209">
        <f>SUM(T984:T1065)</f>
        <v>848.87064500000008</v>
      </c>
      <c r="AR983" s="210" t="s">
        <v>79</v>
      </c>
      <c r="AT983" s="211" t="s">
        <v>71</v>
      </c>
      <c r="AU983" s="211" t="s">
        <v>81</v>
      </c>
      <c r="AY983" s="210" t="s">
        <v>146</v>
      </c>
      <c r="BK983" s="212">
        <f>SUM(BK984:BK1065)</f>
        <v>0</v>
      </c>
    </row>
    <row r="984" s="1" customFormat="1" ht="25.5" customHeight="1">
      <c r="B984" s="44"/>
      <c r="C984" s="215" t="s">
        <v>956</v>
      </c>
      <c r="D984" s="215" t="s">
        <v>148</v>
      </c>
      <c r="E984" s="216" t="s">
        <v>957</v>
      </c>
      <c r="F984" s="217" t="s">
        <v>958</v>
      </c>
      <c r="G984" s="218" t="s">
        <v>173</v>
      </c>
      <c r="H984" s="219">
        <v>286.79500000000002</v>
      </c>
      <c r="I984" s="220"/>
      <c r="J984" s="221">
        <f>ROUND(I984*H984,2)</f>
        <v>0</v>
      </c>
      <c r="K984" s="217" t="s">
        <v>152</v>
      </c>
      <c r="L984" s="70"/>
      <c r="M984" s="222" t="s">
        <v>21</v>
      </c>
      <c r="N984" s="223" t="s">
        <v>43</v>
      </c>
      <c r="O984" s="45"/>
      <c r="P984" s="224">
        <f>O984*H984</f>
        <v>0</v>
      </c>
      <c r="Q984" s="224">
        <v>0</v>
      </c>
      <c r="R984" s="224">
        <f>Q984*H984</f>
        <v>0</v>
      </c>
      <c r="S984" s="224">
        <v>2.2000000000000002</v>
      </c>
      <c r="T984" s="225">
        <f>S984*H984</f>
        <v>630.94900000000007</v>
      </c>
      <c r="AR984" s="22" t="s">
        <v>153</v>
      </c>
      <c r="AT984" s="22" t="s">
        <v>148</v>
      </c>
      <c r="AU984" s="22" t="s">
        <v>170</v>
      </c>
      <c r="AY984" s="22" t="s">
        <v>146</v>
      </c>
      <c r="BE984" s="226">
        <f>IF(N984="základní",J984,0)</f>
        <v>0</v>
      </c>
      <c r="BF984" s="226">
        <f>IF(N984="snížená",J984,0)</f>
        <v>0</v>
      </c>
      <c r="BG984" s="226">
        <f>IF(N984="zákl. přenesená",J984,0)</f>
        <v>0</v>
      </c>
      <c r="BH984" s="226">
        <f>IF(N984="sníž. přenesená",J984,0)</f>
        <v>0</v>
      </c>
      <c r="BI984" s="226">
        <f>IF(N984="nulová",J984,0)</f>
        <v>0</v>
      </c>
      <c r="BJ984" s="22" t="s">
        <v>79</v>
      </c>
      <c r="BK984" s="226">
        <f>ROUND(I984*H984,2)</f>
        <v>0</v>
      </c>
      <c r="BL984" s="22" t="s">
        <v>153</v>
      </c>
      <c r="BM984" s="22" t="s">
        <v>959</v>
      </c>
    </row>
    <row r="985" s="1" customFormat="1">
      <c r="B985" s="44"/>
      <c r="C985" s="72"/>
      <c r="D985" s="227" t="s">
        <v>155</v>
      </c>
      <c r="E985" s="72"/>
      <c r="F985" s="228" t="s">
        <v>960</v>
      </c>
      <c r="G985" s="72"/>
      <c r="H985" s="72"/>
      <c r="I985" s="185"/>
      <c r="J985" s="72"/>
      <c r="K985" s="72"/>
      <c r="L985" s="70"/>
      <c r="M985" s="229"/>
      <c r="N985" s="45"/>
      <c r="O985" s="45"/>
      <c r="P985" s="45"/>
      <c r="Q985" s="45"/>
      <c r="R985" s="45"/>
      <c r="S985" s="45"/>
      <c r="T985" s="93"/>
      <c r="AT985" s="22" t="s">
        <v>155</v>
      </c>
      <c r="AU985" s="22" t="s">
        <v>170</v>
      </c>
    </row>
    <row r="986" s="12" customFormat="1">
      <c r="B986" s="240"/>
      <c r="C986" s="241"/>
      <c r="D986" s="227" t="s">
        <v>157</v>
      </c>
      <c r="E986" s="242" t="s">
        <v>21</v>
      </c>
      <c r="F986" s="243" t="s">
        <v>961</v>
      </c>
      <c r="G986" s="241"/>
      <c r="H986" s="244">
        <v>286.209</v>
      </c>
      <c r="I986" s="245"/>
      <c r="J986" s="241"/>
      <c r="K986" s="241"/>
      <c r="L986" s="246"/>
      <c r="M986" s="247"/>
      <c r="N986" s="248"/>
      <c r="O986" s="248"/>
      <c r="P986" s="248"/>
      <c r="Q986" s="248"/>
      <c r="R986" s="248"/>
      <c r="S986" s="248"/>
      <c r="T986" s="249"/>
      <c r="AT986" s="250" t="s">
        <v>157</v>
      </c>
      <c r="AU986" s="250" t="s">
        <v>170</v>
      </c>
      <c r="AV986" s="12" t="s">
        <v>81</v>
      </c>
      <c r="AW986" s="12" t="s">
        <v>35</v>
      </c>
      <c r="AX986" s="12" t="s">
        <v>72</v>
      </c>
      <c r="AY986" s="250" t="s">
        <v>146</v>
      </c>
    </row>
    <row r="987" s="12" customFormat="1">
      <c r="B987" s="240"/>
      <c r="C987" s="241"/>
      <c r="D987" s="227" t="s">
        <v>157</v>
      </c>
      <c r="E987" s="242" t="s">
        <v>21</v>
      </c>
      <c r="F987" s="243" t="s">
        <v>962</v>
      </c>
      <c r="G987" s="241"/>
      <c r="H987" s="244">
        <v>0.58599999999999997</v>
      </c>
      <c r="I987" s="245"/>
      <c r="J987" s="241"/>
      <c r="K987" s="241"/>
      <c r="L987" s="246"/>
      <c r="M987" s="247"/>
      <c r="N987" s="248"/>
      <c r="O987" s="248"/>
      <c r="P987" s="248"/>
      <c r="Q987" s="248"/>
      <c r="R987" s="248"/>
      <c r="S987" s="248"/>
      <c r="T987" s="249"/>
      <c r="AT987" s="250" t="s">
        <v>157</v>
      </c>
      <c r="AU987" s="250" t="s">
        <v>170</v>
      </c>
      <c r="AV987" s="12" t="s">
        <v>81</v>
      </c>
      <c r="AW987" s="12" t="s">
        <v>35</v>
      </c>
      <c r="AX987" s="12" t="s">
        <v>72</v>
      </c>
      <c r="AY987" s="250" t="s">
        <v>146</v>
      </c>
    </row>
    <row r="988" s="1" customFormat="1" ht="16.5" customHeight="1">
      <c r="B988" s="44"/>
      <c r="C988" s="215" t="s">
        <v>963</v>
      </c>
      <c r="D988" s="215" t="s">
        <v>148</v>
      </c>
      <c r="E988" s="216" t="s">
        <v>964</v>
      </c>
      <c r="F988" s="217" t="s">
        <v>965</v>
      </c>
      <c r="G988" s="218" t="s">
        <v>173</v>
      </c>
      <c r="H988" s="219">
        <v>148.82900000000001</v>
      </c>
      <c r="I988" s="220"/>
      <c r="J988" s="221">
        <f>ROUND(I988*H988,2)</f>
        <v>0</v>
      </c>
      <c r="K988" s="217" t="s">
        <v>152</v>
      </c>
      <c r="L988" s="70"/>
      <c r="M988" s="222" t="s">
        <v>21</v>
      </c>
      <c r="N988" s="223" t="s">
        <v>43</v>
      </c>
      <c r="O988" s="45"/>
      <c r="P988" s="224">
        <f>O988*H988</f>
        <v>0</v>
      </c>
      <c r="Q988" s="224">
        <v>0</v>
      </c>
      <c r="R988" s="224">
        <f>Q988*H988</f>
        <v>0</v>
      </c>
      <c r="S988" s="224">
        <v>1.3999999999999999</v>
      </c>
      <c r="T988" s="225">
        <f>S988*H988</f>
        <v>208.36060000000001</v>
      </c>
      <c r="AR988" s="22" t="s">
        <v>153</v>
      </c>
      <c r="AT988" s="22" t="s">
        <v>148</v>
      </c>
      <c r="AU988" s="22" t="s">
        <v>170</v>
      </c>
      <c r="AY988" s="22" t="s">
        <v>146</v>
      </c>
      <c r="BE988" s="226">
        <f>IF(N988="základní",J988,0)</f>
        <v>0</v>
      </c>
      <c r="BF988" s="226">
        <f>IF(N988="snížená",J988,0)</f>
        <v>0</v>
      </c>
      <c r="BG988" s="226">
        <f>IF(N988="zákl. přenesená",J988,0)</f>
        <v>0</v>
      </c>
      <c r="BH988" s="226">
        <f>IF(N988="sníž. přenesená",J988,0)</f>
        <v>0</v>
      </c>
      <c r="BI988" s="226">
        <f>IF(N988="nulová",J988,0)</f>
        <v>0</v>
      </c>
      <c r="BJ988" s="22" t="s">
        <v>79</v>
      </c>
      <c r="BK988" s="226">
        <f>ROUND(I988*H988,2)</f>
        <v>0</v>
      </c>
      <c r="BL988" s="22" t="s">
        <v>153</v>
      </c>
      <c r="BM988" s="22" t="s">
        <v>966</v>
      </c>
    </row>
    <row r="989" s="1" customFormat="1">
      <c r="B989" s="44"/>
      <c r="C989" s="72"/>
      <c r="D989" s="227" t="s">
        <v>155</v>
      </c>
      <c r="E989" s="72"/>
      <c r="F989" s="228" t="s">
        <v>967</v>
      </c>
      <c r="G989" s="72"/>
      <c r="H989" s="72"/>
      <c r="I989" s="185"/>
      <c r="J989" s="72"/>
      <c r="K989" s="72"/>
      <c r="L989" s="70"/>
      <c r="M989" s="229"/>
      <c r="N989" s="45"/>
      <c r="O989" s="45"/>
      <c r="P989" s="45"/>
      <c r="Q989" s="45"/>
      <c r="R989" s="45"/>
      <c r="S989" s="45"/>
      <c r="T989" s="93"/>
      <c r="AT989" s="22" t="s">
        <v>155</v>
      </c>
      <c r="AU989" s="22" t="s">
        <v>170</v>
      </c>
    </row>
    <row r="990" s="12" customFormat="1">
      <c r="B990" s="240"/>
      <c r="C990" s="241"/>
      <c r="D990" s="227" t="s">
        <v>157</v>
      </c>
      <c r="E990" s="242" t="s">
        <v>21</v>
      </c>
      <c r="F990" s="243" t="s">
        <v>968</v>
      </c>
      <c r="G990" s="241"/>
      <c r="H990" s="244">
        <v>148.82900000000001</v>
      </c>
      <c r="I990" s="245"/>
      <c r="J990" s="241"/>
      <c r="K990" s="241"/>
      <c r="L990" s="246"/>
      <c r="M990" s="247"/>
      <c r="N990" s="248"/>
      <c r="O990" s="248"/>
      <c r="P990" s="248"/>
      <c r="Q990" s="248"/>
      <c r="R990" s="248"/>
      <c r="S990" s="248"/>
      <c r="T990" s="249"/>
      <c r="AT990" s="250" t="s">
        <v>157</v>
      </c>
      <c r="AU990" s="250" t="s">
        <v>170</v>
      </c>
      <c r="AV990" s="12" t="s">
        <v>81</v>
      </c>
      <c r="AW990" s="12" t="s">
        <v>35</v>
      </c>
      <c r="AX990" s="12" t="s">
        <v>72</v>
      </c>
      <c r="AY990" s="250" t="s">
        <v>146</v>
      </c>
    </row>
    <row r="991" s="1" customFormat="1" ht="16.5" customHeight="1">
      <c r="B991" s="44"/>
      <c r="C991" s="215" t="s">
        <v>969</v>
      </c>
      <c r="D991" s="215" t="s">
        <v>148</v>
      </c>
      <c r="E991" s="216" t="s">
        <v>970</v>
      </c>
      <c r="F991" s="217" t="s">
        <v>971</v>
      </c>
      <c r="G991" s="218" t="s">
        <v>151</v>
      </c>
      <c r="H991" s="219">
        <v>12.24</v>
      </c>
      <c r="I991" s="220"/>
      <c r="J991" s="221">
        <f>ROUND(I991*H991,2)</f>
        <v>0</v>
      </c>
      <c r="K991" s="217" t="s">
        <v>152</v>
      </c>
      <c r="L991" s="70"/>
      <c r="M991" s="222" t="s">
        <v>21</v>
      </c>
      <c r="N991" s="223" t="s">
        <v>43</v>
      </c>
      <c r="O991" s="45"/>
      <c r="P991" s="224">
        <f>O991*H991</f>
        <v>0</v>
      </c>
      <c r="Q991" s="224">
        <v>0</v>
      </c>
      <c r="R991" s="224">
        <f>Q991*H991</f>
        <v>0</v>
      </c>
      <c r="S991" s="224">
        <v>0.183</v>
      </c>
      <c r="T991" s="225">
        <f>S991*H991</f>
        <v>2.2399200000000001</v>
      </c>
      <c r="AR991" s="22" t="s">
        <v>153</v>
      </c>
      <c r="AT991" s="22" t="s">
        <v>148</v>
      </c>
      <c r="AU991" s="22" t="s">
        <v>170</v>
      </c>
      <c r="AY991" s="22" t="s">
        <v>146</v>
      </c>
      <c r="BE991" s="226">
        <f>IF(N991="základní",J991,0)</f>
        <v>0</v>
      </c>
      <c r="BF991" s="226">
        <f>IF(N991="snížená",J991,0)</f>
        <v>0</v>
      </c>
      <c r="BG991" s="226">
        <f>IF(N991="zákl. přenesená",J991,0)</f>
        <v>0</v>
      </c>
      <c r="BH991" s="226">
        <f>IF(N991="sníž. přenesená",J991,0)</f>
        <v>0</v>
      </c>
      <c r="BI991" s="226">
        <f>IF(N991="nulová",J991,0)</f>
        <v>0</v>
      </c>
      <c r="BJ991" s="22" t="s">
        <v>79</v>
      </c>
      <c r="BK991" s="226">
        <f>ROUND(I991*H991,2)</f>
        <v>0</v>
      </c>
      <c r="BL991" s="22" t="s">
        <v>153</v>
      </c>
      <c r="BM991" s="22" t="s">
        <v>972</v>
      </c>
    </row>
    <row r="992" s="1" customFormat="1">
      <c r="B992" s="44"/>
      <c r="C992" s="72"/>
      <c r="D992" s="227" t="s">
        <v>155</v>
      </c>
      <c r="E992" s="72"/>
      <c r="F992" s="228" t="s">
        <v>973</v>
      </c>
      <c r="G992" s="72"/>
      <c r="H992" s="72"/>
      <c r="I992" s="185"/>
      <c r="J992" s="72"/>
      <c r="K992" s="72"/>
      <c r="L992" s="70"/>
      <c r="M992" s="229"/>
      <c r="N992" s="45"/>
      <c r="O992" s="45"/>
      <c r="P992" s="45"/>
      <c r="Q992" s="45"/>
      <c r="R992" s="45"/>
      <c r="S992" s="45"/>
      <c r="T992" s="93"/>
      <c r="AT992" s="22" t="s">
        <v>155</v>
      </c>
      <c r="AU992" s="22" t="s">
        <v>170</v>
      </c>
    </row>
    <row r="993" s="11" customFormat="1">
      <c r="B993" s="230"/>
      <c r="C993" s="231"/>
      <c r="D993" s="227" t="s">
        <v>157</v>
      </c>
      <c r="E993" s="232" t="s">
        <v>21</v>
      </c>
      <c r="F993" s="233" t="s">
        <v>796</v>
      </c>
      <c r="G993" s="231"/>
      <c r="H993" s="232" t="s">
        <v>21</v>
      </c>
      <c r="I993" s="234"/>
      <c r="J993" s="231"/>
      <c r="K993" s="231"/>
      <c r="L993" s="235"/>
      <c r="M993" s="236"/>
      <c r="N993" s="237"/>
      <c r="O993" s="237"/>
      <c r="P993" s="237"/>
      <c r="Q993" s="237"/>
      <c r="R993" s="237"/>
      <c r="S993" s="237"/>
      <c r="T993" s="238"/>
      <c r="AT993" s="239" t="s">
        <v>157</v>
      </c>
      <c r="AU993" s="239" t="s">
        <v>170</v>
      </c>
      <c r="AV993" s="11" t="s">
        <v>79</v>
      </c>
      <c r="AW993" s="11" t="s">
        <v>35</v>
      </c>
      <c r="AX993" s="11" t="s">
        <v>72</v>
      </c>
      <c r="AY993" s="239" t="s">
        <v>146</v>
      </c>
    </row>
    <row r="994" s="11" customFormat="1">
      <c r="B994" s="230"/>
      <c r="C994" s="231"/>
      <c r="D994" s="227" t="s">
        <v>157</v>
      </c>
      <c r="E994" s="232" t="s">
        <v>21</v>
      </c>
      <c r="F994" s="233" t="s">
        <v>159</v>
      </c>
      <c r="G994" s="231"/>
      <c r="H994" s="232" t="s">
        <v>21</v>
      </c>
      <c r="I994" s="234"/>
      <c r="J994" s="231"/>
      <c r="K994" s="231"/>
      <c r="L994" s="235"/>
      <c r="M994" s="236"/>
      <c r="N994" s="237"/>
      <c r="O994" s="237"/>
      <c r="P994" s="237"/>
      <c r="Q994" s="237"/>
      <c r="R994" s="237"/>
      <c r="S994" s="237"/>
      <c r="T994" s="238"/>
      <c r="AT994" s="239" t="s">
        <v>157</v>
      </c>
      <c r="AU994" s="239" t="s">
        <v>170</v>
      </c>
      <c r="AV994" s="11" t="s">
        <v>79</v>
      </c>
      <c r="AW994" s="11" t="s">
        <v>35</v>
      </c>
      <c r="AX994" s="11" t="s">
        <v>72</v>
      </c>
      <c r="AY994" s="239" t="s">
        <v>146</v>
      </c>
    </row>
    <row r="995" s="12" customFormat="1">
      <c r="B995" s="240"/>
      <c r="C995" s="241"/>
      <c r="D995" s="227" t="s">
        <v>157</v>
      </c>
      <c r="E995" s="242" t="s">
        <v>21</v>
      </c>
      <c r="F995" s="243" t="s">
        <v>974</v>
      </c>
      <c r="G995" s="241"/>
      <c r="H995" s="244">
        <v>3.8399999999999999</v>
      </c>
      <c r="I995" s="245"/>
      <c r="J995" s="241"/>
      <c r="K995" s="241"/>
      <c r="L995" s="246"/>
      <c r="M995" s="247"/>
      <c r="N995" s="248"/>
      <c r="O995" s="248"/>
      <c r="P995" s="248"/>
      <c r="Q995" s="248"/>
      <c r="R995" s="248"/>
      <c r="S995" s="248"/>
      <c r="T995" s="249"/>
      <c r="AT995" s="250" t="s">
        <v>157</v>
      </c>
      <c r="AU995" s="250" t="s">
        <v>170</v>
      </c>
      <c r="AV995" s="12" t="s">
        <v>81</v>
      </c>
      <c r="AW995" s="12" t="s">
        <v>35</v>
      </c>
      <c r="AX995" s="12" t="s">
        <v>72</v>
      </c>
      <c r="AY995" s="250" t="s">
        <v>146</v>
      </c>
    </row>
    <row r="996" s="11" customFormat="1">
      <c r="B996" s="230"/>
      <c r="C996" s="231"/>
      <c r="D996" s="227" t="s">
        <v>157</v>
      </c>
      <c r="E996" s="232" t="s">
        <v>21</v>
      </c>
      <c r="F996" s="233" t="s">
        <v>161</v>
      </c>
      <c r="G996" s="231"/>
      <c r="H996" s="232" t="s">
        <v>21</v>
      </c>
      <c r="I996" s="234"/>
      <c r="J996" s="231"/>
      <c r="K996" s="231"/>
      <c r="L996" s="235"/>
      <c r="M996" s="236"/>
      <c r="N996" s="237"/>
      <c r="O996" s="237"/>
      <c r="P996" s="237"/>
      <c r="Q996" s="237"/>
      <c r="R996" s="237"/>
      <c r="S996" s="237"/>
      <c r="T996" s="238"/>
      <c r="AT996" s="239" t="s">
        <v>157</v>
      </c>
      <c r="AU996" s="239" t="s">
        <v>170</v>
      </c>
      <c r="AV996" s="11" t="s">
        <v>79</v>
      </c>
      <c r="AW996" s="11" t="s">
        <v>35</v>
      </c>
      <c r="AX996" s="11" t="s">
        <v>72</v>
      </c>
      <c r="AY996" s="239" t="s">
        <v>146</v>
      </c>
    </row>
    <row r="997" s="12" customFormat="1">
      <c r="B997" s="240"/>
      <c r="C997" s="241"/>
      <c r="D997" s="227" t="s">
        <v>157</v>
      </c>
      <c r="E997" s="242" t="s">
        <v>21</v>
      </c>
      <c r="F997" s="243" t="s">
        <v>975</v>
      </c>
      <c r="G997" s="241"/>
      <c r="H997" s="244">
        <v>4.7999999999999998</v>
      </c>
      <c r="I997" s="245"/>
      <c r="J997" s="241"/>
      <c r="K997" s="241"/>
      <c r="L997" s="246"/>
      <c r="M997" s="247"/>
      <c r="N997" s="248"/>
      <c r="O997" s="248"/>
      <c r="P997" s="248"/>
      <c r="Q997" s="248"/>
      <c r="R997" s="248"/>
      <c r="S997" s="248"/>
      <c r="T997" s="249"/>
      <c r="AT997" s="250" t="s">
        <v>157</v>
      </c>
      <c r="AU997" s="250" t="s">
        <v>170</v>
      </c>
      <c r="AV997" s="12" t="s">
        <v>81</v>
      </c>
      <c r="AW997" s="12" t="s">
        <v>35</v>
      </c>
      <c r="AX997" s="12" t="s">
        <v>72</v>
      </c>
      <c r="AY997" s="250" t="s">
        <v>146</v>
      </c>
    </row>
    <row r="998" s="11" customFormat="1">
      <c r="B998" s="230"/>
      <c r="C998" s="231"/>
      <c r="D998" s="227" t="s">
        <v>157</v>
      </c>
      <c r="E998" s="232" t="s">
        <v>21</v>
      </c>
      <c r="F998" s="233" t="s">
        <v>346</v>
      </c>
      <c r="G998" s="231"/>
      <c r="H998" s="232" t="s">
        <v>21</v>
      </c>
      <c r="I998" s="234"/>
      <c r="J998" s="231"/>
      <c r="K998" s="231"/>
      <c r="L998" s="235"/>
      <c r="M998" s="236"/>
      <c r="N998" s="237"/>
      <c r="O998" s="237"/>
      <c r="P998" s="237"/>
      <c r="Q998" s="237"/>
      <c r="R998" s="237"/>
      <c r="S998" s="237"/>
      <c r="T998" s="238"/>
      <c r="AT998" s="239" t="s">
        <v>157</v>
      </c>
      <c r="AU998" s="239" t="s">
        <v>170</v>
      </c>
      <c r="AV998" s="11" t="s">
        <v>79</v>
      </c>
      <c r="AW998" s="11" t="s">
        <v>35</v>
      </c>
      <c r="AX998" s="11" t="s">
        <v>72</v>
      </c>
      <c r="AY998" s="239" t="s">
        <v>146</v>
      </c>
    </row>
    <row r="999" s="12" customFormat="1">
      <c r="B999" s="240"/>
      <c r="C999" s="241"/>
      <c r="D999" s="227" t="s">
        <v>157</v>
      </c>
      <c r="E999" s="242" t="s">
        <v>21</v>
      </c>
      <c r="F999" s="243" t="s">
        <v>976</v>
      </c>
      <c r="G999" s="241"/>
      <c r="H999" s="244">
        <v>1.44</v>
      </c>
      <c r="I999" s="245"/>
      <c r="J999" s="241"/>
      <c r="K999" s="241"/>
      <c r="L999" s="246"/>
      <c r="M999" s="247"/>
      <c r="N999" s="248"/>
      <c r="O999" s="248"/>
      <c r="P999" s="248"/>
      <c r="Q999" s="248"/>
      <c r="R999" s="248"/>
      <c r="S999" s="248"/>
      <c r="T999" s="249"/>
      <c r="AT999" s="250" t="s">
        <v>157</v>
      </c>
      <c r="AU999" s="250" t="s">
        <v>170</v>
      </c>
      <c r="AV999" s="12" t="s">
        <v>81</v>
      </c>
      <c r="AW999" s="12" t="s">
        <v>35</v>
      </c>
      <c r="AX999" s="12" t="s">
        <v>72</v>
      </c>
      <c r="AY999" s="250" t="s">
        <v>146</v>
      </c>
    </row>
    <row r="1000" s="11" customFormat="1">
      <c r="B1000" s="230"/>
      <c r="C1000" s="231"/>
      <c r="D1000" s="227" t="s">
        <v>157</v>
      </c>
      <c r="E1000" s="232" t="s">
        <v>21</v>
      </c>
      <c r="F1000" s="233" t="s">
        <v>163</v>
      </c>
      <c r="G1000" s="231"/>
      <c r="H1000" s="232" t="s">
        <v>21</v>
      </c>
      <c r="I1000" s="234"/>
      <c r="J1000" s="231"/>
      <c r="K1000" s="231"/>
      <c r="L1000" s="235"/>
      <c r="M1000" s="236"/>
      <c r="N1000" s="237"/>
      <c r="O1000" s="237"/>
      <c r="P1000" s="237"/>
      <c r="Q1000" s="237"/>
      <c r="R1000" s="237"/>
      <c r="S1000" s="237"/>
      <c r="T1000" s="238"/>
      <c r="AT1000" s="239" t="s">
        <v>157</v>
      </c>
      <c r="AU1000" s="239" t="s">
        <v>170</v>
      </c>
      <c r="AV1000" s="11" t="s">
        <v>79</v>
      </c>
      <c r="AW1000" s="11" t="s">
        <v>35</v>
      </c>
      <c r="AX1000" s="11" t="s">
        <v>72</v>
      </c>
      <c r="AY1000" s="239" t="s">
        <v>146</v>
      </c>
    </row>
    <row r="1001" s="12" customFormat="1">
      <c r="B1001" s="240"/>
      <c r="C1001" s="241"/>
      <c r="D1001" s="227" t="s">
        <v>157</v>
      </c>
      <c r="E1001" s="242" t="s">
        <v>21</v>
      </c>
      <c r="F1001" s="243" t="s">
        <v>977</v>
      </c>
      <c r="G1001" s="241"/>
      <c r="H1001" s="244">
        <v>2.1600000000000001</v>
      </c>
      <c r="I1001" s="245"/>
      <c r="J1001" s="241"/>
      <c r="K1001" s="241"/>
      <c r="L1001" s="246"/>
      <c r="M1001" s="247"/>
      <c r="N1001" s="248"/>
      <c r="O1001" s="248"/>
      <c r="P1001" s="248"/>
      <c r="Q1001" s="248"/>
      <c r="R1001" s="248"/>
      <c r="S1001" s="248"/>
      <c r="T1001" s="249"/>
      <c r="AT1001" s="250" t="s">
        <v>157</v>
      </c>
      <c r="AU1001" s="250" t="s">
        <v>170</v>
      </c>
      <c r="AV1001" s="12" t="s">
        <v>81</v>
      </c>
      <c r="AW1001" s="12" t="s">
        <v>35</v>
      </c>
      <c r="AX1001" s="12" t="s">
        <v>72</v>
      </c>
      <c r="AY1001" s="250" t="s">
        <v>146</v>
      </c>
    </row>
    <row r="1002" s="1" customFormat="1" ht="16.5" customHeight="1">
      <c r="B1002" s="44"/>
      <c r="C1002" s="215" t="s">
        <v>978</v>
      </c>
      <c r="D1002" s="215" t="s">
        <v>148</v>
      </c>
      <c r="E1002" s="216" t="s">
        <v>979</v>
      </c>
      <c r="F1002" s="217" t="s">
        <v>980</v>
      </c>
      <c r="G1002" s="218" t="s">
        <v>151</v>
      </c>
      <c r="H1002" s="219">
        <v>0.64500000000000002</v>
      </c>
      <c r="I1002" s="220"/>
      <c r="J1002" s="221">
        <f>ROUND(I1002*H1002,2)</f>
        <v>0</v>
      </c>
      <c r="K1002" s="217" t="s">
        <v>152</v>
      </c>
      <c r="L1002" s="70"/>
      <c r="M1002" s="222" t="s">
        <v>21</v>
      </c>
      <c r="N1002" s="223" t="s">
        <v>43</v>
      </c>
      <c r="O1002" s="45"/>
      <c r="P1002" s="224">
        <f>O1002*H1002</f>
        <v>0</v>
      </c>
      <c r="Q1002" s="224">
        <v>0</v>
      </c>
      <c r="R1002" s="224">
        <f>Q1002*H1002</f>
        <v>0</v>
      </c>
      <c r="S1002" s="224">
        <v>0.055</v>
      </c>
      <c r="T1002" s="225">
        <f>S1002*H1002</f>
        <v>0.035475</v>
      </c>
      <c r="AR1002" s="22" t="s">
        <v>153</v>
      </c>
      <c r="AT1002" s="22" t="s">
        <v>148</v>
      </c>
      <c r="AU1002" s="22" t="s">
        <v>170</v>
      </c>
      <c r="AY1002" s="22" t="s">
        <v>146</v>
      </c>
      <c r="BE1002" s="226">
        <f>IF(N1002="základní",J1002,0)</f>
        <v>0</v>
      </c>
      <c r="BF1002" s="226">
        <f>IF(N1002="snížená",J1002,0)</f>
        <v>0</v>
      </c>
      <c r="BG1002" s="226">
        <f>IF(N1002="zákl. přenesená",J1002,0)</f>
        <v>0</v>
      </c>
      <c r="BH1002" s="226">
        <f>IF(N1002="sníž. přenesená",J1002,0)</f>
        <v>0</v>
      </c>
      <c r="BI1002" s="226">
        <f>IF(N1002="nulová",J1002,0)</f>
        <v>0</v>
      </c>
      <c r="BJ1002" s="22" t="s">
        <v>79</v>
      </c>
      <c r="BK1002" s="226">
        <f>ROUND(I1002*H1002,2)</f>
        <v>0</v>
      </c>
      <c r="BL1002" s="22" t="s">
        <v>153</v>
      </c>
      <c r="BM1002" s="22" t="s">
        <v>981</v>
      </c>
    </row>
    <row r="1003" s="1" customFormat="1">
      <c r="B1003" s="44"/>
      <c r="C1003" s="72"/>
      <c r="D1003" s="227" t="s">
        <v>155</v>
      </c>
      <c r="E1003" s="72"/>
      <c r="F1003" s="228" t="s">
        <v>982</v>
      </c>
      <c r="G1003" s="72"/>
      <c r="H1003" s="72"/>
      <c r="I1003" s="185"/>
      <c r="J1003" s="72"/>
      <c r="K1003" s="72"/>
      <c r="L1003" s="70"/>
      <c r="M1003" s="229"/>
      <c r="N1003" s="45"/>
      <c r="O1003" s="45"/>
      <c r="P1003" s="45"/>
      <c r="Q1003" s="45"/>
      <c r="R1003" s="45"/>
      <c r="S1003" s="45"/>
      <c r="T1003" s="93"/>
      <c r="AT1003" s="22" t="s">
        <v>155</v>
      </c>
      <c r="AU1003" s="22" t="s">
        <v>170</v>
      </c>
    </row>
    <row r="1004" s="12" customFormat="1">
      <c r="B1004" s="240"/>
      <c r="C1004" s="241"/>
      <c r="D1004" s="227" t="s">
        <v>157</v>
      </c>
      <c r="E1004" s="242" t="s">
        <v>21</v>
      </c>
      <c r="F1004" s="243" t="s">
        <v>414</v>
      </c>
      <c r="G1004" s="241"/>
      <c r="H1004" s="244">
        <v>0.64500000000000002</v>
      </c>
      <c r="I1004" s="245"/>
      <c r="J1004" s="241"/>
      <c r="K1004" s="241"/>
      <c r="L1004" s="246"/>
      <c r="M1004" s="247"/>
      <c r="N1004" s="248"/>
      <c r="O1004" s="248"/>
      <c r="P1004" s="248"/>
      <c r="Q1004" s="248"/>
      <c r="R1004" s="248"/>
      <c r="S1004" s="248"/>
      <c r="T1004" s="249"/>
      <c r="AT1004" s="250" t="s">
        <v>157</v>
      </c>
      <c r="AU1004" s="250" t="s">
        <v>170</v>
      </c>
      <c r="AV1004" s="12" t="s">
        <v>81</v>
      </c>
      <c r="AW1004" s="12" t="s">
        <v>35</v>
      </c>
      <c r="AX1004" s="12" t="s">
        <v>72</v>
      </c>
      <c r="AY1004" s="250" t="s">
        <v>146</v>
      </c>
    </row>
    <row r="1005" s="1" customFormat="1" ht="16.5" customHeight="1">
      <c r="B1005" s="44"/>
      <c r="C1005" s="215" t="s">
        <v>983</v>
      </c>
      <c r="D1005" s="215" t="s">
        <v>148</v>
      </c>
      <c r="E1005" s="216" t="s">
        <v>984</v>
      </c>
      <c r="F1005" s="217" t="s">
        <v>985</v>
      </c>
      <c r="G1005" s="218" t="s">
        <v>151</v>
      </c>
      <c r="H1005" s="219">
        <v>0.71999999999999997</v>
      </c>
      <c r="I1005" s="220"/>
      <c r="J1005" s="221">
        <f>ROUND(I1005*H1005,2)</f>
        <v>0</v>
      </c>
      <c r="K1005" s="217" t="s">
        <v>152</v>
      </c>
      <c r="L1005" s="70"/>
      <c r="M1005" s="222" t="s">
        <v>21</v>
      </c>
      <c r="N1005" s="223" t="s">
        <v>43</v>
      </c>
      <c r="O1005" s="45"/>
      <c r="P1005" s="224">
        <f>O1005*H1005</f>
        <v>0</v>
      </c>
      <c r="Q1005" s="224">
        <v>0</v>
      </c>
      <c r="R1005" s="224">
        <f>Q1005*H1005</f>
        <v>0</v>
      </c>
      <c r="S1005" s="224">
        <v>0.075999999999999998</v>
      </c>
      <c r="T1005" s="225">
        <f>S1005*H1005</f>
        <v>0.054719999999999998</v>
      </c>
      <c r="AR1005" s="22" t="s">
        <v>153</v>
      </c>
      <c r="AT1005" s="22" t="s">
        <v>148</v>
      </c>
      <c r="AU1005" s="22" t="s">
        <v>170</v>
      </c>
      <c r="AY1005" s="22" t="s">
        <v>146</v>
      </c>
      <c r="BE1005" s="226">
        <f>IF(N1005="základní",J1005,0)</f>
        <v>0</v>
      </c>
      <c r="BF1005" s="226">
        <f>IF(N1005="snížená",J1005,0)</f>
        <v>0</v>
      </c>
      <c r="BG1005" s="226">
        <f>IF(N1005="zákl. přenesená",J1005,0)</f>
        <v>0</v>
      </c>
      <c r="BH1005" s="226">
        <f>IF(N1005="sníž. přenesená",J1005,0)</f>
        <v>0</v>
      </c>
      <c r="BI1005" s="226">
        <f>IF(N1005="nulová",J1005,0)</f>
        <v>0</v>
      </c>
      <c r="BJ1005" s="22" t="s">
        <v>79</v>
      </c>
      <c r="BK1005" s="226">
        <f>ROUND(I1005*H1005,2)</f>
        <v>0</v>
      </c>
      <c r="BL1005" s="22" t="s">
        <v>153</v>
      </c>
      <c r="BM1005" s="22" t="s">
        <v>986</v>
      </c>
    </row>
    <row r="1006" s="1" customFormat="1">
      <c r="B1006" s="44"/>
      <c r="C1006" s="72"/>
      <c r="D1006" s="227" t="s">
        <v>155</v>
      </c>
      <c r="E1006" s="72"/>
      <c r="F1006" s="228" t="s">
        <v>987</v>
      </c>
      <c r="G1006" s="72"/>
      <c r="H1006" s="72"/>
      <c r="I1006" s="185"/>
      <c r="J1006" s="72"/>
      <c r="K1006" s="72"/>
      <c r="L1006" s="70"/>
      <c r="M1006" s="229"/>
      <c r="N1006" s="45"/>
      <c r="O1006" s="45"/>
      <c r="P1006" s="45"/>
      <c r="Q1006" s="45"/>
      <c r="R1006" s="45"/>
      <c r="S1006" s="45"/>
      <c r="T1006" s="93"/>
      <c r="AT1006" s="22" t="s">
        <v>155</v>
      </c>
      <c r="AU1006" s="22" t="s">
        <v>170</v>
      </c>
    </row>
    <row r="1007" s="12" customFormat="1">
      <c r="B1007" s="240"/>
      <c r="C1007" s="241"/>
      <c r="D1007" s="227" t="s">
        <v>157</v>
      </c>
      <c r="E1007" s="242" t="s">
        <v>21</v>
      </c>
      <c r="F1007" s="243" t="s">
        <v>988</v>
      </c>
      <c r="G1007" s="241"/>
      <c r="H1007" s="244">
        <v>0.71999999999999997</v>
      </c>
      <c r="I1007" s="245"/>
      <c r="J1007" s="241"/>
      <c r="K1007" s="241"/>
      <c r="L1007" s="246"/>
      <c r="M1007" s="247"/>
      <c r="N1007" s="248"/>
      <c r="O1007" s="248"/>
      <c r="P1007" s="248"/>
      <c r="Q1007" s="248"/>
      <c r="R1007" s="248"/>
      <c r="S1007" s="248"/>
      <c r="T1007" s="249"/>
      <c r="AT1007" s="250" t="s">
        <v>157</v>
      </c>
      <c r="AU1007" s="250" t="s">
        <v>170</v>
      </c>
      <c r="AV1007" s="12" t="s">
        <v>81</v>
      </c>
      <c r="AW1007" s="12" t="s">
        <v>35</v>
      </c>
      <c r="AX1007" s="12" t="s">
        <v>72</v>
      </c>
      <c r="AY1007" s="250" t="s">
        <v>146</v>
      </c>
    </row>
    <row r="1008" s="1" customFormat="1" ht="16.5" customHeight="1">
      <c r="B1008" s="44"/>
      <c r="C1008" s="215" t="s">
        <v>989</v>
      </c>
      <c r="D1008" s="215" t="s">
        <v>148</v>
      </c>
      <c r="E1008" s="216" t="s">
        <v>990</v>
      </c>
      <c r="F1008" s="217" t="s">
        <v>991</v>
      </c>
      <c r="G1008" s="218" t="s">
        <v>151</v>
      </c>
      <c r="H1008" s="219">
        <v>680.28499999999997</v>
      </c>
      <c r="I1008" s="220"/>
      <c r="J1008" s="221">
        <f>ROUND(I1008*H1008,2)</f>
        <v>0</v>
      </c>
      <c r="K1008" s="217" t="s">
        <v>152</v>
      </c>
      <c r="L1008" s="70"/>
      <c r="M1008" s="222" t="s">
        <v>21</v>
      </c>
      <c r="N1008" s="223" t="s">
        <v>43</v>
      </c>
      <c r="O1008" s="45"/>
      <c r="P1008" s="224">
        <f>O1008*H1008</f>
        <v>0</v>
      </c>
      <c r="Q1008" s="224">
        <v>0</v>
      </c>
      <c r="R1008" s="224">
        <f>Q1008*H1008</f>
        <v>0</v>
      </c>
      <c r="S1008" s="224">
        <v>0.01</v>
      </c>
      <c r="T1008" s="225">
        <f>S1008*H1008</f>
        <v>6.8028499999999994</v>
      </c>
      <c r="AR1008" s="22" t="s">
        <v>153</v>
      </c>
      <c r="AT1008" s="22" t="s">
        <v>148</v>
      </c>
      <c r="AU1008" s="22" t="s">
        <v>170</v>
      </c>
      <c r="AY1008" s="22" t="s">
        <v>146</v>
      </c>
      <c r="BE1008" s="226">
        <f>IF(N1008="základní",J1008,0)</f>
        <v>0</v>
      </c>
      <c r="BF1008" s="226">
        <f>IF(N1008="snížená",J1008,0)</f>
        <v>0</v>
      </c>
      <c r="BG1008" s="226">
        <f>IF(N1008="zákl. přenesená",J1008,0)</f>
        <v>0</v>
      </c>
      <c r="BH1008" s="226">
        <f>IF(N1008="sníž. přenesená",J1008,0)</f>
        <v>0</v>
      </c>
      <c r="BI1008" s="226">
        <f>IF(N1008="nulová",J1008,0)</f>
        <v>0</v>
      </c>
      <c r="BJ1008" s="22" t="s">
        <v>79</v>
      </c>
      <c r="BK1008" s="226">
        <f>ROUND(I1008*H1008,2)</f>
        <v>0</v>
      </c>
      <c r="BL1008" s="22" t="s">
        <v>153</v>
      </c>
      <c r="BM1008" s="22" t="s">
        <v>992</v>
      </c>
    </row>
    <row r="1009" s="1" customFormat="1">
      <c r="B1009" s="44"/>
      <c r="C1009" s="72"/>
      <c r="D1009" s="227" t="s">
        <v>155</v>
      </c>
      <c r="E1009" s="72"/>
      <c r="F1009" s="228" t="s">
        <v>993</v>
      </c>
      <c r="G1009" s="72"/>
      <c r="H1009" s="72"/>
      <c r="I1009" s="185"/>
      <c r="J1009" s="72"/>
      <c r="K1009" s="72"/>
      <c r="L1009" s="70"/>
      <c r="M1009" s="229"/>
      <c r="N1009" s="45"/>
      <c r="O1009" s="45"/>
      <c r="P1009" s="45"/>
      <c r="Q1009" s="45"/>
      <c r="R1009" s="45"/>
      <c r="S1009" s="45"/>
      <c r="T1009" s="93"/>
      <c r="AT1009" s="22" t="s">
        <v>155</v>
      </c>
      <c r="AU1009" s="22" t="s">
        <v>170</v>
      </c>
    </row>
    <row r="1010" s="11" customFormat="1">
      <c r="B1010" s="230"/>
      <c r="C1010" s="231"/>
      <c r="D1010" s="227" t="s">
        <v>157</v>
      </c>
      <c r="E1010" s="232" t="s">
        <v>21</v>
      </c>
      <c r="F1010" s="233" t="s">
        <v>802</v>
      </c>
      <c r="G1010" s="231"/>
      <c r="H1010" s="232" t="s">
        <v>21</v>
      </c>
      <c r="I1010" s="234"/>
      <c r="J1010" s="231"/>
      <c r="K1010" s="231"/>
      <c r="L1010" s="235"/>
      <c r="M1010" s="236"/>
      <c r="N1010" s="237"/>
      <c r="O1010" s="237"/>
      <c r="P1010" s="237"/>
      <c r="Q1010" s="237"/>
      <c r="R1010" s="237"/>
      <c r="S1010" s="237"/>
      <c r="T1010" s="238"/>
      <c r="AT1010" s="239" t="s">
        <v>157</v>
      </c>
      <c r="AU1010" s="239" t="s">
        <v>170</v>
      </c>
      <c r="AV1010" s="11" t="s">
        <v>79</v>
      </c>
      <c r="AW1010" s="11" t="s">
        <v>35</v>
      </c>
      <c r="AX1010" s="11" t="s">
        <v>72</v>
      </c>
      <c r="AY1010" s="239" t="s">
        <v>146</v>
      </c>
    </row>
    <row r="1011" s="11" customFormat="1">
      <c r="B1011" s="230"/>
      <c r="C1011" s="231"/>
      <c r="D1011" s="227" t="s">
        <v>157</v>
      </c>
      <c r="E1011" s="232" t="s">
        <v>21</v>
      </c>
      <c r="F1011" s="233" t="s">
        <v>159</v>
      </c>
      <c r="G1011" s="231"/>
      <c r="H1011" s="232" t="s">
        <v>21</v>
      </c>
      <c r="I1011" s="234"/>
      <c r="J1011" s="231"/>
      <c r="K1011" s="231"/>
      <c r="L1011" s="235"/>
      <c r="M1011" s="236"/>
      <c r="N1011" s="237"/>
      <c r="O1011" s="237"/>
      <c r="P1011" s="237"/>
      <c r="Q1011" s="237"/>
      <c r="R1011" s="237"/>
      <c r="S1011" s="237"/>
      <c r="T1011" s="238"/>
      <c r="AT1011" s="239" t="s">
        <v>157</v>
      </c>
      <c r="AU1011" s="239" t="s">
        <v>170</v>
      </c>
      <c r="AV1011" s="11" t="s">
        <v>79</v>
      </c>
      <c r="AW1011" s="11" t="s">
        <v>35</v>
      </c>
      <c r="AX1011" s="11" t="s">
        <v>72</v>
      </c>
      <c r="AY1011" s="239" t="s">
        <v>146</v>
      </c>
    </row>
    <row r="1012" s="12" customFormat="1">
      <c r="B1012" s="240"/>
      <c r="C1012" s="241"/>
      <c r="D1012" s="227" t="s">
        <v>157</v>
      </c>
      <c r="E1012" s="242" t="s">
        <v>21</v>
      </c>
      <c r="F1012" s="243" t="s">
        <v>803</v>
      </c>
      <c r="G1012" s="241"/>
      <c r="H1012" s="244">
        <v>32.125</v>
      </c>
      <c r="I1012" s="245"/>
      <c r="J1012" s="241"/>
      <c r="K1012" s="241"/>
      <c r="L1012" s="246"/>
      <c r="M1012" s="247"/>
      <c r="N1012" s="248"/>
      <c r="O1012" s="248"/>
      <c r="P1012" s="248"/>
      <c r="Q1012" s="248"/>
      <c r="R1012" s="248"/>
      <c r="S1012" s="248"/>
      <c r="T1012" s="249"/>
      <c r="AT1012" s="250" t="s">
        <v>157</v>
      </c>
      <c r="AU1012" s="250" t="s">
        <v>170</v>
      </c>
      <c r="AV1012" s="12" t="s">
        <v>81</v>
      </c>
      <c r="AW1012" s="12" t="s">
        <v>35</v>
      </c>
      <c r="AX1012" s="12" t="s">
        <v>72</v>
      </c>
      <c r="AY1012" s="250" t="s">
        <v>146</v>
      </c>
    </row>
    <row r="1013" s="11" customFormat="1">
      <c r="B1013" s="230"/>
      <c r="C1013" s="231"/>
      <c r="D1013" s="227" t="s">
        <v>157</v>
      </c>
      <c r="E1013" s="232" t="s">
        <v>21</v>
      </c>
      <c r="F1013" s="233" t="s">
        <v>161</v>
      </c>
      <c r="G1013" s="231"/>
      <c r="H1013" s="232" t="s">
        <v>21</v>
      </c>
      <c r="I1013" s="234"/>
      <c r="J1013" s="231"/>
      <c r="K1013" s="231"/>
      <c r="L1013" s="235"/>
      <c r="M1013" s="236"/>
      <c r="N1013" s="237"/>
      <c r="O1013" s="237"/>
      <c r="P1013" s="237"/>
      <c r="Q1013" s="237"/>
      <c r="R1013" s="237"/>
      <c r="S1013" s="237"/>
      <c r="T1013" s="238"/>
      <c r="AT1013" s="239" t="s">
        <v>157</v>
      </c>
      <c r="AU1013" s="239" t="s">
        <v>170</v>
      </c>
      <c r="AV1013" s="11" t="s">
        <v>79</v>
      </c>
      <c r="AW1013" s="11" t="s">
        <v>35</v>
      </c>
      <c r="AX1013" s="11" t="s">
        <v>72</v>
      </c>
      <c r="AY1013" s="239" t="s">
        <v>146</v>
      </c>
    </row>
    <row r="1014" s="12" customFormat="1">
      <c r="B1014" s="240"/>
      <c r="C1014" s="241"/>
      <c r="D1014" s="227" t="s">
        <v>157</v>
      </c>
      <c r="E1014" s="242" t="s">
        <v>21</v>
      </c>
      <c r="F1014" s="243" t="s">
        <v>804</v>
      </c>
      <c r="G1014" s="241"/>
      <c r="H1014" s="244">
        <v>36.848999999999997</v>
      </c>
      <c r="I1014" s="245"/>
      <c r="J1014" s="241"/>
      <c r="K1014" s="241"/>
      <c r="L1014" s="246"/>
      <c r="M1014" s="247"/>
      <c r="N1014" s="248"/>
      <c r="O1014" s="248"/>
      <c r="P1014" s="248"/>
      <c r="Q1014" s="248"/>
      <c r="R1014" s="248"/>
      <c r="S1014" s="248"/>
      <c r="T1014" s="249"/>
      <c r="AT1014" s="250" t="s">
        <v>157</v>
      </c>
      <c r="AU1014" s="250" t="s">
        <v>170</v>
      </c>
      <c r="AV1014" s="12" t="s">
        <v>81</v>
      </c>
      <c r="AW1014" s="12" t="s">
        <v>35</v>
      </c>
      <c r="AX1014" s="12" t="s">
        <v>72</v>
      </c>
      <c r="AY1014" s="250" t="s">
        <v>146</v>
      </c>
    </row>
    <row r="1015" s="11" customFormat="1">
      <c r="B1015" s="230"/>
      <c r="C1015" s="231"/>
      <c r="D1015" s="227" t="s">
        <v>157</v>
      </c>
      <c r="E1015" s="232" t="s">
        <v>21</v>
      </c>
      <c r="F1015" s="233" t="s">
        <v>163</v>
      </c>
      <c r="G1015" s="231"/>
      <c r="H1015" s="232" t="s">
        <v>21</v>
      </c>
      <c r="I1015" s="234"/>
      <c r="J1015" s="231"/>
      <c r="K1015" s="231"/>
      <c r="L1015" s="235"/>
      <c r="M1015" s="236"/>
      <c r="N1015" s="237"/>
      <c r="O1015" s="237"/>
      <c r="P1015" s="237"/>
      <c r="Q1015" s="237"/>
      <c r="R1015" s="237"/>
      <c r="S1015" s="237"/>
      <c r="T1015" s="238"/>
      <c r="AT1015" s="239" t="s">
        <v>157</v>
      </c>
      <c r="AU1015" s="239" t="s">
        <v>170</v>
      </c>
      <c r="AV1015" s="11" t="s">
        <v>79</v>
      </c>
      <c r="AW1015" s="11" t="s">
        <v>35</v>
      </c>
      <c r="AX1015" s="11" t="s">
        <v>72</v>
      </c>
      <c r="AY1015" s="239" t="s">
        <v>146</v>
      </c>
    </row>
    <row r="1016" s="12" customFormat="1">
      <c r="B1016" s="240"/>
      <c r="C1016" s="241"/>
      <c r="D1016" s="227" t="s">
        <v>157</v>
      </c>
      <c r="E1016" s="242" t="s">
        <v>21</v>
      </c>
      <c r="F1016" s="243" t="s">
        <v>805</v>
      </c>
      <c r="G1016" s="241"/>
      <c r="H1016" s="244">
        <v>22.696000000000002</v>
      </c>
      <c r="I1016" s="245"/>
      <c r="J1016" s="241"/>
      <c r="K1016" s="241"/>
      <c r="L1016" s="246"/>
      <c r="M1016" s="247"/>
      <c r="N1016" s="248"/>
      <c r="O1016" s="248"/>
      <c r="P1016" s="248"/>
      <c r="Q1016" s="248"/>
      <c r="R1016" s="248"/>
      <c r="S1016" s="248"/>
      <c r="T1016" s="249"/>
      <c r="AT1016" s="250" t="s">
        <v>157</v>
      </c>
      <c r="AU1016" s="250" t="s">
        <v>170</v>
      </c>
      <c r="AV1016" s="12" t="s">
        <v>81</v>
      </c>
      <c r="AW1016" s="12" t="s">
        <v>35</v>
      </c>
      <c r="AX1016" s="12" t="s">
        <v>72</v>
      </c>
      <c r="AY1016" s="250" t="s">
        <v>146</v>
      </c>
    </row>
    <row r="1017" s="11" customFormat="1">
      <c r="B1017" s="230"/>
      <c r="C1017" s="231"/>
      <c r="D1017" s="227" t="s">
        <v>157</v>
      </c>
      <c r="E1017" s="232" t="s">
        <v>21</v>
      </c>
      <c r="F1017" s="233" t="s">
        <v>806</v>
      </c>
      <c r="G1017" s="231"/>
      <c r="H1017" s="232" t="s">
        <v>21</v>
      </c>
      <c r="I1017" s="234"/>
      <c r="J1017" s="231"/>
      <c r="K1017" s="231"/>
      <c r="L1017" s="235"/>
      <c r="M1017" s="236"/>
      <c r="N1017" s="237"/>
      <c r="O1017" s="237"/>
      <c r="P1017" s="237"/>
      <c r="Q1017" s="237"/>
      <c r="R1017" s="237"/>
      <c r="S1017" s="237"/>
      <c r="T1017" s="238"/>
      <c r="AT1017" s="239" t="s">
        <v>157</v>
      </c>
      <c r="AU1017" s="239" t="s">
        <v>170</v>
      </c>
      <c r="AV1017" s="11" t="s">
        <v>79</v>
      </c>
      <c r="AW1017" s="11" t="s">
        <v>35</v>
      </c>
      <c r="AX1017" s="11" t="s">
        <v>72</v>
      </c>
      <c r="AY1017" s="239" t="s">
        <v>146</v>
      </c>
    </row>
    <row r="1018" s="11" customFormat="1">
      <c r="B1018" s="230"/>
      <c r="C1018" s="231"/>
      <c r="D1018" s="227" t="s">
        <v>157</v>
      </c>
      <c r="E1018" s="232" t="s">
        <v>21</v>
      </c>
      <c r="F1018" s="233" t="s">
        <v>159</v>
      </c>
      <c r="G1018" s="231"/>
      <c r="H1018" s="232" t="s">
        <v>21</v>
      </c>
      <c r="I1018" s="234"/>
      <c r="J1018" s="231"/>
      <c r="K1018" s="231"/>
      <c r="L1018" s="235"/>
      <c r="M1018" s="236"/>
      <c r="N1018" s="237"/>
      <c r="O1018" s="237"/>
      <c r="P1018" s="237"/>
      <c r="Q1018" s="237"/>
      <c r="R1018" s="237"/>
      <c r="S1018" s="237"/>
      <c r="T1018" s="238"/>
      <c r="AT1018" s="239" t="s">
        <v>157</v>
      </c>
      <c r="AU1018" s="239" t="s">
        <v>170</v>
      </c>
      <c r="AV1018" s="11" t="s">
        <v>79</v>
      </c>
      <c r="AW1018" s="11" t="s">
        <v>35</v>
      </c>
      <c r="AX1018" s="11" t="s">
        <v>72</v>
      </c>
      <c r="AY1018" s="239" t="s">
        <v>146</v>
      </c>
    </row>
    <row r="1019" s="12" customFormat="1">
      <c r="B1019" s="240"/>
      <c r="C1019" s="241"/>
      <c r="D1019" s="227" t="s">
        <v>157</v>
      </c>
      <c r="E1019" s="242" t="s">
        <v>21</v>
      </c>
      <c r="F1019" s="243" t="s">
        <v>807</v>
      </c>
      <c r="G1019" s="241"/>
      <c r="H1019" s="244">
        <v>273.42000000000002</v>
      </c>
      <c r="I1019" s="245"/>
      <c r="J1019" s="241"/>
      <c r="K1019" s="241"/>
      <c r="L1019" s="246"/>
      <c r="M1019" s="247"/>
      <c r="N1019" s="248"/>
      <c r="O1019" s="248"/>
      <c r="P1019" s="248"/>
      <c r="Q1019" s="248"/>
      <c r="R1019" s="248"/>
      <c r="S1019" s="248"/>
      <c r="T1019" s="249"/>
      <c r="AT1019" s="250" t="s">
        <v>157</v>
      </c>
      <c r="AU1019" s="250" t="s">
        <v>170</v>
      </c>
      <c r="AV1019" s="12" t="s">
        <v>81</v>
      </c>
      <c r="AW1019" s="12" t="s">
        <v>35</v>
      </c>
      <c r="AX1019" s="12" t="s">
        <v>72</v>
      </c>
      <c r="AY1019" s="250" t="s">
        <v>146</v>
      </c>
    </row>
    <row r="1020" s="11" customFormat="1">
      <c r="B1020" s="230"/>
      <c r="C1020" s="231"/>
      <c r="D1020" s="227" t="s">
        <v>157</v>
      </c>
      <c r="E1020" s="232" t="s">
        <v>21</v>
      </c>
      <c r="F1020" s="233" t="s">
        <v>340</v>
      </c>
      <c r="G1020" s="231"/>
      <c r="H1020" s="232" t="s">
        <v>21</v>
      </c>
      <c r="I1020" s="234"/>
      <c r="J1020" s="231"/>
      <c r="K1020" s="231"/>
      <c r="L1020" s="235"/>
      <c r="M1020" s="236"/>
      <c r="N1020" s="237"/>
      <c r="O1020" s="237"/>
      <c r="P1020" s="237"/>
      <c r="Q1020" s="237"/>
      <c r="R1020" s="237"/>
      <c r="S1020" s="237"/>
      <c r="T1020" s="238"/>
      <c r="AT1020" s="239" t="s">
        <v>157</v>
      </c>
      <c r="AU1020" s="239" t="s">
        <v>170</v>
      </c>
      <c r="AV1020" s="11" t="s">
        <v>79</v>
      </c>
      <c r="AW1020" s="11" t="s">
        <v>35</v>
      </c>
      <c r="AX1020" s="11" t="s">
        <v>72</v>
      </c>
      <c r="AY1020" s="239" t="s">
        <v>146</v>
      </c>
    </row>
    <row r="1021" s="12" customFormat="1">
      <c r="B1021" s="240"/>
      <c r="C1021" s="241"/>
      <c r="D1021" s="227" t="s">
        <v>157</v>
      </c>
      <c r="E1021" s="242" t="s">
        <v>21</v>
      </c>
      <c r="F1021" s="243" t="s">
        <v>635</v>
      </c>
      <c r="G1021" s="241"/>
      <c r="H1021" s="244">
        <v>-92.159999999999997</v>
      </c>
      <c r="I1021" s="245"/>
      <c r="J1021" s="241"/>
      <c r="K1021" s="241"/>
      <c r="L1021" s="246"/>
      <c r="M1021" s="247"/>
      <c r="N1021" s="248"/>
      <c r="O1021" s="248"/>
      <c r="P1021" s="248"/>
      <c r="Q1021" s="248"/>
      <c r="R1021" s="248"/>
      <c r="S1021" s="248"/>
      <c r="T1021" s="249"/>
      <c r="AT1021" s="250" t="s">
        <v>157</v>
      </c>
      <c r="AU1021" s="250" t="s">
        <v>170</v>
      </c>
      <c r="AV1021" s="12" t="s">
        <v>81</v>
      </c>
      <c r="AW1021" s="12" t="s">
        <v>35</v>
      </c>
      <c r="AX1021" s="12" t="s">
        <v>72</v>
      </c>
      <c r="AY1021" s="250" t="s">
        <v>146</v>
      </c>
    </row>
    <row r="1022" s="11" customFormat="1">
      <c r="B1022" s="230"/>
      <c r="C1022" s="231"/>
      <c r="D1022" s="227" t="s">
        <v>157</v>
      </c>
      <c r="E1022" s="232" t="s">
        <v>21</v>
      </c>
      <c r="F1022" s="233" t="s">
        <v>342</v>
      </c>
      <c r="G1022" s="231"/>
      <c r="H1022" s="232" t="s">
        <v>21</v>
      </c>
      <c r="I1022" s="234"/>
      <c r="J1022" s="231"/>
      <c r="K1022" s="231"/>
      <c r="L1022" s="235"/>
      <c r="M1022" s="236"/>
      <c r="N1022" s="237"/>
      <c r="O1022" s="237"/>
      <c r="P1022" s="237"/>
      <c r="Q1022" s="237"/>
      <c r="R1022" s="237"/>
      <c r="S1022" s="237"/>
      <c r="T1022" s="238"/>
      <c r="AT1022" s="239" t="s">
        <v>157</v>
      </c>
      <c r="AU1022" s="239" t="s">
        <v>170</v>
      </c>
      <c r="AV1022" s="11" t="s">
        <v>79</v>
      </c>
      <c r="AW1022" s="11" t="s">
        <v>35</v>
      </c>
      <c r="AX1022" s="11" t="s">
        <v>72</v>
      </c>
      <c r="AY1022" s="239" t="s">
        <v>146</v>
      </c>
    </row>
    <row r="1023" s="12" customFormat="1">
      <c r="B1023" s="240"/>
      <c r="C1023" s="241"/>
      <c r="D1023" s="227" t="s">
        <v>157</v>
      </c>
      <c r="E1023" s="242" t="s">
        <v>21</v>
      </c>
      <c r="F1023" s="243" t="s">
        <v>808</v>
      </c>
      <c r="G1023" s="241"/>
      <c r="H1023" s="244">
        <v>15.359999999999999</v>
      </c>
      <c r="I1023" s="245"/>
      <c r="J1023" s="241"/>
      <c r="K1023" s="241"/>
      <c r="L1023" s="246"/>
      <c r="M1023" s="247"/>
      <c r="N1023" s="248"/>
      <c r="O1023" s="248"/>
      <c r="P1023" s="248"/>
      <c r="Q1023" s="248"/>
      <c r="R1023" s="248"/>
      <c r="S1023" s="248"/>
      <c r="T1023" s="249"/>
      <c r="AT1023" s="250" t="s">
        <v>157</v>
      </c>
      <c r="AU1023" s="250" t="s">
        <v>170</v>
      </c>
      <c r="AV1023" s="12" t="s">
        <v>81</v>
      </c>
      <c r="AW1023" s="12" t="s">
        <v>35</v>
      </c>
      <c r="AX1023" s="12" t="s">
        <v>72</v>
      </c>
      <c r="AY1023" s="250" t="s">
        <v>146</v>
      </c>
    </row>
    <row r="1024" s="11" customFormat="1">
      <c r="B1024" s="230"/>
      <c r="C1024" s="231"/>
      <c r="D1024" s="227" t="s">
        <v>157</v>
      </c>
      <c r="E1024" s="232" t="s">
        <v>21</v>
      </c>
      <c r="F1024" s="233" t="s">
        <v>161</v>
      </c>
      <c r="G1024" s="231"/>
      <c r="H1024" s="232" t="s">
        <v>21</v>
      </c>
      <c r="I1024" s="234"/>
      <c r="J1024" s="231"/>
      <c r="K1024" s="231"/>
      <c r="L1024" s="235"/>
      <c r="M1024" s="236"/>
      <c r="N1024" s="237"/>
      <c r="O1024" s="237"/>
      <c r="P1024" s="237"/>
      <c r="Q1024" s="237"/>
      <c r="R1024" s="237"/>
      <c r="S1024" s="237"/>
      <c r="T1024" s="238"/>
      <c r="AT1024" s="239" t="s">
        <v>157</v>
      </c>
      <c r="AU1024" s="239" t="s">
        <v>170</v>
      </c>
      <c r="AV1024" s="11" t="s">
        <v>79</v>
      </c>
      <c r="AW1024" s="11" t="s">
        <v>35</v>
      </c>
      <c r="AX1024" s="11" t="s">
        <v>72</v>
      </c>
      <c r="AY1024" s="239" t="s">
        <v>146</v>
      </c>
    </row>
    <row r="1025" s="12" customFormat="1">
      <c r="B1025" s="240"/>
      <c r="C1025" s="241"/>
      <c r="D1025" s="227" t="s">
        <v>157</v>
      </c>
      <c r="E1025" s="242" t="s">
        <v>21</v>
      </c>
      <c r="F1025" s="243" t="s">
        <v>807</v>
      </c>
      <c r="G1025" s="241"/>
      <c r="H1025" s="244">
        <v>273.42000000000002</v>
      </c>
      <c r="I1025" s="245"/>
      <c r="J1025" s="241"/>
      <c r="K1025" s="241"/>
      <c r="L1025" s="246"/>
      <c r="M1025" s="247"/>
      <c r="N1025" s="248"/>
      <c r="O1025" s="248"/>
      <c r="P1025" s="248"/>
      <c r="Q1025" s="248"/>
      <c r="R1025" s="248"/>
      <c r="S1025" s="248"/>
      <c r="T1025" s="249"/>
      <c r="AT1025" s="250" t="s">
        <v>157</v>
      </c>
      <c r="AU1025" s="250" t="s">
        <v>170</v>
      </c>
      <c r="AV1025" s="12" t="s">
        <v>81</v>
      </c>
      <c r="AW1025" s="12" t="s">
        <v>35</v>
      </c>
      <c r="AX1025" s="12" t="s">
        <v>72</v>
      </c>
      <c r="AY1025" s="250" t="s">
        <v>146</v>
      </c>
    </row>
    <row r="1026" s="11" customFormat="1">
      <c r="B1026" s="230"/>
      <c r="C1026" s="231"/>
      <c r="D1026" s="227" t="s">
        <v>157</v>
      </c>
      <c r="E1026" s="232" t="s">
        <v>21</v>
      </c>
      <c r="F1026" s="233" t="s">
        <v>340</v>
      </c>
      <c r="G1026" s="231"/>
      <c r="H1026" s="232" t="s">
        <v>21</v>
      </c>
      <c r="I1026" s="234"/>
      <c r="J1026" s="231"/>
      <c r="K1026" s="231"/>
      <c r="L1026" s="235"/>
      <c r="M1026" s="236"/>
      <c r="N1026" s="237"/>
      <c r="O1026" s="237"/>
      <c r="P1026" s="237"/>
      <c r="Q1026" s="237"/>
      <c r="R1026" s="237"/>
      <c r="S1026" s="237"/>
      <c r="T1026" s="238"/>
      <c r="AT1026" s="239" t="s">
        <v>157</v>
      </c>
      <c r="AU1026" s="239" t="s">
        <v>170</v>
      </c>
      <c r="AV1026" s="11" t="s">
        <v>79</v>
      </c>
      <c r="AW1026" s="11" t="s">
        <v>35</v>
      </c>
      <c r="AX1026" s="11" t="s">
        <v>72</v>
      </c>
      <c r="AY1026" s="239" t="s">
        <v>146</v>
      </c>
    </row>
    <row r="1027" s="12" customFormat="1">
      <c r="B1027" s="240"/>
      <c r="C1027" s="241"/>
      <c r="D1027" s="227" t="s">
        <v>157</v>
      </c>
      <c r="E1027" s="242" t="s">
        <v>21</v>
      </c>
      <c r="F1027" s="243" t="s">
        <v>636</v>
      </c>
      <c r="G1027" s="241"/>
      <c r="H1027" s="244">
        <v>-115.2</v>
      </c>
      <c r="I1027" s="245"/>
      <c r="J1027" s="241"/>
      <c r="K1027" s="241"/>
      <c r="L1027" s="246"/>
      <c r="M1027" s="247"/>
      <c r="N1027" s="248"/>
      <c r="O1027" s="248"/>
      <c r="P1027" s="248"/>
      <c r="Q1027" s="248"/>
      <c r="R1027" s="248"/>
      <c r="S1027" s="248"/>
      <c r="T1027" s="249"/>
      <c r="AT1027" s="250" t="s">
        <v>157</v>
      </c>
      <c r="AU1027" s="250" t="s">
        <v>170</v>
      </c>
      <c r="AV1027" s="12" t="s">
        <v>81</v>
      </c>
      <c r="AW1027" s="12" t="s">
        <v>35</v>
      </c>
      <c r="AX1027" s="12" t="s">
        <v>72</v>
      </c>
      <c r="AY1027" s="250" t="s">
        <v>146</v>
      </c>
    </row>
    <row r="1028" s="11" customFormat="1">
      <c r="B1028" s="230"/>
      <c r="C1028" s="231"/>
      <c r="D1028" s="227" t="s">
        <v>157</v>
      </c>
      <c r="E1028" s="232" t="s">
        <v>21</v>
      </c>
      <c r="F1028" s="233" t="s">
        <v>342</v>
      </c>
      <c r="G1028" s="231"/>
      <c r="H1028" s="232" t="s">
        <v>21</v>
      </c>
      <c r="I1028" s="234"/>
      <c r="J1028" s="231"/>
      <c r="K1028" s="231"/>
      <c r="L1028" s="235"/>
      <c r="M1028" s="236"/>
      <c r="N1028" s="237"/>
      <c r="O1028" s="237"/>
      <c r="P1028" s="237"/>
      <c r="Q1028" s="237"/>
      <c r="R1028" s="237"/>
      <c r="S1028" s="237"/>
      <c r="T1028" s="238"/>
      <c r="AT1028" s="239" t="s">
        <v>157</v>
      </c>
      <c r="AU1028" s="239" t="s">
        <v>170</v>
      </c>
      <c r="AV1028" s="11" t="s">
        <v>79</v>
      </c>
      <c r="AW1028" s="11" t="s">
        <v>35</v>
      </c>
      <c r="AX1028" s="11" t="s">
        <v>72</v>
      </c>
      <c r="AY1028" s="239" t="s">
        <v>146</v>
      </c>
    </row>
    <row r="1029" s="12" customFormat="1">
      <c r="B1029" s="240"/>
      <c r="C1029" s="241"/>
      <c r="D1029" s="227" t="s">
        <v>157</v>
      </c>
      <c r="E1029" s="242" t="s">
        <v>21</v>
      </c>
      <c r="F1029" s="243" t="s">
        <v>809</v>
      </c>
      <c r="G1029" s="241"/>
      <c r="H1029" s="244">
        <v>19.199999999999999</v>
      </c>
      <c r="I1029" s="245"/>
      <c r="J1029" s="241"/>
      <c r="K1029" s="241"/>
      <c r="L1029" s="246"/>
      <c r="M1029" s="247"/>
      <c r="N1029" s="248"/>
      <c r="O1029" s="248"/>
      <c r="P1029" s="248"/>
      <c r="Q1029" s="248"/>
      <c r="R1029" s="248"/>
      <c r="S1029" s="248"/>
      <c r="T1029" s="249"/>
      <c r="AT1029" s="250" t="s">
        <v>157</v>
      </c>
      <c r="AU1029" s="250" t="s">
        <v>170</v>
      </c>
      <c r="AV1029" s="12" t="s">
        <v>81</v>
      </c>
      <c r="AW1029" s="12" t="s">
        <v>35</v>
      </c>
      <c r="AX1029" s="12" t="s">
        <v>72</v>
      </c>
      <c r="AY1029" s="250" t="s">
        <v>146</v>
      </c>
    </row>
    <row r="1030" s="11" customFormat="1">
      <c r="B1030" s="230"/>
      <c r="C1030" s="231"/>
      <c r="D1030" s="227" t="s">
        <v>157</v>
      </c>
      <c r="E1030" s="232" t="s">
        <v>21</v>
      </c>
      <c r="F1030" s="233" t="s">
        <v>810</v>
      </c>
      <c r="G1030" s="231"/>
      <c r="H1030" s="232" t="s">
        <v>21</v>
      </c>
      <c r="I1030" s="234"/>
      <c r="J1030" s="231"/>
      <c r="K1030" s="231"/>
      <c r="L1030" s="235"/>
      <c r="M1030" s="236"/>
      <c r="N1030" s="237"/>
      <c r="O1030" s="237"/>
      <c r="P1030" s="237"/>
      <c r="Q1030" s="237"/>
      <c r="R1030" s="237"/>
      <c r="S1030" s="237"/>
      <c r="T1030" s="238"/>
      <c r="AT1030" s="239" t="s">
        <v>157</v>
      </c>
      <c r="AU1030" s="239" t="s">
        <v>170</v>
      </c>
      <c r="AV1030" s="11" t="s">
        <v>79</v>
      </c>
      <c r="AW1030" s="11" t="s">
        <v>35</v>
      </c>
      <c r="AX1030" s="11" t="s">
        <v>72</v>
      </c>
      <c r="AY1030" s="239" t="s">
        <v>146</v>
      </c>
    </row>
    <row r="1031" s="12" customFormat="1">
      <c r="B1031" s="240"/>
      <c r="C1031" s="241"/>
      <c r="D1031" s="227" t="s">
        <v>157</v>
      </c>
      <c r="E1031" s="242" t="s">
        <v>21</v>
      </c>
      <c r="F1031" s="243" t="s">
        <v>639</v>
      </c>
      <c r="G1031" s="241"/>
      <c r="H1031" s="244">
        <v>155.29300000000001</v>
      </c>
      <c r="I1031" s="245"/>
      <c r="J1031" s="241"/>
      <c r="K1031" s="241"/>
      <c r="L1031" s="246"/>
      <c r="M1031" s="247"/>
      <c r="N1031" s="248"/>
      <c r="O1031" s="248"/>
      <c r="P1031" s="248"/>
      <c r="Q1031" s="248"/>
      <c r="R1031" s="248"/>
      <c r="S1031" s="248"/>
      <c r="T1031" s="249"/>
      <c r="AT1031" s="250" t="s">
        <v>157</v>
      </c>
      <c r="AU1031" s="250" t="s">
        <v>170</v>
      </c>
      <c r="AV1031" s="12" t="s">
        <v>81</v>
      </c>
      <c r="AW1031" s="12" t="s">
        <v>35</v>
      </c>
      <c r="AX1031" s="12" t="s">
        <v>72</v>
      </c>
      <c r="AY1031" s="250" t="s">
        <v>146</v>
      </c>
    </row>
    <row r="1032" s="11" customFormat="1">
      <c r="B1032" s="230"/>
      <c r="C1032" s="231"/>
      <c r="D1032" s="227" t="s">
        <v>157</v>
      </c>
      <c r="E1032" s="232" t="s">
        <v>21</v>
      </c>
      <c r="F1032" s="233" t="s">
        <v>340</v>
      </c>
      <c r="G1032" s="231"/>
      <c r="H1032" s="232" t="s">
        <v>21</v>
      </c>
      <c r="I1032" s="234"/>
      <c r="J1032" s="231"/>
      <c r="K1032" s="231"/>
      <c r="L1032" s="235"/>
      <c r="M1032" s="236"/>
      <c r="N1032" s="237"/>
      <c r="O1032" s="237"/>
      <c r="P1032" s="237"/>
      <c r="Q1032" s="237"/>
      <c r="R1032" s="237"/>
      <c r="S1032" s="237"/>
      <c r="T1032" s="238"/>
      <c r="AT1032" s="239" t="s">
        <v>157</v>
      </c>
      <c r="AU1032" s="239" t="s">
        <v>170</v>
      </c>
      <c r="AV1032" s="11" t="s">
        <v>79</v>
      </c>
      <c r="AW1032" s="11" t="s">
        <v>35</v>
      </c>
      <c r="AX1032" s="11" t="s">
        <v>72</v>
      </c>
      <c r="AY1032" s="239" t="s">
        <v>146</v>
      </c>
    </row>
    <row r="1033" s="12" customFormat="1">
      <c r="B1033" s="240"/>
      <c r="C1033" s="241"/>
      <c r="D1033" s="227" t="s">
        <v>157</v>
      </c>
      <c r="E1033" s="242" t="s">
        <v>21</v>
      </c>
      <c r="F1033" s="243" t="s">
        <v>811</v>
      </c>
      <c r="G1033" s="241"/>
      <c r="H1033" s="244">
        <v>-56.576000000000001</v>
      </c>
      <c r="I1033" s="245"/>
      <c r="J1033" s="241"/>
      <c r="K1033" s="241"/>
      <c r="L1033" s="246"/>
      <c r="M1033" s="247"/>
      <c r="N1033" s="248"/>
      <c r="O1033" s="248"/>
      <c r="P1033" s="248"/>
      <c r="Q1033" s="248"/>
      <c r="R1033" s="248"/>
      <c r="S1033" s="248"/>
      <c r="T1033" s="249"/>
      <c r="AT1033" s="250" t="s">
        <v>157</v>
      </c>
      <c r="AU1033" s="250" t="s">
        <v>170</v>
      </c>
      <c r="AV1033" s="12" t="s">
        <v>81</v>
      </c>
      <c r="AW1033" s="12" t="s">
        <v>35</v>
      </c>
      <c r="AX1033" s="12" t="s">
        <v>72</v>
      </c>
      <c r="AY1033" s="250" t="s">
        <v>146</v>
      </c>
    </row>
    <row r="1034" s="11" customFormat="1">
      <c r="B1034" s="230"/>
      <c r="C1034" s="231"/>
      <c r="D1034" s="227" t="s">
        <v>157</v>
      </c>
      <c r="E1034" s="232" t="s">
        <v>21</v>
      </c>
      <c r="F1034" s="233" t="s">
        <v>342</v>
      </c>
      <c r="G1034" s="231"/>
      <c r="H1034" s="232" t="s">
        <v>21</v>
      </c>
      <c r="I1034" s="234"/>
      <c r="J1034" s="231"/>
      <c r="K1034" s="231"/>
      <c r="L1034" s="235"/>
      <c r="M1034" s="236"/>
      <c r="N1034" s="237"/>
      <c r="O1034" s="237"/>
      <c r="P1034" s="237"/>
      <c r="Q1034" s="237"/>
      <c r="R1034" s="237"/>
      <c r="S1034" s="237"/>
      <c r="T1034" s="238"/>
      <c r="AT1034" s="239" t="s">
        <v>157</v>
      </c>
      <c r="AU1034" s="239" t="s">
        <v>170</v>
      </c>
      <c r="AV1034" s="11" t="s">
        <v>79</v>
      </c>
      <c r="AW1034" s="11" t="s">
        <v>35</v>
      </c>
      <c r="AX1034" s="11" t="s">
        <v>72</v>
      </c>
      <c r="AY1034" s="239" t="s">
        <v>146</v>
      </c>
    </row>
    <row r="1035" s="12" customFormat="1">
      <c r="B1035" s="240"/>
      <c r="C1035" s="241"/>
      <c r="D1035" s="227" t="s">
        <v>157</v>
      </c>
      <c r="E1035" s="242" t="s">
        <v>21</v>
      </c>
      <c r="F1035" s="243" t="s">
        <v>812</v>
      </c>
      <c r="G1035" s="241"/>
      <c r="H1035" s="244">
        <v>9.5519999999999996</v>
      </c>
      <c r="I1035" s="245"/>
      <c r="J1035" s="241"/>
      <c r="K1035" s="241"/>
      <c r="L1035" s="246"/>
      <c r="M1035" s="247"/>
      <c r="N1035" s="248"/>
      <c r="O1035" s="248"/>
      <c r="P1035" s="248"/>
      <c r="Q1035" s="248"/>
      <c r="R1035" s="248"/>
      <c r="S1035" s="248"/>
      <c r="T1035" s="249"/>
      <c r="AT1035" s="250" t="s">
        <v>157</v>
      </c>
      <c r="AU1035" s="250" t="s">
        <v>170</v>
      </c>
      <c r="AV1035" s="12" t="s">
        <v>81</v>
      </c>
      <c r="AW1035" s="12" t="s">
        <v>35</v>
      </c>
      <c r="AX1035" s="12" t="s">
        <v>72</v>
      </c>
      <c r="AY1035" s="250" t="s">
        <v>146</v>
      </c>
    </row>
    <row r="1036" s="11" customFormat="1">
      <c r="B1036" s="230"/>
      <c r="C1036" s="231"/>
      <c r="D1036" s="227" t="s">
        <v>157</v>
      </c>
      <c r="E1036" s="232" t="s">
        <v>21</v>
      </c>
      <c r="F1036" s="233" t="s">
        <v>346</v>
      </c>
      <c r="G1036" s="231"/>
      <c r="H1036" s="232" t="s">
        <v>21</v>
      </c>
      <c r="I1036" s="234"/>
      <c r="J1036" s="231"/>
      <c r="K1036" s="231"/>
      <c r="L1036" s="235"/>
      <c r="M1036" s="236"/>
      <c r="N1036" s="237"/>
      <c r="O1036" s="237"/>
      <c r="P1036" s="237"/>
      <c r="Q1036" s="237"/>
      <c r="R1036" s="237"/>
      <c r="S1036" s="237"/>
      <c r="T1036" s="238"/>
      <c r="AT1036" s="239" t="s">
        <v>157</v>
      </c>
      <c r="AU1036" s="239" t="s">
        <v>170</v>
      </c>
      <c r="AV1036" s="11" t="s">
        <v>79</v>
      </c>
      <c r="AW1036" s="11" t="s">
        <v>35</v>
      </c>
      <c r="AX1036" s="11" t="s">
        <v>72</v>
      </c>
      <c r="AY1036" s="239" t="s">
        <v>146</v>
      </c>
    </row>
    <row r="1037" s="12" customFormat="1">
      <c r="B1037" s="240"/>
      <c r="C1037" s="241"/>
      <c r="D1037" s="227" t="s">
        <v>157</v>
      </c>
      <c r="E1037" s="242" t="s">
        <v>21</v>
      </c>
      <c r="F1037" s="243" t="s">
        <v>813</v>
      </c>
      <c r="G1037" s="241"/>
      <c r="H1037" s="244">
        <v>88.724999999999994</v>
      </c>
      <c r="I1037" s="245"/>
      <c r="J1037" s="241"/>
      <c r="K1037" s="241"/>
      <c r="L1037" s="246"/>
      <c r="M1037" s="247"/>
      <c r="N1037" s="248"/>
      <c r="O1037" s="248"/>
      <c r="P1037" s="248"/>
      <c r="Q1037" s="248"/>
      <c r="R1037" s="248"/>
      <c r="S1037" s="248"/>
      <c r="T1037" s="249"/>
      <c r="AT1037" s="250" t="s">
        <v>157</v>
      </c>
      <c r="AU1037" s="250" t="s">
        <v>170</v>
      </c>
      <c r="AV1037" s="12" t="s">
        <v>81</v>
      </c>
      <c r="AW1037" s="12" t="s">
        <v>35</v>
      </c>
      <c r="AX1037" s="12" t="s">
        <v>72</v>
      </c>
      <c r="AY1037" s="250" t="s">
        <v>146</v>
      </c>
    </row>
    <row r="1038" s="11" customFormat="1">
      <c r="B1038" s="230"/>
      <c r="C1038" s="231"/>
      <c r="D1038" s="227" t="s">
        <v>157</v>
      </c>
      <c r="E1038" s="232" t="s">
        <v>21</v>
      </c>
      <c r="F1038" s="233" t="s">
        <v>340</v>
      </c>
      <c r="G1038" s="231"/>
      <c r="H1038" s="232" t="s">
        <v>21</v>
      </c>
      <c r="I1038" s="234"/>
      <c r="J1038" s="231"/>
      <c r="K1038" s="231"/>
      <c r="L1038" s="235"/>
      <c r="M1038" s="236"/>
      <c r="N1038" s="237"/>
      <c r="O1038" s="237"/>
      <c r="P1038" s="237"/>
      <c r="Q1038" s="237"/>
      <c r="R1038" s="237"/>
      <c r="S1038" s="237"/>
      <c r="T1038" s="238"/>
      <c r="AT1038" s="239" t="s">
        <v>157</v>
      </c>
      <c r="AU1038" s="239" t="s">
        <v>170</v>
      </c>
      <c r="AV1038" s="11" t="s">
        <v>79</v>
      </c>
      <c r="AW1038" s="11" t="s">
        <v>35</v>
      </c>
      <c r="AX1038" s="11" t="s">
        <v>72</v>
      </c>
      <c r="AY1038" s="239" t="s">
        <v>146</v>
      </c>
    </row>
    <row r="1039" s="12" customFormat="1">
      <c r="B1039" s="240"/>
      <c r="C1039" s="241"/>
      <c r="D1039" s="227" t="s">
        <v>157</v>
      </c>
      <c r="E1039" s="242" t="s">
        <v>21</v>
      </c>
      <c r="F1039" s="243" t="s">
        <v>638</v>
      </c>
      <c r="G1039" s="241"/>
      <c r="H1039" s="244">
        <v>-34.560000000000002</v>
      </c>
      <c r="I1039" s="245"/>
      <c r="J1039" s="241"/>
      <c r="K1039" s="241"/>
      <c r="L1039" s="246"/>
      <c r="M1039" s="247"/>
      <c r="N1039" s="248"/>
      <c r="O1039" s="248"/>
      <c r="P1039" s="248"/>
      <c r="Q1039" s="248"/>
      <c r="R1039" s="248"/>
      <c r="S1039" s="248"/>
      <c r="T1039" s="249"/>
      <c r="AT1039" s="250" t="s">
        <v>157</v>
      </c>
      <c r="AU1039" s="250" t="s">
        <v>170</v>
      </c>
      <c r="AV1039" s="12" t="s">
        <v>81</v>
      </c>
      <c r="AW1039" s="12" t="s">
        <v>35</v>
      </c>
      <c r="AX1039" s="12" t="s">
        <v>72</v>
      </c>
      <c r="AY1039" s="250" t="s">
        <v>146</v>
      </c>
    </row>
    <row r="1040" s="11" customFormat="1">
      <c r="B1040" s="230"/>
      <c r="C1040" s="231"/>
      <c r="D1040" s="227" t="s">
        <v>157</v>
      </c>
      <c r="E1040" s="232" t="s">
        <v>21</v>
      </c>
      <c r="F1040" s="233" t="s">
        <v>342</v>
      </c>
      <c r="G1040" s="231"/>
      <c r="H1040" s="232" t="s">
        <v>21</v>
      </c>
      <c r="I1040" s="234"/>
      <c r="J1040" s="231"/>
      <c r="K1040" s="231"/>
      <c r="L1040" s="235"/>
      <c r="M1040" s="236"/>
      <c r="N1040" s="237"/>
      <c r="O1040" s="237"/>
      <c r="P1040" s="237"/>
      <c r="Q1040" s="237"/>
      <c r="R1040" s="237"/>
      <c r="S1040" s="237"/>
      <c r="T1040" s="238"/>
      <c r="AT1040" s="239" t="s">
        <v>157</v>
      </c>
      <c r="AU1040" s="239" t="s">
        <v>170</v>
      </c>
      <c r="AV1040" s="11" t="s">
        <v>79</v>
      </c>
      <c r="AW1040" s="11" t="s">
        <v>35</v>
      </c>
      <c r="AX1040" s="11" t="s">
        <v>72</v>
      </c>
      <c r="AY1040" s="239" t="s">
        <v>146</v>
      </c>
    </row>
    <row r="1041" s="12" customFormat="1">
      <c r="B1041" s="240"/>
      <c r="C1041" s="241"/>
      <c r="D1041" s="227" t="s">
        <v>157</v>
      </c>
      <c r="E1041" s="242" t="s">
        <v>21</v>
      </c>
      <c r="F1041" s="243" t="s">
        <v>814</v>
      </c>
      <c r="G1041" s="241"/>
      <c r="H1041" s="244">
        <v>5.7599999999999998</v>
      </c>
      <c r="I1041" s="245"/>
      <c r="J1041" s="241"/>
      <c r="K1041" s="241"/>
      <c r="L1041" s="246"/>
      <c r="M1041" s="247"/>
      <c r="N1041" s="248"/>
      <c r="O1041" s="248"/>
      <c r="P1041" s="248"/>
      <c r="Q1041" s="248"/>
      <c r="R1041" s="248"/>
      <c r="S1041" s="248"/>
      <c r="T1041" s="249"/>
      <c r="AT1041" s="250" t="s">
        <v>157</v>
      </c>
      <c r="AU1041" s="250" t="s">
        <v>170</v>
      </c>
      <c r="AV1041" s="12" t="s">
        <v>81</v>
      </c>
      <c r="AW1041" s="12" t="s">
        <v>35</v>
      </c>
      <c r="AX1041" s="12" t="s">
        <v>72</v>
      </c>
      <c r="AY1041" s="250" t="s">
        <v>146</v>
      </c>
    </row>
    <row r="1042" s="11" customFormat="1">
      <c r="B1042" s="230"/>
      <c r="C1042" s="231"/>
      <c r="D1042" s="227" t="s">
        <v>157</v>
      </c>
      <c r="E1042" s="232" t="s">
        <v>21</v>
      </c>
      <c r="F1042" s="233" t="s">
        <v>641</v>
      </c>
      <c r="G1042" s="231"/>
      <c r="H1042" s="232" t="s">
        <v>21</v>
      </c>
      <c r="I1042" s="234"/>
      <c r="J1042" s="231"/>
      <c r="K1042" s="231"/>
      <c r="L1042" s="235"/>
      <c r="M1042" s="236"/>
      <c r="N1042" s="237"/>
      <c r="O1042" s="237"/>
      <c r="P1042" s="237"/>
      <c r="Q1042" s="237"/>
      <c r="R1042" s="237"/>
      <c r="S1042" s="237"/>
      <c r="T1042" s="238"/>
      <c r="AT1042" s="239" t="s">
        <v>157</v>
      </c>
      <c r="AU1042" s="239" t="s">
        <v>170</v>
      </c>
      <c r="AV1042" s="11" t="s">
        <v>79</v>
      </c>
      <c r="AW1042" s="11" t="s">
        <v>35</v>
      </c>
      <c r="AX1042" s="11" t="s">
        <v>72</v>
      </c>
      <c r="AY1042" s="239" t="s">
        <v>146</v>
      </c>
    </row>
    <row r="1043" s="12" customFormat="1">
      <c r="B1043" s="240"/>
      <c r="C1043" s="241"/>
      <c r="D1043" s="227" t="s">
        <v>157</v>
      </c>
      <c r="E1043" s="242" t="s">
        <v>21</v>
      </c>
      <c r="F1043" s="243" t="s">
        <v>642</v>
      </c>
      <c r="G1043" s="241"/>
      <c r="H1043" s="244">
        <v>7.6959999999999997</v>
      </c>
      <c r="I1043" s="245"/>
      <c r="J1043" s="241"/>
      <c r="K1043" s="241"/>
      <c r="L1043" s="246"/>
      <c r="M1043" s="247"/>
      <c r="N1043" s="248"/>
      <c r="O1043" s="248"/>
      <c r="P1043" s="248"/>
      <c r="Q1043" s="248"/>
      <c r="R1043" s="248"/>
      <c r="S1043" s="248"/>
      <c r="T1043" s="249"/>
      <c r="AT1043" s="250" t="s">
        <v>157</v>
      </c>
      <c r="AU1043" s="250" t="s">
        <v>170</v>
      </c>
      <c r="AV1043" s="12" t="s">
        <v>81</v>
      </c>
      <c r="AW1043" s="12" t="s">
        <v>35</v>
      </c>
      <c r="AX1043" s="12" t="s">
        <v>72</v>
      </c>
      <c r="AY1043" s="250" t="s">
        <v>146</v>
      </c>
    </row>
    <row r="1044" s="11" customFormat="1">
      <c r="B1044" s="230"/>
      <c r="C1044" s="231"/>
      <c r="D1044" s="227" t="s">
        <v>157</v>
      </c>
      <c r="E1044" s="232" t="s">
        <v>21</v>
      </c>
      <c r="F1044" s="233" t="s">
        <v>340</v>
      </c>
      <c r="G1044" s="231"/>
      <c r="H1044" s="232" t="s">
        <v>21</v>
      </c>
      <c r="I1044" s="234"/>
      <c r="J1044" s="231"/>
      <c r="K1044" s="231"/>
      <c r="L1044" s="235"/>
      <c r="M1044" s="236"/>
      <c r="N1044" s="237"/>
      <c r="O1044" s="237"/>
      <c r="P1044" s="237"/>
      <c r="Q1044" s="237"/>
      <c r="R1044" s="237"/>
      <c r="S1044" s="237"/>
      <c r="T1044" s="238"/>
      <c r="AT1044" s="239" t="s">
        <v>157</v>
      </c>
      <c r="AU1044" s="239" t="s">
        <v>170</v>
      </c>
      <c r="AV1044" s="11" t="s">
        <v>79</v>
      </c>
      <c r="AW1044" s="11" t="s">
        <v>35</v>
      </c>
      <c r="AX1044" s="11" t="s">
        <v>72</v>
      </c>
      <c r="AY1044" s="239" t="s">
        <v>146</v>
      </c>
    </row>
    <row r="1045" s="12" customFormat="1">
      <c r="B1045" s="240"/>
      <c r="C1045" s="241"/>
      <c r="D1045" s="227" t="s">
        <v>157</v>
      </c>
      <c r="E1045" s="242" t="s">
        <v>21</v>
      </c>
      <c r="F1045" s="243" t="s">
        <v>815</v>
      </c>
      <c r="G1045" s="241"/>
      <c r="H1045" s="244">
        <v>-1.72</v>
      </c>
      <c r="I1045" s="245"/>
      <c r="J1045" s="241"/>
      <c r="K1045" s="241"/>
      <c r="L1045" s="246"/>
      <c r="M1045" s="247"/>
      <c r="N1045" s="248"/>
      <c r="O1045" s="248"/>
      <c r="P1045" s="248"/>
      <c r="Q1045" s="248"/>
      <c r="R1045" s="248"/>
      <c r="S1045" s="248"/>
      <c r="T1045" s="249"/>
      <c r="AT1045" s="250" t="s">
        <v>157</v>
      </c>
      <c r="AU1045" s="250" t="s">
        <v>170</v>
      </c>
      <c r="AV1045" s="12" t="s">
        <v>81</v>
      </c>
      <c r="AW1045" s="12" t="s">
        <v>35</v>
      </c>
      <c r="AX1045" s="12" t="s">
        <v>72</v>
      </c>
      <c r="AY1045" s="250" t="s">
        <v>146</v>
      </c>
    </row>
    <row r="1046" s="11" customFormat="1">
      <c r="B1046" s="230"/>
      <c r="C1046" s="231"/>
      <c r="D1046" s="227" t="s">
        <v>157</v>
      </c>
      <c r="E1046" s="232" t="s">
        <v>21</v>
      </c>
      <c r="F1046" s="233" t="s">
        <v>363</v>
      </c>
      <c r="G1046" s="231"/>
      <c r="H1046" s="232" t="s">
        <v>21</v>
      </c>
      <c r="I1046" s="234"/>
      <c r="J1046" s="231"/>
      <c r="K1046" s="231"/>
      <c r="L1046" s="235"/>
      <c r="M1046" s="236"/>
      <c r="N1046" s="237"/>
      <c r="O1046" s="237"/>
      <c r="P1046" s="237"/>
      <c r="Q1046" s="237"/>
      <c r="R1046" s="237"/>
      <c r="S1046" s="237"/>
      <c r="T1046" s="238"/>
      <c r="AT1046" s="239" t="s">
        <v>157</v>
      </c>
      <c r="AU1046" s="239" t="s">
        <v>170</v>
      </c>
      <c r="AV1046" s="11" t="s">
        <v>79</v>
      </c>
      <c r="AW1046" s="11" t="s">
        <v>35</v>
      </c>
      <c r="AX1046" s="11" t="s">
        <v>72</v>
      </c>
      <c r="AY1046" s="239" t="s">
        <v>146</v>
      </c>
    </row>
    <row r="1047" s="12" customFormat="1">
      <c r="B1047" s="240"/>
      <c r="C1047" s="241"/>
      <c r="D1047" s="227" t="s">
        <v>157</v>
      </c>
      <c r="E1047" s="242" t="s">
        <v>21</v>
      </c>
      <c r="F1047" s="243" t="s">
        <v>816</v>
      </c>
      <c r="G1047" s="241"/>
      <c r="H1047" s="244">
        <v>0.51000000000000001</v>
      </c>
      <c r="I1047" s="245"/>
      <c r="J1047" s="241"/>
      <c r="K1047" s="241"/>
      <c r="L1047" s="246"/>
      <c r="M1047" s="247"/>
      <c r="N1047" s="248"/>
      <c r="O1047" s="248"/>
      <c r="P1047" s="248"/>
      <c r="Q1047" s="248"/>
      <c r="R1047" s="248"/>
      <c r="S1047" s="248"/>
      <c r="T1047" s="249"/>
      <c r="AT1047" s="250" t="s">
        <v>157</v>
      </c>
      <c r="AU1047" s="250" t="s">
        <v>170</v>
      </c>
      <c r="AV1047" s="12" t="s">
        <v>81</v>
      </c>
      <c r="AW1047" s="12" t="s">
        <v>35</v>
      </c>
      <c r="AX1047" s="12" t="s">
        <v>72</v>
      </c>
      <c r="AY1047" s="250" t="s">
        <v>146</v>
      </c>
    </row>
    <row r="1048" s="11" customFormat="1">
      <c r="B1048" s="230"/>
      <c r="C1048" s="231"/>
      <c r="D1048" s="227" t="s">
        <v>157</v>
      </c>
      <c r="E1048" s="232" t="s">
        <v>21</v>
      </c>
      <c r="F1048" s="233" t="s">
        <v>697</v>
      </c>
      <c r="G1048" s="231"/>
      <c r="H1048" s="232" t="s">
        <v>21</v>
      </c>
      <c r="I1048" s="234"/>
      <c r="J1048" s="231"/>
      <c r="K1048" s="231"/>
      <c r="L1048" s="235"/>
      <c r="M1048" s="236"/>
      <c r="N1048" s="237"/>
      <c r="O1048" s="237"/>
      <c r="P1048" s="237"/>
      <c r="Q1048" s="237"/>
      <c r="R1048" s="237"/>
      <c r="S1048" s="237"/>
      <c r="T1048" s="238"/>
      <c r="AT1048" s="239" t="s">
        <v>157</v>
      </c>
      <c r="AU1048" s="239" t="s">
        <v>170</v>
      </c>
      <c r="AV1048" s="11" t="s">
        <v>79</v>
      </c>
      <c r="AW1048" s="11" t="s">
        <v>35</v>
      </c>
      <c r="AX1048" s="11" t="s">
        <v>72</v>
      </c>
      <c r="AY1048" s="239" t="s">
        <v>146</v>
      </c>
    </row>
    <row r="1049" s="12" customFormat="1">
      <c r="B1049" s="240"/>
      <c r="C1049" s="241"/>
      <c r="D1049" s="227" t="s">
        <v>157</v>
      </c>
      <c r="E1049" s="242" t="s">
        <v>21</v>
      </c>
      <c r="F1049" s="243" t="s">
        <v>698</v>
      </c>
      <c r="G1049" s="241"/>
      <c r="H1049" s="244">
        <v>3.7050000000000001</v>
      </c>
      <c r="I1049" s="245"/>
      <c r="J1049" s="241"/>
      <c r="K1049" s="241"/>
      <c r="L1049" s="246"/>
      <c r="M1049" s="247"/>
      <c r="N1049" s="248"/>
      <c r="O1049" s="248"/>
      <c r="P1049" s="248"/>
      <c r="Q1049" s="248"/>
      <c r="R1049" s="248"/>
      <c r="S1049" s="248"/>
      <c r="T1049" s="249"/>
      <c r="AT1049" s="250" t="s">
        <v>157</v>
      </c>
      <c r="AU1049" s="250" t="s">
        <v>170</v>
      </c>
      <c r="AV1049" s="12" t="s">
        <v>81</v>
      </c>
      <c r="AW1049" s="12" t="s">
        <v>35</v>
      </c>
      <c r="AX1049" s="12" t="s">
        <v>72</v>
      </c>
      <c r="AY1049" s="250" t="s">
        <v>146</v>
      </c>
    </row>
    <row r="1050" s="11" customFormat="1">
      <c r="B1050" s="230"/>
      <c r="C1050" s="231"/>
      <c r="D1050" s="227" t="s">
        <v>157</v>
      </c>
      <c r="E1050" s="232" t="s">
        <v>21</v>
      </c>
      <c r="F1050" s="233" t="s">
        <v>684</v>
      </c>
      <c r="G1050" s="231"/>
      <c r="H1050" s="232" t="s">
        <v>21</v>
      </c>
      <c r="I1050" s="234"/>
      <c r="J1050" s="231"/>
      <c r="K1050" s="231"/>
      <c r="L1050" s="235"/>
      <c r="M1050" s="236"/>
      <c r="N1050" s="237"/>
      <c r="O1050" s="237"/>
      <c r="P1050" s="237"/>
      <c r="Q1050" s="237"/>
      <c r="R1050" s="237"/>
      <c r="S1050" s="237"/>
      <c r="T1050" s="238"/>
      <c r="AT1050" s="239" t="s">
        <v>157</v>
      </c>
      <c r="AU1050" s="239" t="s">
        <v>170</v>
      </c>
      <c r="AV1050" s="11" t="s">
        <v>79</v>
      </c>
      <c r="AW1050" s="11" t="s">
        <v>35</v>
      </c>
      <c r="AX1050" s="11" t="s">
        <v>72</v>
      </c>
      <c r="AY1050" s="239" t="s">
        <v>146</v>
      </c>
    </row>
    <row r="1051" s="12" customFormat="1">
      <c r="B1051" s="240"/>
      <c r="C1051" s="241"/>
      <c r="D1051" s="227" t="s">
        <v>157</v>
      </c>
      <c r="E1051" s="242" t="s">
        <v>21</v>
      </c>
      <c r="F1051" s="243" t="s">
        <v>368</v>
      </c>
      <c r="G1051" s="241"/>
      <c r="H1051" s="244">
        <v>6.1239999999999997</v>
      </c>
      <c r="I1051" s="245"/>
      <c r="J1051" s="241"/>
      <c r="K1051" s="241"/>
      <c r="L1051" s="246"/>
      <c r="M1051" s="247"/>
      <c r="N1051" s="248"/>
      <c r="O1051" s="248"/>
      <c r="P1051" s="248"/>
      <c r="Q1051" s="248"/>
      <c r="R1051" s="248"/>
      <c r="S1051" s="248"/>
      <c r="T1051" s="249"/>
      <c r="AT1051" s="250" t="s">
        <v>157</v>
      </c>
      <c r="AU1051" s="250" t="s">
        <v>170</v>
      </c>
      <c r="AV1051" s="12" t="s">
        <v>81</v>
      </c>
      <c r="AW1051" s="12" t="s">
        <v>35</v>
      </c>
      <c r="AX1051" s="12" t="s">
        <v>72</v>
      </c>
      <c r="AY1051" s="250" t="s">
        <v>146</v>
      </c>
    </row>
    <row r="1052" s="11" customFormat="1">
      <c r="B1052" s="230"/>
      <c r="C1052" s="231"/>
      <c r="D1052" s="227" t="s">
        <v>157</v>
      </c>
      <c r="E1052" s="232" t="s">
        <v>21</v>
      </c>
      <c r="F1052" s="233" t="s">
        <v>369</v>
      </c>
      <c r="G1052" s="231"/>
      <c r="H1052" s="232" t="s">
        <v>21</v>
      </c>
      <c r="I1052" s="234"/>
      <c r="J1052" s="231"/>
      <c r="K1052" s="231"/>
      <c r="L1052" s="235"/>
      <c r="M1052" s="236"/>
      <c r="N1052" s="237"/>
      <c r="O1052" s="237"/>
      <c r="P1052" s="237"/>
      <c r="Q1052" s="237"/>
      <c r="R1052" s="237"/>
      <c r="S1052" s="237"/>
      <c r="T1052" s="238"/>
      <c r="AT1052" s="239" t="s">
        <v>157</v>
      </c>
      <c r="AU1052" s="239" t="s">
        <v>170</v>
      </c>
      <c r="AV1052" s="11" t="s">
        <v>79</v>
      </c>
      <c r="AW1052" s="11" t="s">
        <v>35</v>
      </c>
      <c r="AX1052" s="11" t="s">
        <v>72</v>
      </c>
      <c r="AY1052" s="239" t="s">
        <v>146</v>
      </c>
    </row>
    <row r="1053" s="12" customFormat="1">
      <c r="B1053" s="240"/>
      <c r="C1053" s="241"/>
      <c r="D1053" s="227" t="s">
        <v>157</v>
      </c>
      <c r="E1053" s="242" t="s">
        <v>21</v>
      </c>
      <c r="F1053" s="243" t="s">
        <v>370</v>
      </c>
      <c r="G1053" s="241"/>
      <c r="H1053" s="244">
        <v>3.4700000000000002</v>
      </c>
      <c r="I1053" s="245"/>
      <c r="J1053" s="241"/>
      <c r="K1053" s="241"/>
      <c r="L1053" s="246"/>
      <c r="M1053" s="247"/>
      <c r="N1053" s="248"/>
      <c r="O1053" s="248"/>
      <c r="P1053" s="248"/>
      <c r="Q1053" s="248"/>
      <c r="R1053" s="248"/>
      <c r="S1053" s="248"/>
      <c r="T1053" s="249"/>
      <c r="AT1053" s="250" t="s">
        <v>157</v>
      </c>
      <c r="AU1053" s="250" t="s">
        <v>170</v>
      </c>
      <c r="AV1053" s="12" t="s">
        <v>81</v>
      </c>
      <c r="AW1053" s="12" t="s">
        <v>35</v>
      </c>
      <c r="AX1053" s="12" t="s">
        <v>72</v>
      </c>
      <c r="AY1053" s="250" t="s">
        <v>146</v>
      </c>
    </row>
    <row r="1054" s="11" customFormat="1">
      <c r="B1054" s="230"/>
      <c r="C1054" s="231"/>
      <c r="D1054" s="227" t="s">
        <v>157</v>
      </c>
      <c r="E1054" s="232" t="s">
        <v>21</v>
      </c>
      <c r="F1054" s="233" t="s">
        <v>372</v>
      </c>
      <c r="G1054" s="231"/>
      <c r="H1054" s="232" t="s">
        <v>21</v>
      </c>
      <c r="I1054" s="234"/>
      <c r="J1054" s="231"/>
      <c r="K1054" s="231"/>
      <c r="L1054" s="235"/>
      <c r="M1054" s="236"/>
      <c r="N1054" s="237"/>
      <c r="O1054" s="237"/>
      <c r="P1054" s="237"/>
      <c r="Q1054" s="237"/>
      <c r="R1054" s="237"/>
      <c r="S1054" s="237"/>
      <c r="T1054" s="238"/>
      <c r="AT1054" s="239" t="s">
        <v>157</v>
      </c>
      <c r="AU1054" s="239" t="s">
        <v>170</v>
      </c>
      <c r="AV1054" s="11" t="s">
        <v>79</v>
      </c>
      <c r="AW1054" s="11" t="s">
        <v>35</v>
      </c>
      <c r="AX1054" s="11" t="s">
        <v>72</v>
      </c>
      <c r="AY1054" s="239" t="s">
        <v>146</v>
      </c>
    </row>
    <row r="1055" s="12" customFormat="1">
      <c r="B1055" s="240"/>
      <c r="C1055" s="241"/>
      <c r="D1055" s="227" t="s">
        <v>157</v>
      </c>
      <c r="E1055" s="242" t="s">
        <v>21</v>
      </c>
      <c r="F1055" s="243" t="s">
        <v>373</v>
      </c>
      <c r="G1055" s="241"/>
      <c r="H1055" s="244">
        <v>21.082000000000001</v>
      </c>
      <c r="I1055" s="245"/>
      <c r="J1055" s="241"/>
      <c r="K1055" s="241"/>
      <c r="L1055" s="246"/>
      <c r="M1055" s="247"/>
      <c r="N1055" s="248"/>
      <c r="O1055" s="248"/>
      <c r="P1055" s="248"/>
      <c r="Q1055" s="248"/>
      <c r="R1055" s="248"/>
      <c r="S1055" s="248"/>
      <c r="T1055" s="249"/>
      <c r="AT1055" s="250" t="s">
        <v>157</v>
      </c>
      <c r="AU1055" s="250" t="s">
        <v>170</v>
      </c>
      <c r="AV1055" s="12" t="s">
        <v>81</v>
      </c>
      <c r="AW1055" s="12" t="s">
        <v>35</v>
      </c>
      <c r="AX1055" s="12" t="s">
        <v>72</v>
      </c>
      <c r="AY1055" s="250" t="s">
        <v>146</v>
      </c>
    </row>
    <row r="1056" s="11" customFormat="1">
      <c r="B1056" s="230"/>
      <c r="C1056" s="231"/>
      <c r="D1056" s="227" t="s">
        <v>157</v>
      </c>
      <c r="E1056" s="232" t="s">
        <v>21</v>
      </c>
      <c r="F1056" s="233" t="s">
        <v>340</v>
      </c>
      <c r="G1056" s="231"/>
      <c r="H1056" s="232" t="s">
        <v>21</v>
      </c>
      <c r="I1056" s="234"/>
      <c r="J1056" s="231"/>
      <c r="K1056" s="231"/>
      <c r="L1056" s="235"/>
      <c r="M1056" s="236"/>
      <c r="N1056" s="237"/>
      <c r="O1056" s="237"/>
      <c r="P1056" s="237"/>
      <c r="Q1056" s="237"/>
      <c r="R1056" s="237"/>
      <c r="S1056" s="237"/>
      <c r="T1056" s="238"/>
      <c r="AT1056" s="239" t="s">
        <v>157</v>
      </c>
      <c r="AU1056" s="239" t="s">
        <v>170</v>
      </c>
      <c r="AV1056" s="11" t="s">
        <v>79</v>
      </c>
      <c r="AW1056" s="11" t="s">
        <v>35</v>
      </c>
      <c r="AX1056" s="11" t="s">
        <v>72</v>
      </c>
      <c r="AY1056" s="239" t="s">
        <v>146</v>
      </c>
    </row>
    <row r="1057" s="12" customFormat="1">
      <c r="B1057" s="240"/>
      <c r="C1057" s="241"/>
      <c r="D1057" s="227" t="s">
        <v>157</v>
      </c>
      <c r="E1057" s="242" t="s">
        <v>21</v>
      </c>
      <c r="F1057" s="243" t="s">
        <v>374</v>
      </c>
      <c r="G1057" s="241"/>
      <c r="H1057" s="244">
        <v>-0.71999999999999997</v>
      </c>
      <c r="I1057" s="245"/>
      <c r="J1057" s="241"/>
      <c r="K1057" s="241"/>
      <c r="L1057" s="246"/>
      <c r="M1057" s="247"/>
      <c r="N1057" s="248"/>
      <c r="O1057" s="248"/>
      <c r="P1057" s="248"/>
      <c r="Q1057" s="248"/>
      <c r="R1057" s="248"/>
      <c r="S1057" s="248"/>
      <c r="T1057" s="249"/>
      <c r="AT1057" s="250" t="s">
        <v>157</v>
      </c>
      <c r="AU1057" s="250" t="s">
        <v>170</v>
      </c>
      <c r="AV1057" s="12" t="s">
        <v>81</v>
      </c>
      <c r="AW1057" s="12" t="s">
        <v>35</v>
      </c>
      <c r="AX1057" s="12" t="s">
        <v>72</v>
      </c>
      <c r="AY1057" s="250" t="s">
        <v>146</v>
      </c>
    </row>
    <row r="1058" s="11" customFormat="1">
      <c r="B1058" s="230"/>
      <c r="C1058" s="231"/>
      <c r="D1058" s="227" t="s">
        <v>157</v>
      </c>
      <c r="E1058" s="232" t="s">
        <v>21</v>
      </c>
      <c r="F1058" s="233" t="s">
        <v>375</v>
      </c>
      <c r="G1058" s="231"/>
      <c r="H1058" s="232" t="s">
        <v>21</v>
      </c>
      <c r="I1058" s="234"/>
      <c r="J1058" s="231"/>
      <c r="K1058" s="231"/>
      <c r="L1058" s="235"/>
      <c r="M1058" s="236"/>
      <c r="N1058" s="237"/>
      <c r="O1058" s="237"/>
      <c r="P1058" s="237"/>
      <c r="Q1058" s="237"/>
      <c r="R1058" s="237"/>
      <c r="S1058" s="237"/>
      <c r="T1058" s="238"/>
      <c r="AT1058" s="239" t="s">
        <v>157</v>
      </c>
      <c r="AU1058" s="239" t="s">
        <v>170</v>
      </c>
      <c r="AV1058" s="11" t="s">
        <v>79</v>
      </c>
      <c r="AW1058" s="11" t="s">
        <v>35</v>
      </c>
      <c r="AX1058" s="11" t="s">
        <v>72</v>
      </c>
      <c r="AY1058" s="239" t="s">
        <v>146</v>
      </c>
    </row>
    <row r="1059" s="12" customFormat="1">
      <c r="B1059" s="240"/>
      <c r="C1059" s="241"/>
      <c r="D1059" s="227" t="s">
        <v>157</v>
      </c>
      <c r="E1059" s="242" t="s">
        <v>21</v>
      </c>
      <c r="F1059" s="243" t="s">
        <v>376</v>
      </c>
      <c r="G1059" s="241"/>
      <c r="H1059" s="244">
        <v>6.234</v>
      </c>
      <c r="I1059" s="245"/>
      <c r="J1059" s="241"/>
      <c r="K1059" s="241"/>
      <c r="L1059" s="246"/>
      <c r="M1059" s="247"/>
      <c r="N1059" s="248"/>
      <c r="O1059" s="248"/>
      <c r="P1059" s="248"/>
      <c r="Q1059" s="248"/>
      <c r="R1059" s="248"/>
      <c r="S1059" s="248"/>
      <c r="T1059" s="249"/>
      <c r="AT1059" s="250" t="s">
        <v>157</v>
      </c>
      <c r="AU1059" s="250" t="s">
        <v>170</v>
      </c>
      <c r="AV1059" s="12" t="s">
        <v>81</v>
      </c>
      <c r="AW1059" s="12" t="s">
        <v>35</v>
      </c>
      <c r="AX1059" s="12" t="s">
        <v>72</v>
      </c>
      <c r="AY1059" s="250" t="s">
        <v>146</v>
      </c>
    </row>
    <row r="1060" s="1" customFormat="1" ht="16.5" customHeight="1">
      <c r="B1060" s="44"/>
      <c r="C1060" s="215" t="s">
        <v>994</v>
      </c>
      <c r="D1060" s="215" t="s">
        <v>148</v>
      </c>
      <c r="E1060" s="216" t="s">
        <v>984</v>
      </c>
      <c r="F1060" s="217" t="s">
        <v>985</v>
      </c>
      <c r="G1060" s="218" t="s">
        <v>151</v>
      </c>
      <c r="H1060" s="219">
        <v>1.72</v>
      </c>
      <c r="I1060" s="220"/>
      <c r="J1060" s="221">
        <f>ROUND(I1060*H1060,2)</f>
        <v>0</v>
      </c>
      <c r="K1060" s="217" t="s">
        <v>152</v>
      </c>
      <c r="L1060" s="70"/>
      <c r="M1060" s="222" t="s">
        <v>21</v>
      </c>
      <c r="N1060" s="223" t="s">
        <v>43</v>
      </c>
      <c r="O1060" s="45"/>
      <c r="P1060" s="224">
        <f>O1060*H1060</f>
        <v>0</v>
      </c>
      <c r="Q1060" s="224">
        <v>0</v>
      </c>
      <c r="R1060" s="224">
        <f>Q1060*H1060</f>
        <v>0</v>
      </c>
      <c r="S1060" s="224">
        <v>0.075999999999999998</v>
      </c>
      <c r="T1060" s="225">
        <f>S1060*H1060</f>
        <v>0.13072</v>
      </c>
      <c r="AR1060" s="22" t="s">
        <v>153</v>
      </c>
      <c r="AT1060" s="22" t="s">
        <v>148</v>
      </c>
      <c r="AU1060" s="22" t="s">
        <v>170</v>
      </c>
      <c r="AY1060" s="22" t="s">
        <v>146</v>
      </c>
      <c r="BE1060" s="226">
        <f>IF(N1060="základní",J1060,0)</f>
        <v>0</v>
      </c>
      <c r="BF1060" s="226">
        <f>IF(N1060="snížená",J1060,0)</f>
        <v>0</v>
      </c>
      <c r="BG1060" s="226">
        <f>IF(N1060="zákl. přenesená",J1060,0)</f>
        <v>0</v>
      </c>
      <c r="BH1060" s="226">
        <f>IF(N1060="sníž. přenesená",J1060,0)</f>
        <v>0</v>
      </c>
      <c r="BI1060" s="226">
        <f>IF(N1060="nulová",J1060,0)</f>
        <v>0</v>
      </c>
      <c r="BJ1060" s="22" t="s">
        <v>79</v>
      </c>
      <c r="BK1060" s="226">
        <f>ROUND(I1060*H1060,2)</f>
        <v>0</v>
      </c>
      <c r="BL1060" s="22" t="s">
        <v>153</v>
      </c>
      <c r="BM1060" s="22" t="s">
        <v>995</v>
      </c>
    </row>
    <row r="1061" s="1" customFormat="1">
      <c r="B1061" s="44"/>
      <c r="C1061" s="72"/>
      <c r="D1061" s="227" t="s">
        <v>155</v>
      </c>
      <c r="E1061" s="72"/>
      <c r="F1061" s="228" t="s">
        <v>987</v>
      </c>
      <c r="G1061" s="72"/>
      <c r="H1061" s="72"/>
      <c r="I1061" s="185"/>
      <c r="J1061" s="72"/>
      <c r="K1061" s="72"/>
      <c r="L1061" s="70"/>
      <c r="M1061" s="229"/>
      <c r="N1061" s="45"/>
      <c r="O1061" s="45"/>
      <c r="P1061" s="45"/>
      <c r="Q1061" s="45"/>
      <c r="R1061" s="45"/>
      <c r="S1061" s="45"/>
      <c r="T1061" s="93"/>
      <c r="AT1061" s="22" t="s">
        <v>155</v>
      </c>
      <c r="AU1061" s="22" t="s">
        <v>170</v>
      </c>
    </row>
    <row r="1062" s="12" customFormat="1">
      <c r="B1062" s="240"/>
      <c r="C1062" s="241"/>
      <c r="D1062" s="227" t="s">
        <v>157</v>
      </c>
      <c r="E1062" s="242" t="s">
        <v>21</v>
      </c>
      <c r="F1062" s="243" t="s">
        <v>996</v>
      </c>
      <c r="G1062" s="241"/>
      <c r="H1062" s="244">
        <v>1.72</v>
      </c>
      <c r="I1062" s="245"/>
      <c r="J1062" s="241"/>
      <c r="K1062" s="241"/>
      <c r="L1062" s="246"/>
      <c r="M1062" s="247"/>
      <c r="N1062" s="248"/>
      <c r="O1062" s="248"/>
      <c r="P1062" s="248"/>
      <c r="Q1062" s="248"/>
      <c r="R1062" s="248"/>
      <c r="S1062" s="248"/>
      <c r="T1062" s="249"/>
      <c r="AT1062" s="250" t="s">
        <v>157</v>
      </c>
      <c r="AU1062" s="250" t="s">
        <v>170</v>
      </c>
      <c r="AV1062" s="12" t="s">
        <v>81</v>
      </c>
      <c r="AW1062" s="12" t="s">
        <v>35</v>
      </c>
      <c r="AX1062" s="12" t="s">
        <v>72</v>
      </c>
      <c r="AY1062" s="250" t="s">
        <v>146</v>
      </c>
    </row>
    <row r="1063" s="1" customFormat="1" ht="16.5" customHeight="1">
      <c r="B1063" s="44"/>
      <c r="C1063" s="215" t="s">
        <v>997</v>
      </c>
      <c r="D1063" s="215" t="s">
        <v>148</v>
      </c>
      <c r="E1063" s="216" t="s">
        <v>998</v>
      </c>
      <c r="F1063" s="217" t="s">
        <v>999</v>
      </c>
      <c r="G1063" s="218" t="s">
        <v>151</v>
      </c>
      <c r="H1063" s="219">
        <v>4.7199999999999998</v>
      </c>
      <c r="I1063" s="220"/>
      <c r="J1063" s="221">
        <f>ROUND(I1063*H1063,2)</f>
        <v>0</v>
      </c>
      <c r="K1063" s="217" t="s">
        <v>152</v>
      </c>
      <c r="L1063" s="70"/>
      <c r="M1063" s="222" t="s">
        <v>21</v>
      </c>
      <c r="N1063" s="223" t="s">
        <v>43</v>
      </c>
      <c r="O1063" s="45"/>
      <c r="P1063" s="224">
        <f>O1063*H1063</f>
        <v>0</v>
      </c>
      <c r="Q1063" s="224">
        <v>0</v>
      </c>
      <c r="R1063" s="224">
        <f>Q1063*H1063</f>
        <v>0</v>
      </c>
      <c r="S1063" s="224">
        <v>0.063</v>
      </c>
      <c r="T1063" s="225">
        <f>S1063*H1063</f>
        <v>0.29736000000000001</v>
      </c>
      <c r="AR1063" s="22" t="s">
        <v>153</v>
      </c>
      <c r="AT1063" s="22" t="s">
        <v>148</v>
      </c>
      <c r="AU1063" s="22" t="s">
        <v>170</v>
      </c>
      <c r="AY1063" s="22" t="s">
        <v>146</v>
      </c>
      <c r="BE1063" s="226">
        <f>IF(N1063="základní",J1063,0)</f>
        <v>0</v>
      </c>
      <c r="BF1063" s="226">
        <f>IF(N1063="snížená",J1063,0)</f>
        <v>0</v>
      </c>
      <c r="BG1063" s="226">
        <f>IF(N1063="zákl. přenesená",J1063,0)</f>
        <v>0</v>
      </c>
      <c r="BH1063" s="226">
        <f>IF(N1063="sníž. přenesená",J1063,0)</f>
        <v>0</v>
      </c>
      <c r="BI1063" s="226">
        <f>IF(N1063="nulová",J1063,0)</f>
        <v>0</v>
      </c>
      <c r="BJ1063" s="22" t="s">
        <v>79</v>
      </c>
      <c r="BK1063" s="226">
        <f>ROUND(I1063*H1063,2)</f>
        <v>0</v>
      </c>
      <c r="BL1063" s="22" t="s">
        <v>153</v>
      </c>
      <c r="BM1063" s="22" t="s">
        <v>1000</v>
      </c>
    </row>
    <row r="1064" s="1" customFormat="1">
      <c r="B1064" s="44"/>
      <c r="C1064" s="72"/>
      <c r="D1064" s="227" t="s">
        <v>155</v>
      </c>
      <c r="E1064" s="72"/>
      <c r="F1064" s="228" t="s">
        <v>1001</v>
      </c>
      <c r="G1064" s="72"/>
      <c r="H1064" s="72"/>
      <c r="I1064" s="185"/>
      <c r="J1064" s="72"/>
      <c r="K1064" s="72"/>
      <c r="L1064" s="70"/>
      <c r="M1064" s="229"/>
      <c r="N1064" s="45"/>
      <c r="O1064" s="45"/>
      <c r="P1064" s="45"/>
      <c r="Q1064" s="45"/>
      <c r="R1064" s="45"/>
      <c r="S1064" s="45"/>
      <c r="T1064" s="93"/>
      <c r="AT1064" s="22" t="s">
        <v>155</v>
      </c>
      <c r="AU1064" s="22" t="s">
        <v>170</v>
      </c>
    </row>
    <row r="1065" s="12" customFormat="1">
      <c r="B1065" s="240"/>
      <c r="C1065" s="241"/>
      <c r="D1065" s="227" t="s">
        <v>157</v>
      </c>
      <c r="E1065" s="242" t="s">
        <v>21</v>
      </c>
      <c r="F1065" s="243" t="s">
        <v>1002</v>
      </c>
      <c r="G1065" s="241"/>
      <c r="H1065" s="244">
        <v>4.7199999999999998</v>
      </c>
      <c r="I1065" s="245"/>
      <c r="J1065" s="241"/>
      <c r="K1065" s="241"/>
      <c r="L1065" s="246"/>
      <c r="M1065" s="247"/>
      <c r="N1065" s="248"/>
      <c r="O1065" s="248"/>
      <c r="P1065" s="248"/>
      <c r="Q1065" s="248"/>
      <c r="R1065" s="248"/>
      <c r="S1065" s="248"/>
      <c r="T1065" s="249"/>
      <c r="AT1065" s="250" t="s">
        <v>157</v>
      </c>
      <c r="AU1065" s="250" t="s">
        <v>170</v>
      </c>
      <c r="AV1065" s="12" t="s">
        <v>81</v>
      </c>
      <c r="AW1065" s="12" t="s">
        <v>35</v>
      </c>
      <c r="AX1065" s="12" t="s">
        <v>72</v>
      </c>
      <c r="AY1065" s="250" t="s">
        <v>146</v>
      </c>
    </row>
    <row r="1066" s="10" customFormat="1" ht="22.32" customHeight="1">
      <c r="B1066" s="199"/>
      <c r="C1066" s="200"/>
      <c r="D1066" s="201" t="s">
        <v>71</v>
      </c>
      <c r="E1066" s="213" t="s">
        <v>894</v>
      </c>
      <c r="F1066" s="213" t="s">
        <v>1003</v>
      </c>
      <c r="G1066" s="200"/>
      <c r="H1066" s="200"/>
      <c r="I1066" s="203"/>
      <c r="J1066" s="214">
        <f>BK1066</f>
        <v>0</v>
      </c>
      <c r="K1066" s="200"/>
      <c r="L1066" s="205"/>
      <c r="M1066" s="206"/>
      <c r="N1066" s="207"/>
      <c r="O1066" s="207"/>
      <c r="P1066" s="208">
        <f>SUM(P1067:P1080)</f>
        <v>0</v>
      </c>
      <c r="Q1066" s="207"/>
      <c r="R1066" s="208">
        <f>SUM(R1067:R1080)</f>
        <v>0.002085</v>
      </c>
      <c r="S1066" s="207"/>
      <c r="T1066" s="209">
        <f>SUM(T1067:T1080)</f>
        <v>5.074948</v>
      </c>
      <c r="AR1066" s="210" t="s">
        <v>79</v>
      </c>
      <c r="AT1066" s="211" t="s">
        <v>71</v>
      </c>
      <c r="AU1066" s="211" t="s">
        <v>81</v>
      </c>
      <c r="AY1066" s="210" t="s">
        <v>146</v>
      </c>
      <c r="BK1066" s="212">
        <f>SUM(BK1067:BK1080)</f>
        <v>0</v>
      </c>
    </row>
    <row r="1067" s="1" customFormat="1" ht="16.5" customHeight="1">
      <c r="B1067" s="44"/>
      <c r="C1067" s="215" t="s">
        <v>1004</v>
      </c>
      <c r="D1067" s="215" t="s">
        <v>148</v>
      </c>
      <c r="E1067" s="216" t="s">
        <v>1005</v>
      </c>
      <c r="F1067" s="217" t="s">
        <v>1006</v>
      </c>
      <c r="G1067" s="218" t="s">
        <v>302</v>
      </c>
      <c r="H1067" s="219">
        <v>0.5</v>
      </c>
      <c r="I1067" s="220"/>
      <c r="J1067" s="221">
        <f>ROUND(I1067*H1067,2)</f>
        <v>0</v>
      </c>
      <c r="K1067" s="217" t="s">
        <v>152</v>
      </c>
      <c r="L1067" s="70"/>
      <c r="M1067" s="222" t="s">
        <v>21</v>
      </c>
      <c r="N1067" s="223" t="s">
        <v>43</v>
      </c>
      <c r="O1067" s="45"/>
      <c r="P1067" s="224">
        <f>O1067*H1067</f>
        <v>0</v>
      </c>
      <c r="Q1067" s="224">
        <v>0.0041700000000000001</v>
      </c>
      <c r="R1067" s="224">
        <f>Q1067*H1067</f>
        <v>0.002085</v>
      </c>
      <c r="S1067" s="224">
        <v>0.28299999999999997</v>
      </c>
      <c r="T1067" s="225">
        <f>S1067*H1067</f>
        <v>0.14149999999999999</v>
      </c>
      <c r="AR1067" s="22" t="s">
        <v>153</v>
      </c>
      <c r="AT1067" s="22" t="s">
        <v>148</v>
      </c>
      <c r="AU1067" s="22" t="s">
        <v>170</v>
      </c>
      <c r="AY1067" s="22" t="s">
        <v>146</v>
      </c>
      <c r="BE1067" s="226">
        <f>IF(N1067="základní",J1067,0)</f>
        <v>0</v>
      </c>
      <c r="BF1067" s="226">
        <f>IF(N1067="snížená",J1067,0)</f>
        <v>0</v>
      </c>
      <c r="BG1067" s="226">
        <f>IF(N1067="zákl. přenesená",J1067,0)</f>
        <v>0</v>
      </c>
      <c r="BH1067" s="226">
        <f>IF(N1067="sníž. přenesená",J1067,0)</f>
        <v>0</v>
      </c>
      <c r="BI1067" s="226">
        <f>IF(N1067="nulová",J1067,0)</f>
        <v>0</v>
      </c>
      <c r="BJ1067" s="22" t="s">
        <v>79</v>
      </c>
      <c r="BK1067" s="226">
        <f>ROUND(I1067*H1067,2)</f>
        <v>0</v>
      </c>
      <c r="BL1067" s="22" t="s">
        <v>153</v>
      </c>
      <c r="BM1067" s="22" t="s">
        <v>1007</v>
      </c>
    </row>
    <row r="1068" s="1" customFormat="1">
      <c r="B1068" s="44"/>
      <c r="C1068" s="72"/>
      <c r="D1068" s="227" t="s">
        <v>155</v>
      </c>
      <c r="E1068" s="72"/>
      <c r="F1068" s="228" t="s">
        <v>1008</v>
      </c>
      <c r="G1068" s="72"/>
      <c r="H1068" s="72"/>
      <c r="I1068" s="185"/>
      <c r="J1068" s="72"/>
      <c r="K1068" s="72"/>
      <c r="L1068" s="70"/>
      <c r="M1068" s="229"/>
      <c r="N1068" s="45"/>
      <c r="O1068" s="45"/>
      <c r="P1068" s="45"/>
      <c r="Q1068" s="45"/>
      <c r="R1068" s="45"/>
      <c r="S1068" s="45"/>
      <c r="T1068" s="93"/>
      <c r="AT1068" s="22" t="s">
        <v>155</v>
      </c>
      <c r="AU1068" s="22" t="s">
        <v>170</v>
      </c>
    </row>
    <row r="1069" s="11" customFormat="1">
      <c r="B1069" s="230"/>
      <c r="C1069" s="231"/>
      <c r="D1069" s="227" t="s">
        <v>157</v>
      </c>
      <c r="E1069" s="232" t="s">
        <v>21</v>
      </c>
      <c r="F1069" s="233" t="s">
        <v>1009</v>
      </c>
      <c r="G1069" s="231"/>
      <c r="H1069" s="232" t="s">
        <v>21</v>
      </c>
      <c r="I1069" s="234"/>
      <c r="J1069" s="231"/>
      <c r="K1069" s="231"/>
      <c r="L1069" s="235"/>
      <c r="M1069" s="236"/>
      <c r="N1069" s="237"/>
      <c r="O1069" s="237"/>
      <c r="P1069" s="237"/>
      <c r="Q1069" s="237"/>
      <c r="R1069" s="237"/>
      <c r="S1069" s="237"/>
      <c r="T1069" s="238"/>
      <c r="AT1069" s="239" t="s">
        <v>157</v>
      </c>
      <c r="AU1069" s="239" t="s">
        <v>170</v>
      </c>
      <c r="AV1069" s="11" t="s">
        <v>79</v>
      </c>
      <c r="AW1069" s="11" t="s">
        <v>35</v>
      </c>
      <c r="AX1069" s="11" t="s">
        <v>72</v>
      </c>
      <c r="AY1069" s="239" t="s">
        <v>146</v>
      </c>
    </row>
    <row r="1070" s="12" customFormat="1">
      <c r="B1070" s="240"/>
      <c r="C1070" s="241"/>
      <c r="D1070" s="227" t="s">
        <v>157</v>
      </c>
      <c r="E1070" s="242" t="s">
        <v>21</v>
      </c>
      <c r="F1070" s="243" t="s">
        <v>1010</v>
      </c>
      <c r="G1070" s="241"/>
      <c r="H1070" s="244">
        <v>0.5</v>
      </c>
      <c r="I1070" s="245"/>
      <c r="J1070" s="241"/>
      <c r="K1070" s="241"/>
      <c r="L1070" s="246"/>
      <c r="M1070" s="247"/>
      <c r="N1070" s="248"/>
      <c r="O1070" s="248"/>
      <c r="P1070" s="248"/>
      <c r="Q1070" s="248"/>
      <c r="R1070" s="248"/>
      <c r="S1070" s="248"/>
      <c r="T1070" s="249"/>
      <c r="AT1070" s="250" t="s">
        <v>157</v>
      </c>
      <c r="AU1070" s="250" t="s">
        <v>170</v>
      </c>
      <c r="AV1070" s="12" t="s">
        <v>81</v>
      </c>
      <c r="AW1070" s="12" t="s">
        <v>35</v>
      </c>
      <c r="AX1070" s="12" t="s">
        <v>72</v>
      </c>
      <c r="AY1070" s="250" t="s">
        <v>146</v>
      </c>
    </row>
    <row r="1071" s="1" customFormat="1" ht="16.5" customHeight="1">
      <c r="B1071" s="44"/>
      <c r="C1071" s="215" t="s">
        <v>1011</v>
      </c>
      <c r="D1071" s="215" t="s">
        <v>148</v>
      </c>
      <c r="E1071" s="216" t="s">
        <v>1012</v>
      </c>
      <c r="F1071" s="217" t="s">
        <v>1013</v>
      </c>
      <c r="G1071" s="218" t="s">
        <v>151</v>
      </c>
      <c r="H1071" s="219">
        <v>55.432000000000002</v>
      </c>
      <c r="I1071" s="220"/>
      <c r="J1071" s="221">
        <f>ROUND(I1071*H1071,2)</f>
        <v>0</v>
      </c>
      <c r="K1071" s="217" t="s">
        <v>152</v>
      </c>
      <c r="L1071" s="70"/>
      <c r="M1071" s="222" t="s">
        <v>21</v>
      </c>
      <c r="N1071" s="223" t="s">
        <v>43</v>
      </c>
      <c r="O1071" s="45"/>
      <c r="P1071" s="224">
        <f>O1071*H1071</f>
        <v>0</v>
      </c>
      <c r="Q1071" s="224">
        <v>0</v>
      </c>
      <c r="R1071" s="224">
        <f>Q1071*H1071</f>
        <v>0</v>
      </c>
      <c r="S1071" s="224">
        <v>0.088999999999999996</v>
      </c>
      <c r="T1071" s="225">
        <f>S1071*H1071</f>
        <v>4.9334480000000003</v>
      </c>
      <c r="AR1071" s="22" t="s">
        <v>153</v>
      </c>
      <c r="AT1071" s="22" t="s">
        <v>148</v>
      </c>
      <c r="AU1071" s="22" t="s">
        <v>170</v>
      </c>
      <c r="AY1071" s="22" t="s">
        <v>146</v>
      </c>
      <c r="BE1071" s="226">
        <f>IF(N1071="základní",J1071,0)</f>
        <v>0</v>
      </c>
      <c r="BF1071" s="226">
        <f>IF(N1071="snížená",J1071,0)</f>
        <v>0</v>
      </c>
      <c r="BG1071" s="226">
        <f>IF(N1071="zákl. přenesená",J1071,0)</f>
        <v>0</v>
      </c>
      <c r="BH1071" s="226">
        <f>IF(N1071="sníž. přenesená",J1071,0)</f>
        <v>0</v>
      </c>
      <c r="BI1071" s="226">
        <f>IF(N1071="nulová",J1071,0)</f>
        <v>0</v>
      </c>
      <c r="BJ1071" s="22" t="s">
        <v>79</v>
      </c>
      <c r="BK1071" s="226">
        <f>ROUND(I1071*H1071,2)</f>
        <v>0</v>
      </c>
      <c r="BL1071" s="22" t="s">
        <v>153</v>
      </c>
      <c r="BM1071" s="22" t="s">
        <v>1014</v>
      </c>
    </row>
    <row r="1072" s="1" customFormat="1">
      <c r="B1072" s="44"/>
      <c r="C1072" s="72"/>
      <c r="D1072" s="227" t="s">
        <v>155</v>
      </c>
      <c r="E1072" s="72"/>
      <c r="F1072" s="228" t="s">
        <v>1015</v>
      </c>
      <c r="G1072" s="72"/>
      <c r="H1072" s="72"/>
      <c r="I1072" s="185"/>
      <c r="J1072" s="72"/>
      <c r="K1072" s="72"/>
      <c r="L1072" s="70"/>
      <c r="M1072" s="229"/>
      <c r="N1072" s="45"/>
      <c r="O1072" s="45"/>
      <c r="P1072" s="45"/>
      <c r="Q1072" s="45"/>
      <c r="R1072" s="45"/>
      <c r="S1072" s="45"/>
      <c r="T1072" s="93"/>
      <c r="AT1072" s="22" t="s">
        <v>155</v>
      </c>
      <c r="AU1072" s="22" t="s">
        <v>170</v>
      </c>
    </row>
    <row r="1073" s="11" customFormat="1">
      <c r="B1073" s="230"/>
      <c r="C1073" s="231"/>
      <c r="D1073" s="227" t="s">
        <v>157</v>
      </c>
      <c r="E1073" s="232" t="s">
        <v>21</v>
      </c>
      <c r="F1073" s="233" t="s">
        <v>1016</v>
      </c>
      <c r="G1073" s="231"/>
      <c r="H1073" s="232" t="s">
        <v>21</v>
      </c>
      <c r="I1073" s="234"/>
      <c r="J1073" s="231"/>
      <c r="K1073" s="231"/>
      <c r="L1073" s="235"/>
      <c r="M1073" s="236"/>
      <c r="N1073" s="237"/>
      <c r="O1073" s="237"/>
      <c r="P1073" s="237"/>
      <c r="Q1073" s="237"/>
      <c r="R1073" s="237"/>
      <c r="S1073" s="237"/>
      <c r="T1073" s="238"/>
      <c r="AT1073" s="239" t="s">
        <v>157</v>
      </c>
      <c r="AU1073" s="239" t="s">
        <v>170</v>
      </c>
      <c r="AV1073" s="11" t="s">
        <v>79</v>
      </c>
      <c r="AW1073" s="11" t="s">
        <v>35</v>
      </c>
      <c r="AX1073" s="11" t="s">
        <v>72</v>
      </c>
      <c r="AY1073" s="239" t="s">
        <v>146</v>
      </c>
    </row>
    <row r="1074" s="12" customFormat="1">
      <c r="B1074" s="240"/>
      <c r="C1074" s="241"/>
      <c r="D1074" s="227" t="s">
        <v>157</v>
      </c>
      <c r="E1074" s="242" t="s">
        <v>21</v>
      </c>
      <c r="F1074" s="243" t="s">
        <v>334</v>
      </c>
      <c r="G1074" s="241"/>
      <c r="H1074" s="244">
        <v>14.173</v>
      </c>
      <c r="I1074" s="245"/>
      <c r="J1074" s="241"/>
      <c r="K1074" s="241"/>
      <c r="L1074" s="246"/>
      <c r="M1074" s="247"/>
      <c r="N1074" s="248"/>
      <c r="O1074" s="248"/>
      <c r="P1074" s="248"/>
      <c r="Q1074" s="248"/>
      <c r="R1074" s="248"/>
      <c r="S1074" s="248"/>
      <c r="T1074" s="249"/>
      <c r="AT1074" s="250" t="s">
        <v>157</v>
      </c>
      <c r="AU1074" s="250" t="s">
        <v>170</v>
      </c>
      <c r="AV1074" s="12" t="s">
        <v>81</v>
      </c>
      <c r="AW1074" s="12" t="s">
        <v>35</v>
      </c>
      <c r="AX1074" s="12" t="s">
        <v>72</v>
      </c>
      <c r="AY1074" s="250" t="s">
        <v>146</v>
      </c>
    </row>
    <row r="1075" s="11" customFormat="1">
      <c r="B1075" s="230"/>
      <c r="C1075" s="231"/>
      <c r="D1075" s="227" t="s">
        <v>157</v>
      </c>
      <c r="E1075" s="232" t="s">
        <v>21</v>
      </c>
      <c r="F1075" s="233" t="s">
        <v>1017</v>
      </c>
      <c r="G1075" s="231"/>
      <c r="H1075" s="232" t="s">
        <v>21</v>
      </c>
      <c r="I1075" s="234"/>
      <c r="J1075" s="231"/>
      <c r="K1075" s="231"/>
      <c r="L1075" s="235"/>
      <c r="M1075" s="236"/>
      <c r="N1075" s="237"/>
      <c r="O1075" s="237"/>
      <c r="P1075" s="237"/>
      <c r="Q1075" s="237"/>
      <c r="R1075" s="237"/>
      <c r="S1075" s="237"/>
      <c r="T1075" s="238"/>
      <c r="AT1075" s="239" t="s">
        <v>157</v>
      </c>
      <c r="AU1075" s="239" t="s">
        <v>170</v>
      </c>
      <c r="AV1075" s="11" t="s">
        <v>79</v>
      </c>
      <c r="AW1075" s="11" t="s">
        <v>35</v>
      </c>
      <c r="AX1075" s="11" t="s">
        <v>72</v>
      </c>
      <c r="AY1075" s="239" t="s">
        <v>146</v>
      </c>
    </row>
    <row r="1076" s="12" customFormat="1">
      <c r="B1076" s="240"/>
      <c r="C1076" s="241"/>
      <c r="D1076" s="227" t="s">
        <v>157</v>
      </c>
      <c r="E1076" s="242" t="s">
        <v>21</v>
      </c>
      <c r="F1076" s="243" t="s">
        <v>335</v>
      </c>
      <c r="G1076" s="241"/>
      <c r="H1076" s="244">
        <v>33.542000000000002</v>
      </c>
      <c r="I1076" s="245"/>
      <c r="J1076" s="241"/>
      <c r="K1076" s="241"/>
      <c r="L1076" s="246"/>
      <c r="M1076" s="247"/>
      <c r="N1076" s="248"/>
      <c r="O1076" s="248"/>
      <c r="P1076" s="248"/>
      <c r="Q1076" s="248"/>
      <c r="R1076" s="248"/>
      <c r="S1076" s="248"/>
      <c r="T1076" s="249"/>
      <c r="AT1076" s="250" t="s">
        <v>157</v>
      </c>
      <c r="AU1076" s="250" t="s">
        <v>170</v>
      </c>
      <c r="AV1076" s="12" t="s">
        <v>81</v>
      </c>
      <c r="AW1076" s="12" t="s">
        <v>35</v>
      </c>
      <c r="AX1076" s="12" t="s">
        <v>72</v>
      </c>
      <c r="AY1076" s="250" t="s">
        <v>146</v>
      </c>
    </row>
    <row r="1077" s="11" customFormat="1">
      <c r="B1077" s="230"/>
      <c r="C1077" s="231"/>
      <c r="D1077" s="227" t="s">
        <v>157</v>
      </c>
      <c r="E1077" s="232" t="s">
        <v>21</v>
      </c>
      <c r="F1077" s="233" t="s">
        <v>1018</v>
      </c>
      <c r="G1077" s="231"/>
      <c r="H1077" s="232" t="s">
        <v>21</v>
      </c>
      <c r="I1077" s="234"/>
      <c r="J1077" s="231"/>
      <c r="K1077" s="231"/>
      <c r="L1077" s="235"/>
      <c r="M1077" s="236"/>
      <c r="N1077" s="237"/>
      <c r="O1077" s="237"/>
      <c r="P1077" s="237"/>
      <c r="Q1077" s="237"/>
      <c r="R1077" s="237"/>
      <c r="S1077" s="237"/>
      <c r="T1077" s="238"/>
      <c r="AT1077" s="239" t="s">
        <v>157</v>
      </c>
      <c r="AU1077" s="239" t="s">
        <v>170</v>
      </c>
      <c r="AV1077" s="11" t="s">
        <v>79</v>
      </c>
      <c r="AW1077" s="11" t="s">
        <v>35</v>
      </c>
      <c r="AX1077" s="11" t="s">
        <v>72</v>
      </c>
      <c r="AY1077" s="239" t="s">
        <v>146</v>
      </c>
    </row>
    <row r="1078" s="12" customFormat="1">
      <c r="B1078" s="240"/>
      <c r="C1078" s="241"/>
      <c r="D1078" s="227" t="s">
        <v>157</v>
      </c>
      <c r="E1078" s="242" t="s">
        <v>21</v>
      </c>
      <c r="F1078" s="243" t="s">
        <v>337</v>
      </c>
      <c r="G1078" s="241"/>
      <c r="H1078" s="244">
        <v>7.0369999999999999</v>
      </c>
      <c r="I1078" s="245"/>
      <c r="J1078" s="241"/>
      <c r="K1078" s="241"/>
      <c r="L1078" s="246"/>
      <c r="M1078" s="247"/>
      <c r="N1078" s="248"/>
      <c r="O1078" s="248"/>
      <c r="P1078" s="248"/>
      <c r="Q1078" s="248"/>
      <c r="R1078" s="248"/>
      <c r="S1078" s="248"/>
      <c r="T1078" s="249"/>
      <c r="AT1078" s="250" t="s">
        <v>157</v>
      </c>
      <c r="AU1078" s="250" t="s">
        <v>170</v>
      </c>
      <c r="AV1078" s="12" t="s">
        <v>81</v>
      </c>
      <c r="AW1078" s="12" t="s">
        <v>35</v>
      </c>
      <c r="AX1078" s="12" t="s">
        <v>72</v>
      </c>
      <c r="AY1078" s="250" t="s">
        <v>146</v>
      </c>
    </row>
    <row r="1079" s="11" customFormat="1">
      <c r="B1079" s="230"/>
      <c r="C1079" s="231"/>
      <c r="D1079" s="227" t="s">
        <v>157</v>
      </c>
      <c r="E1079" s="232" t="s">
        <v>21</v>
      </c>
      <c r="F1079" s="233" t="s">
        <v>543</v>
      </c>
      <c r="G1079" s="231"/>
      <c r="H1079" s="232" t="s">
        <v>21</v>
      </c>
      <c r="I1079" s="234"/>
      <c r="J1079" s="231"/>
      <c r="K1079" s="231"/>
      <c r="L1079" s="235"/>
      <c r="M1079" s="236"/>
      <c r="N1079" s="237"/>
      <c r="O1079" s="237"/>
      <c r="P1079" s="237"/>
      <c r="Q1079" s="237"/>
      <c r="R1079" s="237"/>
      <c r="S1079" s="237"/>
      <c r="T1079" s="238"/>
      <c r="AT1079" s="239" t="s">
        <v>157</v>
      </c>
      <c r="AU1079" s="239" t="s">
        <v>170</v>
      </c>
      <c r="AV1079" s="11" t="s">
        <v>79</v>
      </c>
      <c r="AW1079" s="11" t="s">
        <v>35</v>
      </c>
      <c r="AX1079" s="11" t="s">
        <v>72</v>
      </c>
      <c r="AY1079" s="239" t="s">
        <v>146</v>
      </c>
    </row>
    <row r="1080" s="12" customFormat="1">
      <c r="B1080" s="240"/>
      <c r="C1080" s="241"/>
      <c r="D1080" s="227" t="s">
        <v>157</v>
      </c>
      <c r="E1080" s="242" t="s">
        <v>21</v>
      </c>
      <c r="F1080" s="243" t="s">
        <v>544</v>
      </c>
      <c r="G1080" s="241"/>
      <c r="H1080" s="244">
        <v>0.68000000000000005</v>
      </c>
      <c r="I1080" s="245"/>
      <c r="J1080" s="241"/>
      <c r="K1080" s="241"/>
      <c r="L1080" s="246"/>
      <c r="M1080" s="247"/>
      <c r="N1080" s="248"/>
      <c r="O1080" s="248"/>
      <c r="P1080" s="248"/>
      <c r="Q1080" s="248"/>
      <c r="R1080" s="248"/>
      <c r="S1080" s="248"/>
      <c r="T1080" s="249"/>
      <c r="AT1080" s="250" t="s">
        <v>157</v>
      </c>
      <c r="AU1080" s="250" t="s">
        <v>170</v>
      </c>
      <c r="AV1080" s="12" t="s">
        <v>81</v>
      </c>
      <c r="AW1080" s="12" t="s">
        <v>35</v>
      </c>
      <c r="AX1080" s="12" t="s">
        <v>72</v>
      </c>
      <c r="AY1080" s="250" t="s">
        <v>146</v>
      </c>
    </row>
    <row r="1081" s="10" customFormat="1" ht="29.88" customHeight="1">
      <c r="B1081" s="199"/>
      <c r="C1081" s="200"/>
      <c r="D1081" s="201" t="s">
        <v>71</v>
      </c>
      <c r="E1081" s="213" t="s">
        <v>1019</v>
      </c>
      <c r="F1081" s="213" t="s">
        <v>1020</v>
      </c>
      <c r="G1081" s="200"/>
      <c r="H1081" s="200"/>
      <c r="I1081" s="203"/>
      <c r="J1081" s="214">
        <f>BK1081</f>
        <v>0</v>
      </c>
      <c r="K1081" s="200"/>
      <c r="L1081" s="205"/>
      <c r="M1081" s="206"/>
      <c r="N1081" s="207"/>
      <c r="O1081" s="207"/>
      <c r="P1081" s="208">
        <f>SUM(P1082:P1094)</f>
        <v>0</v>
      </c>
      <c r="Q1081" s="207"/>
      <c r="R1081" s="208">
        <f>SUM(R1082:R1094)</f>
        <v>0</v>
      </c>
      <c r="S1081" s="207"/>
      <c r="T1081" s="209">
        <f>SUM(T1082:T1094)</f>
        <v>0</v>
      </c>
      <c r="AR1081" s="210" t="s">
        <v>79</v>
      </c>
      <c r="AT1081" s="211" t="s">
        <v>71</v>
      </c>
      <c r="AU1081" s="211" t="s">
        <v>79</v>
      </c>
      <c r="AY1081" s="210" t="s">
        <v>146</v>
      </c>
      <c r="BK1081" s="212">
        <f>SUM(BK1082:BK1094)</f>
        <v>0</v>
      </c>
    </row>
    <row r="1082" s="1" customFormat="1" ht="25.5" customHeight="1">
      <c r="B1082" s="44"/>
      <c r="C1082" s="215" t="s">
        <v>1021</v>
      </c>
      <c r="D1082" s="215" t="s">
        <v>148</v>
      </c>
      <c r="E1082" s="216" t="s">
        <v>1022</v>
      </c>
      <c r="F1082" s="217" t="s">
        <v>1023</v>
      </c>
      <c r="G1082" s="218" t="s">
        <v>223</v>
      </c>
      <c r="H1082" s="219">
        <v>886.75800000000004</v>
      </c>
      <c r="I1082" s="220"/>
      <c r="J1082" s="221">
        <f>ROUND(I1082*H1082,2)</f>
        <v>0</v>
      </c>
      <c r="K1082" s="217" t="s">
        <v>152</v>
      </c>
      <c r="L1082" s="70"/>
      <c r="M1082" s="222" t="s">
        <v>21</v>
      </c>
      <c r="N1082" s="223" t="s">
        <v>43</v>
      </c>
      <c r="O1082" s="45"/>
      <c r="P1082" s="224">
        <f>O1082*H1082</f>
        <v>0</v>
      </c>
      <c r="Q1082" s="224">
        <v>0</v>
      </c>
      <c r="R1082" s="224">
        <f>Q1082*H1082</f>
        <v>0</v>
      </c>
      <c r="S1082" s="224">
        <v>0</v>
      </c>
      <c r="T1082" s="225">
        <f>S1082*H1082</f>
        <v>0</v>
      </c>
      <c r="AR1082" s="22" t="s">
        <v>153</v>
      </c>
      <c r="AT1082" s="22" t="s">
        <v>148</v>
      </c>
      <c r="AU1082" s="22" t="s">
        <v>81</v>
      </c>
      <c r="AY1082" s="22" t="s">
        <v>146</v>
      </c>
      <c r="BE1082" s="226">
        <f>IF(N1082="základní",J1082,0)</f>
        <v>0</v>
      </c>
      <c r="BF1082" s="226">
        <f>IF(N1082="snížená",J1082,0)</f>
        <v>0</v>
      </c>
      <c r="BG1082" s="226">
        <f>IF(N1082="zákl. přenesená",J1082,0)</f>
        <v>0</v>
      </c>
      <c r="BH1082" s="226">
        <f>IF(N1082="sníž. přenesená",J1082,0)</f>
        <v>0</v>
      </c>
      <c r="BI1082" s="226">
        <f>IF(N1082="nulová",J1082,0)</f>
        <v>0</v>
      </c>
      <c r="BJ1082" s="22" t="s">
        <v>79</v>
      </c>
      <c r="BK1082" s="226">
        <f>ROUND(I1082*H1082,2)</f>
        <v>0</v>
      </c>
      <c r="BL1082" s="22" t="s">
        <v>153</v>
      </c>
      <c r="BM1082" s="22" t="s">
        <v>1024</v>
      </c>
    </row>
    <row r="1083" s="1" customFormat="1">
      <c r="B1083" s="44"/>
      <c r="C1083" s="72"/>
      <c r="D1083" s="227" t="s">
        <v>155</v>
      </c>
      <c r="E1083" s="72"/>
      <c r="F1083" s="228" t="s">
        <v>1025</v>
      </c>
      <c r="G1083" s="72"/>
      <c r="H1083" s="72"/>
      <c r="I1083" s="185"/>
      <c r="J1083" s="72"/>
      <c r="K1083" s="72"/>
      <c r="L1083" s="70"/>
      <c r="M1083" s="229"/>
      <c r="N1083" s="45"/>
      <c r="O1083" s="45"/>
      <c r="P1083" s="45"/>
      <c r="Q1083" s="45"/>
      <c r="R1083" s="45"/>
      <c r="S1083" s="45"/>
      <c r="T1083" s="93"/>
      <c r="AT1083" s="22" t="s">
        <v>155</v>
      </c>
      <c r="AU1083" s="22" t="s">
        <v>81</v>
      </c>
    </row>
    <row r="1084" s="1" customFormat="1" ht="25.5" customHeight="1">
      <c r="B1084" s="44"/>
      <c r="C1084" s="215" t="s">
        <v>1026</v>
      </c>
      <c r="D1084" s="215" t="s">
        <v>148</v>
      </c>
      <c r="E1084" s="216" t="s">
        <v>1027</v>
      </c>
      <c r="F1084" s="217" t="s">
        <v>1028</v>
      </c>
      <c r="G1084" s="218" t="s">
        <v>223</v>
      </c>
      <c r="H1084" s="219">
        <v>886.75800000000004</v>
      </c>
      <c r="I1084" s="220"/>
      <c r="J1084" s="221">
        <f>ROUND(I1084*H1084,2)</f>
        <v>0</v>
      </c>
      <c r="K1084" s="217" t="s">
        <v>152</v>
      </c>
      <c r="L1084" s="70"/>
      <c r="M1084" s="222" t="s">
        <v>21</v>
      </c>
      <c r="N1084" s="223" t="s">
        <v>43</v>
      </c>
      <c r="O1084" s="45"/>
      <c r="P1084" s="224">
        <f>O1084*H1084</f>
        <v>0</v>
      </c>
      <c r="Q1084" s="224">
        <v>0</v>
      </c>
      <c r="R1084" s="224">
        <f>Q1084*H1084</f>
        <v>0</v>
      </c>
      <c r="S1084" s="224">
        <v>0</v>
      </c>
      <c r="T1084" s="225">
        <f>S1084*H1084</f>
        <v>0</v>
      </c>
      <c r="AR1084" s="22" t="s">
        <v>153</v>
      </c>
      <c r="AT1084" s="22" t="s">
        <v>148</v>
      </c>
      <c r="AU1084" s="22" t="s">
        <v>81</v>
      </c>
      <c r="AY1084" s="22" t="s">
        <v>146</v>
      </c>
      <c r="BE1084" s="226">
        <f>IF(N1084="základní",J1084,0)</f>
        <v>0</v>
      </c>
      <c r="BF1084" s="226">
        <f>IF(N1084="snížená",J1084,0)</f>
        <v>0</v>
      </c>
      <c r="BG1084" s="226">
        <f>IF(N1084="zákl. přenesená",J1084,0)</f>
        <v>0</v>
      </c>
      <c r="BH1084" s="226">
        <f>IF(N1084="sníž. přenesená",J1084,0)</f>
        <v>0</v>
      </c>
      <c r="BI1084" s="226">
        <f>IF(N1084="nulová",J1084,0)</f>
        <v>0</v>
      </c>
      <c r="BJ1084" s="22" t="s">
        <v>79</v>
      </c>
      <c r="BK1084" s="226">
        <f>ROUND(I1084*H1084,2)</f>
        <v>0</v>
      </c>
      <c r="BL1084" s="22" t="s">
        <v>153</v>
      </c>
      <c r="BM1084" s="22" t="s">
        <v>1029</v>
      </c>
    </row>
    <row r="1085" s="1" customFormat="1">
      <c r="B1085" s="44"/>
      <c r="C1085" s="72"/>
      <c r="D1085" s="227" t="s">
        <v>155</v>
      </c>
      <c r="E1085" s="72"/>
      <c r="F1085" s="228" t="s">
        <v>1030</v>
      </c>
      <c r="G1085" s="72"/>
      <c r="H1085" s="72"/>
      <c r="I1085" s="185"/>
      <c r="J1085" s="72"/>
      <c r="K1085" s="72"/>
      <c r="L1085" s="70"/>
      <c r="M1085" s="229"/>
      <c r="N1085" s="45"/>
      <c r="O1085" s="45"/>
      <c r="P1085" s="45"/>
      <c r="Q1085" s="45"/>
      <c r="R1085" s="45"/>
      <c r="S1085" s="45"/>
      <c r="T1085" s="93"/>
      <c r="AT1085" s="22" t="s">
        <v>155</v>
      </c>
      <c r="AU1085" s="22" t="s">
        <v>81</v>
      </c>
    </row>
    <row r="1086" s="1" customFormat="1" ht="25.5" customHeight="1">
      <c r="B1086" s="44"/>
      <c r="C1086" s="215" t="s">
        <v>1031</v>
      </c>
      <c r="D1086" s="215" t="s">
        <v>148</v>
      </c>
      <c r="E1086" s="216" t="s">
        <v>1032</v>
      </c>
      <c r="F1086" s="217" t="s">
        <v>1033</v>
      </c>
      <c r="G1086" s="218" t="s">
        <v>223</v>
      </c>
      <c r="H1086" s="219">
        <v>14188.128000000001</v>
      </c>
      <c r="I1086" s="220"/>
      <c r="J1086" s="221">
        <f>ROUND(I1086*H1086,2)</f>
        <v>0</v>
      </c>
      <c r="K1086" s="217" t="s">
        <v>152</v>
      </c>
      <c r="L1086" s="70"/>
      <c r="M1086" s="222" t="s">
        <v>21</v>
      </c>
      <c r="N1086" s="223" t="s">
        <v>43</v>
      </c>
      <c r="O1086" s="45"/>
      <c r="P1086" s="224">
        <f>O1086*H1086</f>
        <v>0</v>
      </c>
      <c r="Q1086" s="224">
        <v>0</v>
      </c>
      <c r="R1086" s="224">
        <f>Q1086*H1086</f>
        <v>0</v>
      </c>
      <c r="S1086" s="224">
        <v>0</v>
      </c>
      <c r="T1086" s="225">
        <f>S1086*H1086</f>
        <v>0</v>
      </c>
      <c r="AR1086" s="22" t="s">
        <v>153</v>
      </c>
      <c r="AT1086" s="22" t="s">
        <v>148</v>
      </c>
      <c r="AU1086" s="22" t="s">
        <v>81</v>
      </c>
      <c r="AY1086" s="22" t="s">
        <v>146</v>
      </c>
      <c r="BE1086" s="226">
        <f>IF(N1086="základní",J1086,0)</f>
        <v>0</v>
      </c>
      <c r="BF1086" s="226">
        <f>IF(N1086="snížená",J1086,0)</f>
        <v>0</v>
      </c>
      <c r="BG1086" s="226">
        <f>IF(N1086="zákl. přenesená",J1086,0)</f>
        <v>0</v>
      </c>
      <c r="BH1086" s="226">
        <f>IF(N1086="sníž. přenesená",J1086,0)</f>
        <v>0</v>
      </c>
      <c r="BI1086" s="226">
        <f>IF(N1086="nulová",J1086,0)</f>
        <v>0</v>
      </c>
      <c r="BJ1086" s="22" t="s">
        <v>79</v>
      </c>
      <c r="BK1086" s="226">
        <f>ROUND(I1086*H1086,2)</f>
        <v>0</v>
      </c>
      <c r="BL1086" s="22" t="s">
        <v>153</v>
      </c>
      <c r="BM1086" s="22" t="s">
        <v>1034</v>
      </c>
    </row>
    <row r="1087" s="1" customFormat="1">
      <c r="B1087" s="44"/>
      <c r="C1087" s="72"/>
      <c r="D1087" s="227" t="s">
        <v>155</v>
      </c>
      <c r="E1087" s="72"/>
      <c r="F1087" s="228" t="s">
        <v>1035</v>
      </c>
      <c r="G1087" s="72"/>
      <c r="H1087" s="72"/>
      <c r="I1087" s="185"/>
      <c r="J1087" s="72"/>
      <c r="K1087" s="72"/>
      <c r="L1087" s="70"/>
      <c r="M1087" s="229"/>
      <c r="N1087" s="45"/>
      <c r="O1087" s="45"/>
      <c r="P1087" s="45"/>
      <c r="Q1087" s="45"/>
      <c r="R1087" s="45"/>
      <c r="S1087" s="45"/>
      <c r="T1087" s="93"/>
      <c r="AT1087" s="22" t="s">
        <v>155</v>
      </c>
      <c r="AU1087" s="22" t="s">
        <v>81</v>
      </c>
    </row>
    <row r="1088" s="12" customFormat="1">
      <c r="B1088" s="240"/>
      <c r="C1088" s="241"/>
      <c r="D1088" s="227" t="s">
        <v>157</v>
      </c>
      <c r="E1088" s="241"/>
      <c r="F1088" s="243" t="s">
        <v>1036</v>
      </c>
      <c r="G1088" s="241"/>
      <c r="H1088" s="244">
        <v>14188.128000000001</v>
      </c>
      <c r="I1088" s="245"/>
      <c r="J1088" s="241"/>
      <c r="K1088" s="241"/>
      <c r="L1088" s="246"/>
      <c r="M1088" s="247"/>
      <c r="N1088" s="248"/>
      <c r="O1088" s="248"/>
      <c r="P1088" s="248"/>
      <c r="Q1088" s="248"/>
      <c r="R1088" s="248"/>
      <c r="S1088" s="248"/>
      <c r="T1088" s="249"/>
      <c r="AT1088" s="250" t="s">
        <v>157</v>
      </c>
      <c r="AU1088" s="250" t="s">
        <v>81</v>
      </c>
      <c r="AV1088" s="12" t="s">
        <v>81</v>
      </c>
      <c r="AW1088" s="12" t="s">
        <v>6</v>
      </c>
      <c r="AX1088" s="12" t="s">
        <v>79</v>
      </c>
      <c r="AY1088" s="250" t="s">
        <v>146</v>
      </c>
    </row>
    <row r="1089" s="1" customFormat="1" ht="25.5" customHeight="1">
      <c r="B1089" s="44"/>
      <c r="C1089" s="215" t="s">
        <v>1037</v>
      </c>
      <c r="D1089" s="215" t="s">
        <v>148</v>
      </c>
      <c r="E1089" s="216" t="s">
        <v>1038</v>
      </c>
      <c r="F1089" s="217" t="s">
        <v>1039</v>
      </c>
      <c r="G1089" s="218" t="s">
        <v>223</v>
      </c>
      <c r="H1089" s="219">
        <v>12.906000000000001</v>
      </c>
      <c r="I1089" s="220"/>
      <c r="J1089" s="221">
        <f>ROUND(I1089*H1089,2)</f>
        <v>0</v>
      </c>
      <c r="K1089" s="217" t="s">
        <v>152</v>
      </c>
      <c r="L1089" s="70"/>
      <c r="M1089" s="222" t="s">
        <v>21</v>
      </c>
      <c r="N1089" s="223" t="s">
        <v>43</v>
      </c>
      <c r="O1089" s="45"/>
      <c r="P1089" s="224">
        <f>O1089*H1089</f>
        <v>0</v>
      </c>
      <c r="Q1089" s="224">
        <v>0</v>
      </c>
      <c r="R1089" s="224">
        <f>Q1089*H1089</f>
        <v>0</v>
      </c>
      <c r="S1089" s="224">
        <v>0</v>
      </c>
      <c r="T1089" s="225">
        <f>S1089*H1089</f>
        <v>0</v>
      </c>
      <c r="AR1089" s="22" t="s">
        <v>153</v>
      </c>
      <c r="AT1089" s="22" t="s">
        <v>148</v>
      </c>
      <c r="AU1089" s="22" t="s">
        <v>81</v>
      </c>
      <c r="AY1089" s="22" t="s">
        <v>146</v>
      </c>
      <c r="BE1089" s="226">
        <f>IF(N1089="základní",J1089,0)</f>
        <v>0</v>
      </c>
      <c r="BF1089" s="226">
        <f>IF(N1089="snížená",J1089,0)</f>
        <v>0</v>
      </c>
      <c r="BG1089" s="226">
        <f>IF(N1089="zákl. přenesená",J1089,0)</f>
        <v>0</v>
      </c>
      <c r="BH1089" s="226">
        <f>IF(N1089="sníž. přenesená",J1089,0)</f>
        <v>0</v>
      </c>
      <c r="BI1089" s="226">
        <f>IF(N1089="nulová",J1089,0)</f>
        <v>0</v>
      </c>
      <c r="BJ1089" s="22" t="s">
        <v>79</v>
      </c>
      <c r="BK1089" s="226">
        <f>ROUND(I1089*H1089,2)</f>
        <v>0</v>
      </c>
      <c r="BL1089" s="22" t="s">
        <v>153</v>
      </c>
      <c r="BM1089" s="22" t="s">
        <v>1040</v>
      </c>
    </row>
    <row r="1090" s="1" customFormat="1">
      <c r="B1090" s="44"/>
      <c r="C1090" s="72"/>
      <c r="D1090" s="227" t="s">
        <v>155</v>
      </c>
      <c r="E1090" s="72"/>
      <c r="F1090" s="228" t="s">
        <v>1041</v>
      </c>
      <c r="G1090" s="72"/>
      <c r="H1090" s="72"/>
      <c r="I1090" s="185"/>
      <c r="J1090" s="72"/>
      <c r="K1090" s="72"/>
      <c r="L1090" s="70"/>
      <c r="M1090" s="229"/>
      <c r="N1090" s="45"/>
      <c r="O1090" s="45"/>
      <c r="P1090" s="45"/>
      <c r="Q1090" s="45"/>
      <c r="R1090" s="45"/>
      <c r="S1090" s="45"/>
      <c r="T1090" s="93"/>
      <c r="AT1090" s="22" t="s">
        <v>155</v>
      </c>
      <c r="AU1090" s="22" t="s">
        <v>81</v>
      </c>
    </row>
    <row r="1091" s="1" customFormat="1" ht="16.5" customHeight="1">
      <c r="B1091" s="44"/>
      <c r="C1091" s="215" t="s">
        <v>1042</v>
      </c>
      <c r="D1091" s="215" t="s">
        <v>148</v>
      </c>
      <c r="E1091" s="216" t="s">
        <v>1043</v>
      </c>
      <c r="F1091" s="217" t="s">
        <v>1044</v>
      </c>
      <c r="G1091" s="218" t="s">
        <v>223</v>
      </c>
      <c r="H1091" s="219">
        <v>873.85199999999998</v>
      </c>
      <c r="I1091" s="220"/>
      <c r="J1091" s="221">
        <f>ROUND(I1091*H1091,2)</f>
        <v>0</v>
      </c>
      <c r="K1091" s="217" t="s">
        <v>152</v>
      </c>
      <c r="L1091" s="70"/>
      <c r="M1091" s="222" t="s">
        <v>21</v>
      </c>
      <c r="N1091" s="223" t="s">
        <v>43</v>
      </c>
      <c r="O1091" s="45"/>
      <c r="P1091" s="224">
        <f>O1091*H1091</f>
        <v>0</v>
      </c>
      <c r="Q1091" s="224">
        <v>0</v>
      </c>
      <c r="R1091" s="224">
        <f>Q1091*H1091</f>
        <v>0</v>
      </c>
      <c r="S1091" s="224">
        <v>0</v>
      </c>
      <c r="T1091" s="225">
        <f>S1091*H1091</f>
        <v>0</v>
      </c>
      <c r="AR1091" s="22" t="s">
        <v>153</v>
      </c>
      <c r="AT1091" s="22" t="s">
        <v>148</v>
      </c>
      <c r="AU1091" s="22" t="s">
        <v>81</v>
      </c>
      <c r="AY1091" s="22" t="s">
        <v>146</v>
      </c>
      <c r="BE1091" s="226">
        <f>IF(N1091="základní",J1091,0)</f>
        <v>0</v>
      </c>
      <c r="BF1091" s="226">
        <f>IF(N1091="snížená",J1091,0)</f>
        <v>0</v>
      </c>
      <c r="BG1091" s="226">
        <f>IF(N1091="zákl. přenesená",J1091,0)</f>
        <v>0</v>
      </c>
      <c r="BH1091" s="226">
        <f>IF(N1091="sníž. přenesená",J1091,0)</f>
        <v>0</v>
      </c>
      <c r="BI1091" s="226">
        <f>IF(N1091="nulová",J1091,0)</f>
        <v>0</v>
      </c>
      <c r="BJ1091" s="22" t="s">
        <v>79</v>
      </c>
      <c r="BK1091" s="226">
        <f>ROUND(I1091*H1091,2)</f>
        <v>0</v>
      </c>
      <c r="BL1091" s="22" t="s">
        <v>153</v>
      </c>
      <c r="BM1091" s="22" t="s">
        <v>1045</v>
      </c>
    </row>
    <row r="1092" s="1" customFormat="1">
      <c r="B1092" s="44"/>
      <c r="C1092" s="72"/>
      <c r="D1092" s="227" t="s">
        <v>155</v>
      </c>
      <c r="E1092" s="72"/>
      <c r="F1092" s="228" t="s">
        <v>1046</v>
      </c>
      <c r="G1092" s="72"/>
      <c r="H1092" s="72"/>
      <c r="I1092" s="185"/>
      <c r="J1092" s="72"/>
      <c r="K1092" s="72"/>
      <c r="L1092" s="70"/>
      <c r="M1092" s="229"/>
      <c r="N1092" s="45"/>
      <c r="O1092" s="45"/>
      <c r="P1092" s="45"/>
      <c r="Q1092" s="45"/>
      <c r="R1092" s="45"/>
      <c r="S1092" s="45"/>
      <c r="T1092" s="93"/>
      <c r="AT1092" s="22" t="s">
        <v>155</v>
      </c>
      <c r="AU1092" s="22" t="s">
        <v>81</v>
      </c>
    </row>
    <row r="1093" s="12" customFormat="1">
      <c r="B1093" s="240"/>
      <c r="C1093" s="241"/>
      <c r="D1093" s="227" t="s">
        <v>157</v>
      </c>
      <c r="E1093" s="242" t="s">
        <v>21</v>
      </c>
      <c r="F1093" s="243" t="s">
        <v>1047</v>
      </c>
      <c r="G1093" s="241"/>
      <c r="H1093" s="244">
        <v>886.75800000000004</v>
      </c>
      <c r="I1093" s="245"/>
      <c r="J1093" s="241"/>
      <c r="K1093" s="241"/>
      <c r="L1093" s="246"/>
      <c r="M1093" s="247"/>
      <c r="N1093" s="248"/>
      <c r="O1093" s="248"/>
      <c r="P1093" s="248"/>
      <c r="Q1093" s="248"/>
      <c r="R1093" s="248"/>
      <c r="S1093" s="248"/>
      <c r="T1093" s="249"/>
      <c r="AT1093" s="250" t="s">
        <v>157</v>
      </c>
      <c r="AU1093" s="250" t="s">
        <v>81</v>
      </c>
      <c r="AV1093" s="12" t="s">
        <v>81</v>
      </c>
      <c r="AW1093" s="12" t="s">
        <v>35</v>
      </c>
      <c r="AX1093" s="12" t="s">
        <v>72</v>
      </c>
      <c r="AY1093" s="250" t="s">
        <v>146</v>
      </c>
    </row>
    <row r="1094" s="12" customFormat="1">
      <c r="B1094" s="240"/>
      <c r="C1094" s="241"/>
      <c r="D1094" s="227" t="s">
        <v>157</v>
      </c>
      <c r="E1094" s="242" t="s">
        <v>21</v>
      </c>
      <c r="F1094" s="243" t="s">
        <v>1048</v>
      </c>
      <c r="G1094" s="241"/>
      <c r="H1094" s="244">
        <v>-12.906000000000001</v>
      </c>
      <c r="I1094" s="245"/>
      <c r="J1094" s="241"/>
      <c r="K1094" s="241"/>
      <c r="L1094" s="246"/>
      <c r="M1094" s="247"/>
      <c r="N1094" s="248"/>
      <c r="O1094" s="248"/>
      <c r="P1094" s="248"/>
      <c r="Q1094" s="248"/>
      <c r="R1094" s="248"/>
      <c r="S1094" s="248"/>
      <c r="T1094" s="249"/>
      <c r="AT1094" s="250" t="s">
        <v>157</v>
      </c>
      <c r="AU1094" s="250" t="s">
        <v>81</v>
      </c>
      <c r="AV1094" s="12" t="s">
        <v>81</v>
      </c>
      <c r="AW1094" s="12" t="s">
        <v>35</v>
      </c>
      <c r="AX1094" s="12" t="s">
        <v>72</v>
      </c>
      <c r="AY1094" s="250" t="s">
        <v>146</v>
      </c>
    </row>
    <row r="1095" s="10" customFormat="1" ht="29.88" customHeight="1">
      <c r="B1095" s="199"/>
      <c r="C1095" s="200"/>
      <c r="D1095" s="201" t="s">
        <v>71</v>
      </c>
      <c r="E1095" s="213" t="s">
        <v>1049</v>
      </c>
      <c r="F1095" s="213" t="s">
        <v>1050</v>
      </c>
      <c r="G1095" s="200"/>
      <c r="H1095" s="200"/>
      <c r="I1095" s="203"/>
      <c r="J1095" s="214">
        <f>BK1095</f>
        <v>0</v>
      </c>
      <c r="K1095" s="200"/>
      <c r="L1095" s="205"/>
      <c r="M1095" s="206"/>
      <c r="N1095" s="207"/>
      <c r="O1095" s="207"/>
      <c r="P1095" s="208">
        <f>SUM(P1096:P1097)</f>
        <v>0</v>
      </c>
      <c r="Q1095" s="207"/>
      <c r="R1095" s="208">
        <f>SUM(R1096:R1097)</f>
        <v>0</v>
      </c>
      <c r="S1095" s="207"/>
      <c r="T1095" s="209">
        <f>SUM(T1096:T1097)</f>
        <v>0</v>
      </c>
      <c r="AR1095" s="210" t="s">
        <v>79</v>
      </c>
      <c r="AT1095" s="211" t="s">
        <v>71</v>
      </c>
      <c r="AU1095" s="211" t="s">
        <v>79</v>
      </c>
      <c r="AY1095" s="210" t="s">
        <v>146</v>
      </c>
      <c r="BK1095" s="212">
        <f>SUM(BK1096:BK1097)</f>
        <v>0</v>
      </c>
    </row>
    <row r="1096" s="1" customFormat="1" ht="16.5" customHeight="1">
      <c r="B1096" s="44"/>
      <c r="C1096" s="215" t="s">
        <v>1051</v>
      </c>
      <c r="D1096" s="215" t="s">
        <v>148</v>
      </c>
      <c r="E1096" s="216" t="s">
        <v>1052</v>
      </c>
      <c r="F1096" s="217" t="s">
        <v>1053</v>
      </c>
      <c r="G1096" s="218" t="s">
        <v>223</v>
      </c>
      <c r="H1096" s="219">
        <v>163.661</v>
      </c>
      <c r="I1096" s="220"/>
      <c r="J1096" s="221">
        <f>ROUND(I1096*H1096,2)</f>
        <v>0</v>
      </c>
      <c r="K1096" s="217" t="s">
        <v>152</v>
      </c>
      <c r="L1096" s="70"/>
      <c r="M1096" s="222" t="s">
        <v>21</v>
      </c>
      <c r="N1096" s="223" t="s">
        <v>43</v>
      </c>
      <c r="O1096" s="45"/>
      <c r="P1096" s="224">
        <f>O1096*H1096</f>
        <v>0</v>
      </c>
      <c r="Q1096" s="224">
        <v>0</v>
      </c>
      <c r="R1096" s="224">
        <f>Q1096*H1096</f>
        <v>0</v>
      </c>
      <c r="S1096" s="224">
        <v>0</v>
      </c>
      <c r="T1096" s="225">
        <f>S1096*H1096</f>
        <v>0</v>
      </c>
      <c r="AR1096" s="22" t="s">
        <v>153</v>
      </c>
      <c r="AT1096" s="22" t="s">
        <v>148</v>
      </c>
      <c r="AU1096" s="22" t="s">
        <v>81</v>
      </c>
      <c r="AY1096" s="22" t="s">
        <v>146</v>
      </c>
      <c r="BE1096" s="226">
        <f>IF(N1096="základní",J1096,0)</f>
        <v>0</v>
      </c>
      <c r="BF1096" s="226">
        <f>IF(N1096="snížená",J1096,0)</f>
        <v>0</v>
      </c>
      <c r="BG1096" s="226">
        <f>IF(N1096="zákl. přenesená",J1096,0)</f>
        <v>0</v>
      </c>
      <c r="BH1096" s="226">
        <f>IF(N1096="sníž. přenesená",J1096,0)</f>
        <v>0</v>
      </c>
      <c r="BI1096" s="226">
        <f>IF(N1096="nulová",J1096,0)</f>
        <v>0</v>
      </c>
      <c r="BJ1096" s="22" t="s">
        <v>79</v>
      </c>
      <c r="BK1096" s="226">
        <f>ROUND(I1096*H1096,2)</f>
        <v>0</v>
      </c>
      <c r="BL1096" s="22" t="s">
        <v>153</v>
      </c>
      <c r="BM1096" s="22" t="s">
        <v>1054</v>
      </c>
    </row>
    <row r="1097" s="1" customFormat="1">
      <c r="B1097" s="44"/>
      <c r="C1097" s="72"/>
      <c r="D1097" s="227" t="s">
        <v>155</v>
      </c>
      <c r="E1097" s="72"/>
      <c r="F1097" s="228" t="s">
        <v>1055</v>
      </c>
      <c r="G1097" s="72"/>
      <c r="H1097" s="72"/>
      <c r="I1097" s="185"/>
      <c r="J1097" s="72"/>
      <c r="K1097" s="72"/>
      <c r="L1097" s="70"/>
      <c r="M1097" s="229"/>
      <c r="N1097" s="45"/>
      <c r="O1097" s="45"/>
      <c r="P1097" s="45"/>
      <c r="Q1097" s="45"/>
      <c r="R1097" s="45"/>
      <c r="S1097" s="45"/>
      <c r="T1097" s="93"/>
      <c r="AT1097" s="22" t="s">
        <v>155</v>
      </c>
      <c r="AU1097" s="22" t="s">
        <v>81</v>
      </c>
    </row>
    <row r="1098" s="10" customFormat="1" ht="37.44" customHeight="1">
      <c r="B1098" s="199"/>
      <c r="C1098" s="200"/>
      <c r="D1098" s="201" t="s">
        <v>71</v>
      </c>
      <c r="E1098" s="202" t="s">
        <v>1056</v>
      </c>
      <c r="F1098" s="202" t="s">
        <v>1057</v>
      </c>
      <c r="G1098" s="200"/>
      <c r="H1098" s="200"/>
      <c r="I1098" s="203"/>
      <c r="J1098" s="204">
        <f>BK1098</f>
        <v>0</v>
      </c>
      <c r="K1098" s="200"/>
      <c r="L1098" s="205"/>
      <c r="M1098" s="206"/>
      <c r="N1098" s="207"/>
      <c r="O1098" s="207"/>
      <c r="P1098" s="208">
        <f>P1099+P1144+P1235+P1317+P1328+P1343+P1387+P1406+P1499+P1533+P1589+P1639+P1703</f>
        <v>0</v>
      </c>
      <c r="Q1098" s="207"/>
      <c r="R1098" s="208">
        <f>R1099+R1144+R1235+R1317+R1328+R1343+R1387+R1406+R1499+R1533+R1589+R1639+R1703</f>
        <v>18.087263759999995</v>
      </c>
      <c r="S1098" s="207"/>
      <c r="T1098" s="209">
        <f>T1099+T1144+T1235+T1317+T1328+T1343+T1387+T1406+T1499+T1533+T1589+T1639+T1703</f>
        <v>17.795524350000001</v>
      </c>
      <c r="AR1098" s="210" t="s">
        <v>81</v>
      </c>
      <c r="AT1098" s="211" t="s">
        <v>71</v>
      </c>
      <c r="AU1098" s="211" t="s">
        <v>72</v>
      </c>
      <c r="AY1098" s="210" t="s">
        <v>146</v>
      </c>
      <c r="BK1098" s="212">
        <f>BK1099+BK1144+BK1235+BK1317+BK1328+BK1343+BK1387+BK1406+BK1499+BK1533+BK1589+BK1639+BK1703</f>
        <v>0</v>
      </c>
    </row>
    <row r="1099" s="10" customFormat="1" ht="19.92" customHeight="1">
      <c r="B1099" s="199"/>
      <c r="C1099" s="200"/>
      <c r="D1099" s="201" t="s">
        <v>71</v>
      </c>
      <c r="E1099" s="213" t="s">
        <v>1058</v>
      </c>
      <c r="F1099" s="213" t="s">
        <v>1059</v>
      </c>
      <c r="G1099" s="200"/>
      <c r="H1099" s="200"/>
      <c r="I1099" s="203"/>
      <c r="J1099" s="214">
        <f>BK1099</f>
        <v>0</v>
      </c>
      <c r="K1099" s="200"/>
      <c r="L1099" s="205"/>
      <c r="M1099" s="206"/>
      <c r="N1099" s="207"/>
      <c r="O1099" s="207"/>
      <c r="P1099" s="208">
        <f>SUM(P1100:P1143)</f>
        <v>0</v>
      </c>
      <c r="Q1099" s="207"/>
      <c r="R1099" s="208">
        <f>SUM(R1100:R1143)</f>
        <v>0.59235082000000006</v>
      </c>
      <c r="S1099" s="207"/>
      <c r="T1099" s="209">
        <f>SUM(T1100:T1143)</f>
        <v>0.30805199999999999</v>
      </c>
      <c r="AR1099" s="210" t="s">
        <v>81</v>
      </c>
      <c r="AT1099" s="211" t="s">
        <v>71</v>
      </c>
      <c r="AU1099" s="211" t="s">
        <v>79</v>
      </c>
      <c r="AY1099" s="210" t="s">
        <v>146</v>
      </c>
      <c r="BK1099" s="212">
        <f>SUM(BK1100:BK1143)</f>
        <v>0</v>
      </c>
    </row>
    <row r="1100" s="1" customFormat="1" ht="16.5" customHeight="1">
      <c r="B1100" s="44"/>
      <c r="C1100" s="215" t="s">
        <v>1060</v>
      </c>
      <c r="D1100" s="215" t="s">
        <v>148</v>
      </c>
      <c r="E1100" s="216" t="s">
        <v>1061</v>
      </c>
      <c r="F1100" s="217" t="s">
        <v>1062</v>
      </c>
      <c r="G1100" s="218" t="s">
        <v>151</v>
      </c>
      <c r="H1100" s="219">
        <v>68.456000000000003</v>
      </c>
      <c r="I1100" s="220"/>
      <c r="J1100" s="221">
        <f>ROUND(I1100*H1100,2)</f>
        <v>0</v>
      </c>
      <c r="K1100" s="217" t="s">
        <v>152</v>
      </c>
      <c r="L1100" s="70"/>
      <c r="M1100" s="222" t="s">
        <v>21</v>
      </c>
      <c r="N1100" s="223" t="s">
        <v>43</v>
      </c>
      <c r="O1100" s="45"/>
      <c r="P1100" s="224">
        <f>O1100*H1100</f>
        <v>0</v>
      </c>
      <c r="Q1100" s="224">
        <v>0</v>
      </c>
      <c r="R1100" s="224">
        <f>Q1100*H1100</f>
        <v>0</v>
      </c>
      <c r="S1100" s="224">
        <v>0.0044999999999999997</v>
      </c>
      <c r="T1100" s="225">
        <f>S1100*H1100</f>
        <v>0.30805199999999999</v>
      </c>
      <c r="AR1100" s="22" t="s">
        <v>260</v>
      </c>
      <c r="AT1100" s="22" t="s">
        <v>148</v>
      </c>
      <c r="AU1100" s="22" t="s">
        <v>81</v>
      </c>
      <c r="AY1100" s="22" t="s">
        <v>146</v>
      </c>
      <c r="BE1100" s="226">
        <f>IF(N1100="základní",J1100,0)</f>
        <v>0</v>
      </c>
      <c r="BF1100" s="226">
        <f>IF(N1100="snížená",J1100,0)</f>
        <v>0</v>
      </c>
      <c r="BG1100" s="226">
        <f>IF(N1100="zákl. přenesená",J1100,0)</f>
        <v>0</v>
      </c>
      <c r="BH1100" s="226">
        <f>IF(N1100="sníž. přenesená",J1100,0)</f>
        <v>0</v>
      </c>
      <c r="BI1100" s="226">
        <f>IF(N1100="nulová",J1100,0)</f>
        <v>0</v>
      </c>
      <c r="BJ1100" s="22" t="s">
        <v>79</v>
      </c>
      <c r="BK1100" s="226">
        <f>ROUND(I1100*H1100,2)</f>
        <v>0</v>
      </c>
      <c r="BL1100" s="22" t="s">
        <v>260</v>
      </c>
      <c r="BM1100" s="22" t="s">
        <v>1063</v>
      </c>
    </row>
    <row r="1101" s="1" customFormat="1">
      <c r="B1101" s="44"/>
      <c r="C1101" s="72"/>
      <c r="D1101" s="227" t="s">
        <v>155</v>
      </c>
      <c r="E1101" s="72"/>
      <c r="F1101" s="228" t="s">
        <v>1064</v>
      </c>
      <c r="G1101" s="72"/>
      <c r="H1101" s="72"/>
      <c r="I1101" s="185"/>
      <c r="J1101" s="72"/>
      <c r="K1101" s="72"/>
      <c r="L1101" s="70"/>
      <c r="M1101" s="229"/>
      <c r="N1101" s="45"/>
      <c r="O1101" s="45"/>
      <c r="P1101" s="45"/>
      <c r="Q1101" s="45"/>
      <c r="R1101" s="45"/>
      <c r="S1101" s="45"/>
      <c r="T1101" s="93"/>
      <c r="AT1101" s="22" t="s">
        <v>155</v>
      </c>
      <c r="AU1101" s="22" t="s">
        <v>81</v>
      </c>
    </row>
    <row r="1102" s="11" customFormat="1">
      <c r="B1102" s="230"/>
      <c r="C1102" s="231"/>
      <c r="D1102" s="227" t="s">
        <v>157</v>
      </c>
      <c r="E1102" s="232" t="s">
        <v>21</v>
      </c>
      <c r="F1102" s="233" t="s">
        <v>1065</v>
      </c>
      <c r="G1102" s="231"/>
      <c r="H1102" s="232" t="s">
        <v>21</v>
      </c>
      <c r="I1102" s="234"/>
      <c r="J1102" s="231"/>
      <c r="K1102" s="231"/>
      <c r="L1102" s="235"/>
      <c r="M1102" s="236"/>
      <c r="N1102" s="237"/>
      <c r="O1102" s="237"/>
      <c r="P1102" s="237"/>
      <c r="Q1102" s="237"/>
      <c r="R1102" s="237"/>
      <c r="S1102" s="237"/>
      <c r="T1102" s="238"/>
      <c r="AT1102" s="239" t="s">
        <v>157</v>
      </c>
      <c r="AU1102" s="239" t="s">
        <v>81</v>
      </c>
      <c r="AV1102" s="11" t="s">
        <v>79</v>
      </c>
      <c r="AW1102" s="11" t="s">
        <v>35</v>
      </c>
      <c r="AX1102" s="11" t="s">
        <v>72</v>
      </c>
      <c r="AY1102" s="239" t="s">
        <v>146</v>
      </c>
    </row>
    <row r="1103" s="11" customFormat="1">
      <c r="B1103" s="230"/>
      <c r="C1103" s="231"/>
      <c r="D1103" s="227" t="s">
        <v>157</v>
      </c>
      <c r="E1103" s="232" t="s">
        <v>21</v>
      </c>
      <c r="F1103" s="233" t="s">
        <v>159</v>
      </c>
      <c r="G1103" s="231"/>
      <c r="H1103" s="232" t="s">
        <v>21</v>
      </c>
      <c r="I1103" s="234"/>
      <c r="J1103" s="231"/>
      <c r="K1103" s="231"/>
      <c r="L1103" s="235"/>
      <c r="M1103" s="236"/>
      <c r="N1103" s="237"/>
      <c r="O1103" s="237"/>
      <c r="P1103" s="237"/>
      <c r="Q1103" s="237"/>
      <c r="R1103" s="237"/>
      <c r="S1103" s="237"/>
      <c r="T1103" s="238"/>
      <c r="AT1103" s="239" t="s">
        <v>157</v>
      </c>
      <c r="AU1103" s="239" t="s">
        <v>81</v>
      </c>
      <c r="AV1103" s="11" t="s">
        <v>79</v>
      </c>
      <c r="AW1103" s="11" t="s">
        <v>35</v>
      </c>
      <c r="AX1103" s="11" t="s">
        <v>72</v>
      </c>
      <c r="AY1103" s="239" t="s">
        <v>146</v>
      </c>
    </row>
    <row r="1104" s="12" customFormat="1">
      <c r="B1104" s="240"/>
      <c r="C1104" s="241"/>
      <c r="D1104" s="227" t="s">
        <v>157</v>
      </c>
      <c r="E1104" s="242" t="s">
        <v>21</v>
      </c>
      <c r="F1104" s="243" t="s">
        <v>330</v>
      </c>
      <c r="G1104" s="241"/>
      <c r="H1104" s="244">
        <v>23.620999999999999</v>
      </c>
      <c r="I1104" s="245"/>
      <c r="J1104" s="241"/>
      <c r="K1104" s="241"/>
      <c r="L1104" s="246"/>
      <c r="M1104" s="247"/>
      <c r="N1104" s="248"/>
      <c r="O1104" s="248"/>
      <c r="P1104" s="248"/>
      <c r="Q1104" s="248"/>
      <c r="R1104" s="248"/>
      <c r="S1104" s="248"/>
      <c r="T1104" s="249"/>
      <c r="AT1104" s="250" t="s">
        <v>157</v>
      </c>
      <c r="AU1104" s="250" t="s">
        <v>81</v>
      </c>
      <c r="AV1104" s="12" t="s">
        <v>81</v>
      </c>
      <c r="AW1104" s="12" t="s">
        <v>35</v>
      </c>
      <c r="AX1104" s="12" t="s">
        <v>72</v>
      </c>
      <c r="AY1104" s="250" t="s">
        <v>146</v>
      </c>
    </row>
    <row r="1105" s="11" customFormat="1">
      <c r="B1105" s="230"/>
      <c r="C1105" s="231"/>
      <c r="D1105" s="227" t="s">
        <v>157</v>
      </c>
      <c r="E1105" s="232" t="s">
        <v>21</v>
      </c>
      <c r="F1105" s="233" t="s">
        <v>161</v>
      </c>
      <c r="G1105" s="231"/>
      <c r="H1105" s="232" t="s">
        <v>21</v>
      </c>
      <c r="I1105" s="234"/>
      <c r="J1105" s="231"/>
      <c r="K1105" s="231"/>
      <c r="L1105" s="235"/>
      <c r="M1105" s="236"/>
      <c r="N1105" s="237"/>
      <c r="O1105" s="237"/>
      <c r="P1105" s="237"/>
      <c r="Q1105" s="237"/>
      <c r="R1105" s="237"/>
      <c r="S1105" s="237"/>
      <c r="T1105" s="238"/>
      <c r="AT1105" s="239" t="s">
        <v>157</v>
      </c>
      <c r="AU1105" s="239" t="s">
        <v>81</v>
      </c>
      <c r="AV1105" s="11" t="s">
        <v>79</v>
      </c>
      <c r="AW1105" s="11" t="s">
        <v>35</v>
      </c>
      <c r="AX1105" s="11" t="s">
        <v>72</v>
      </c>
      <c r="AY1105" s="239" t="s">
        <v>146</v>
      </c>
    </row>
    <row r="1106" s="12" customFormat="1">
      <c r="B1106" s="240"/>
      <c r="C1106" s="241"/>
      <c r="D1106" s="227" t="s">
        <v>157</v>
      </c>
      <c r="E1106" s="242" t="s">
        <v>21</v>
      </c>
      <c r="F1106" s="243" t="s">
        <v>331</v>
      </c>
      <c r="G1106" s="241"/>
      <c r="H1106" s="244">
        <v>25.983000000000001</v>
      </c>
      <c r="I1106" s="245"/>
      <c r="J1106" s="241"/>
      <c r="K1106" s="241"/>
      <c r="L1106" s="246"/>
      <c r="M1106" s="247"/>
      <c r="N1106" s="248"/>
      <c r="O1106" s="248"/>
      <c r="P1106" s="248"/>
      <c r="Q1106" s="248"/>
      <c r="R1106" s="248"/>
      <c r="S1106" s="248"/>
      <c r="T1106" s="249"/>
      <c r="AT1106" s="250" t="s">
        <v>157</v>
      </c>
      <c r="AU1106" s="250" t="s">
        <v>81</v>
      </c>
      <c r="AV1106" s="12" t="s">
        <v>81</v>
      </c>
      <c r="AW1106" s="12" t="s">
        <v>35</v>
      </c>
      <c r="AX1106" s="12" t="s">
        <v>72</v>
      </c>
      <c r="AY1106" s="250" t="s">
        <v>146</v>
      </c>
    </row>
    <row r="1107" s="11" customFormat="1">
      <c r="B1107" s="230"/>
      <c r="C1107" s="231"/>
      <c r="D1107" s="227" t="s">
        <v>157</v>
      </c>
      <c r="E1107" s="232" t="s">
        <v>21</v>
      </c>
      <c r="F1107" s="233" t="s">
        <v>186</v>
      </c>
      <c r="G1107" s="231"/>
      <c r="H1107" s="232" t="s">
        <v>21</v>
      </c>
      <c r="I1107" s="234"/>
      <c r="J1107" s="231"/>
      <c r="K1107" s="231"/>
      <c r="L1107" s="235"/>
      <c r="M1107" s="236"/>
      <c r="N1107" s="237"/>
      <c r="O1107" s="237"/>
      <c r="P1107" s="237"/>
      <c r="Q1107" s="237"/>
      <c r="R1107" s="237"/>
      <c r="S1107" s="237"/>
      <c r="T1107" s="238"/>
      <c r="AT1107" s="239" t="s">
        <v>157</v>
      </c>
      <c r="AU1107" s="239" t="s">
        <v>81</v>
      </c>
      <c r="AV1107" s="11" t="s">
        <v>79</v>
      </c>
      <c r="AW1107" s="11" t="s">
        <v>35</v>
      </c>
      <c r="AX1107" s="11" t="s">
        <v>72</v>
      </c>
      <c r="AY1107" s="239" t="s">
        <v>146</v>
      </c>
    </row>
    <row r="1108" s="12" customFormat="1">
      <c r="B1108" s="240"/>
      <c r="C1108" s="241"/>
      <c r="D1108" s="227" t="s">
        <v>157</v>
      </c>
      <c r="E1108" s="242" t="s">
        <v>21</v>
      </c>
      <c r="F1108" s="243" t="s">
        <v>332</v>
      </c>
      <c r="G1108" s="241"/>
      <c r="H1108" s="244">
        <v>18.852</v>
      </c>
      <c r="I1108" s="245"/>
      <c r="J1108" s="241"/>
      <c r="K1108" s="241"/>
      <c r="L1108" s="246"/>
      <c r="M1108" s="247"/>
      <c r="N1108" s="248"/>
      <c r="O1108" s="248"/>
      <c r="P1108" s="248"/>
      <c r="Q1108" s="248"/>
      <c r="R1108" s="248"/>
      <c r="S1108" s="248"/>
      <c r="T1108" s="249"/>
      <c r="AT1108" s="250" t="s">
        <v>157</v>
      </c>
      <c r="AU1108" s="250" t="s">
        <v>81</v>
      </c>
      <c r="AV1108" s="12" t="s">
        <v>81</v>
      </c>
      <c r="AW1108" s="12" t="s">
        <v>35</v>
      </c>
      <c r="AX1108" s="12" t="s">
        <v>72</v>
      </c>
      <c r="AY1108" s="250" t="s">
        <v>146</v>
      </c>
    </row>
    <row r="1109" s="1" customFormat="1" ht="16.5" customHeight="1">
      <c r="B1109" s="44"/>
      <c r="C1109" s="215" t="s">
        <v>1066</v>
      </c>
      <c r="D1109" s="215" t="s">
        <v>148</v>
      </c>
      <c r="E1109" s="216" t="s">
        <v>1067</v>
      </c>
      <c r="F1109" s="217" t="s">
        <v>1068</v>
      </c>
      <c r="G1109" s="218" t="s">
        <v>151</v>
      </c>
      <c r="H1109" s="219">
        <v>91.670000000000002</v>
      </c>
      <c r="I1109" s="220"/>
      <c r="J1109" s="221">
        <f>ROUND(I1109*H1109,2)</f>
        <v>0</v>
      </c>
      <c r="K1109" s="217" t="s">
        <v>152</v>
      </c>
      <c r="L1109" s="70"/>
      <c r="M1109" s="222" t="s">
        <v>21</v>
      </c>
      <c r="N1109" s="223" t="s">
        <v>43</v>
      </c>
      <c r="O1109" s="45"/>
      <c r="P1109" s="224">
        <f>O1109*H1109</f>
        <v>0</v>
      </c>
      <c r="Q1109" s="224">
        <v>0</v>
      </c>
      <c r="R1109" s="224">
        <f>Q1109*H1109</f>
        <v>0</v>
      </c>
      <c r="S1109" s="224">
        <v>0</v>
      </c>
      <c r="T1109" s="225">
        <f>S1109*H1109</f>
        <v>0</v>
      </c>
      <c r="AR1109" s="22" t="s">
        <v>260</v>
      </c>
      <c r="AT1109" s="22" t="s">
        <v>148</v>
      </c>
      <c r="AU1109" s="22" t="s">
        <v>81</v>
      </c>
      <c r="AY1109" s="22" t="s">
        <v>146</v>
      </c>
      <c r="BE1109" s="226">
        <f>IF(N1109="základní",J1109,0)</f>
        <v>0</v>
      </c>
      <c r="BF1109" s="226">
        <f>IF(N1109="snížená",J1109,0)</f>
        <v>0</v>
      </c>
      <c r="BG1109" s="226">
        <f>IF(N1109="zákl. přenesená",J1109,0)</f>
        <v>0</v>
      </c>
      <c r="BH1109" s="226">
        <f>IF(N1109="sníž. přenesená",J1109,0)</f>
        <v>0</v>
      </c>
      <c r="BI1109" s="226">
        <f>IF(N1109="nulová",J1109,0)</f>
        <v>0</v>
      </c>
      <c r="BJ1109" s="22" t="s">
        <v>79</v>
      </c>
      <c r="BK1109" s="226">
        <f>ROUND(I1109*H1109,2)</f>
        <v>0</v>
      </c>
      <c r="BL1109" s="22" t="s">
        <v>260</v>
      </c>
      <c r="BM1109" s="22" t="s">
        <v>1069</v>
      </c>
    </row>
    <row r="1110" s="1" customFormat="1">
      <c r="B1110" s="44"/>
      <c r="C1110" s="72"/>
      <c r="D1110" s="227" t="s">
        <v>155</v>
      </c>
      <c r="E1110" s="72"/>
      <c r="F1110" s="228" t="s">
        <v>1070</v>
      </c>
      <c r="G1110" s="72"/>
      <c r="H1110" s="72"/>
      <c r="I1110" s="185"/>
      <c r="J1110" s="72"/>
      <c r="K1110" s="72"/>
      <c r="L1110" s="70"/>
      <c r="M1110" s="229"/>
      <c r="N1110" s="45"/>
      <c r="O1110" s="45"/>
      <c r="P1110" s="45"/>
      <c r="Q1110" s="45"/>
      <c r="R1110" s="45"/>
      <c r="S1110" s="45"/>
      <c r="T1110" s="93"/>
      <c r="AT1110" s="22" t="s">
        <v>155</v>
      </c>
      <c r="AU1110" s="22" t="s">
        <v>81</v>
      </c>
    </row>
    <row r="1111" s="11" customFormat="1">
      <c r="B1111" s="230"/>
      <c r="C1111" s="231"/>
      <c r="D1111" s="227" t="s">
        <v>157</v>
      </c>
      <c r="E1111" s="232" t="s">
        <v>21</v>
      </c>
      <c r="F1111" s="233" t="s">
        <v>802</v>
      </c>
      <c r="G1111" s="231"/>
      <c r="H1111" s="232" t="s">
        <v>21</v>
      </c>
      <c r="I1111" s="234"/>
      <c r="J1111" s="231"/>
      <c r="K1111" s="231"/>
      <c r="L1111" s="235"/>
      <c r="M1111" s="236"/>
      <c r="N1111" s="237"/>
      <c r="O1111" s="237"/>
      <c r="P1111" s="237"/>
      <c r="Q1111" s="237"/>
      <c r="R1111" s="237"/>
      <c r="S1111" s="237"/>
      <c r="T1111" s="238"/>
      <c r="AT1111" s="239" t="s">
        <v>157</v>
      </c>
      <c r="AU1111" s="239" t="s">
        <v>81</v>
      </c>
      <c r="AV1111" s="11" t="s">
        <v>79</v>
      </c>
      <c r="AW1111" s="11" t="s">
        <v>35</v>
      </c>
      <c r="AX1111" s="11" t="s">
        <v>72</v>
      </c>
      <c r="AY1111" s="239" t="s">
        <v>146</v>
      </c>
    </row>
    <row r="1112" s="11" customFormat="1">
      <c r="B1112" s="230"/>
      <c r="C1112" s="231"/>
      <c r="D1112" s="227" t="s">
        <v>157</v>
      </c>
      <c r="E1112" s="232" t="s">
        <v>21</v>
      </c>
      <c r="F1112" s="233" t="s">
        <v>159</v>
      </c>
      <c r="G1112" s="231"/>
      <c r="H1112" s="232" t="s">
        <v>21</v>
      </c>
      <c r="I1112" s="234"/>
      <c r="J1112" s="231"/>
      <c r="K1112" s="231"/>
      <c r="L1112" s="235"/>
      <c r="M1112" s="236"/>
      <c r="N1112" s="237"/>
      <c r="O1112" s="237"/>
      <c r="P1112" s="237"/>
      <c r="Q1112" s="237"/>
      <c r="R1112" s="237"/>
      <c r="S1112" s="237"/>
      <c r="T1112" s="238"/>
      <c r="AT1112" s="239" t="s">
        <v>157</v>
      </c>
      <c r="AU1112" s="239" t="s">
        <v>81</v>
      </c>
      <c r="AV1112" s="11" t="s">
        <v>79</v>
      </c>
      <c r="AW1112" s="11" t="s">
        <v>35</v>
      </c>
      <c r="AX1112" s="11" t="s">
        <v>72</v>
      </c>
      <c r="AY1112" s="239" t="s">
        <v>146</v>
      </c>
    </row>
    <row r="1113" s="12" customFormat="1">
      <c r="B1113" s="240"/>
      <c r="C1113" s="241"/>
      <c r="D1113" s="227" t="s">
        <v>157</v>
      </c>
      <c r="E1113" s="242" t="s">
        <v>21</v>
      </c>
      <c r="F1113" s="243" t="s">
        <v>803</v>
      </c>
      <c r="G1113" s="241"/>
      <c r="H1113" s="244">
        <v>32.125</v>
      </c>
      <c r="I1113" s="245"/>
      <c r="J1113" s="241"/>
      <c r="K1113" s="241"/>
      <c r="L1113" s="246"/>
      <c r="M1113" s="247"/>
      <c r="N1113" s="248"/>
      <c r="O1113" s="248"/>
      <c r="P1113" s="248"/>
      <c r="Q1113" s="248"/>
      <c r="R1113" s="248"/>
      <c r="S1113" s="248"/>
      <c r="T1113" s="249"/>
      <c r="AT1113" s="250" t="s">
        <v>157</v>
      </c>
      <c r="AU1113" s="250" t="s">
        <v>81</v>
      </c>
      <c r="AV1113" s="12" t="s">
        <v>81</v>
      </c>
      <c r="AW1113" s="12" t="s">
        <v>35</v>
      </c>
      <c r="AX1113" s="12" t="s">
        <v>72</v>
      </c>
      <c r="AY1113" s="250" t="s">
        <v>146</v>
      </c>
    </row>
    <row r="1114" s="11" customFormat="1">
      <c r="B1114" s="230"/>
      <c r="C1114" s="231"/>
      <c r="D1114" s="227" t="s">
        <v>157</v>
      </c>
      <c r="E1114" s="232" t="s">
        <v>21</v>
      </c>
      <c r="F1114" s="233" t="s">
        <v>161</v>
      </c>
      <c r="G1114" s="231"/>
      <c r="H1114" s="232" t="s">
        <v>21</v>
      </c>
      <c r="I1114" s="234"/>
      <c r="J1114" s="231"/>
      <c r="K1114" s="231"/>
      <c r="L1114" s="235"/>
      <c r="M1114" s="236"/>
      <c r="N1114" s="237"/>
      <c r="O1114" s="237"/>
      <c r="P1114" s="237"/>
      <c r="Q1114" s="237"/>
      <c r="R1114" s="237"/>
      <c r="S1114" s="237"/>
      <c r="T1114" s="238"/>
      <c r="AT1114" s="239" t="s">
        <v>157</v>
      </c>
      <c r="AU1114" s="239" t="s">
        <v>81</v>
      </c>
      <c r="AV1114" s="11" t="s">
        <v>79</v>
      </c>
      <c r="AW1114" s="11" t="s">
        <v>35</v>
      </c>
      <c r="AX1114" s="11" t="s">
        <v>72</v>
      </c>
      <c r="AY1114" s="239" t="s">
        <v>146</v>
      </c>
    </row>
    <row r="1115" s="12" customFormat="1">
      <c r="B1115" s="240"/>
      <c r="C1115" s="241"/>
      <c r="D1115" s="227" t="s">
        <v>157</v>
      </c>
      <c r="E1115" s="242" t="s">
        <v>21</v>
      </c>
      <c r="F1115" s="243" t="s">
        <v>804</v>
      </c>
      <c r="G1115" s="241"/>
      <c r="H1115" s="244">
        <v>36.848999999999997</v>
      </c>
      <c r="I1115" s="245"/>
      <c r="J1115" s="241"/>
      <c r="K1115" s="241"/>
      <c r="L1115" s="246"/>
      <c r="M1115" s="247"/>
      <c r="N1115" s="248"/>
      <c r="O1115" s="248"/>
      <c r="P1115" s="248"/>
      <c r="Q1115" s="248"/>
      <c r="R1115" s="248"/>
      <c r="S1115" s="248"/>
      <c r="T1115" s="249"/>
      <c r="AT1115" s="250" t="s">
        <v>157</v>
      </c>
      <c r="AU1115" s="250" t="s">
        <v>81</v>
      </c>
      <c r="AV1115" s="12" t="s">
        <v>81</v>
      </c>
      <c r="AW1115" s="12" t="s">
        <v>35</v>
      </c>
      <c r="AX1115" s="12" t="s">
        <v>72</v>
      </c>
      <c r="AY1115" s="250" t="s">
        <v>146</v>
      </c>
    </row>
    <row r="1116" s="11" customFormat="1">
      <c r="B1116" s="230"/>
      <c r="C1116" s="231"/>
      <c r="D1116" s="227" t="s">
        <v>157</v>
      </c>
      <c r="E1116" s="232" t="s">
        <v>21</v>
      </c>
      <c r="F1116" s="233" t="s">
        <v>163</v>
      </c>
      <c r="G1116" s="231"/>
      <c r="H1116" s="232" t="s">
        <v>21</v>
      </c>
      <c r="I1116" s="234"/>
      <c r="J1116" s="231"/>
      <c r="K1116" s="231"/>
      <c r="L1116" s="235"/>
      <c r="M1116" s="236"/>
      <c r="N1116" s="237"/>
      <c r="O1116" s="237"/>
      <c r="P1116" s="237"/>
      <c r="Q1116" s="237"/>
      <c r="R1116" s="237"/>
      <c r="S1116" s="237"/>
      <c r="T1116" s="238"/>
      <c r="AT1116" s="239" t="s">
        <v>157</v>
      </c>
      <c r="AU1116" s="239" t="s">
        <v>81</v>
      </c>
      <c r="AV1116" s="11" t="s">
        <v>79</v>
      </c>
      <c r="AW1116" s="11" t="s">
        <v>35</v>
      </c>
      <c r="AX1116" s="11" t="s">
        <v>72</v>
      </c>
      <c r="AY1116" s="239" t="s">
        <v>146</v>
      </c>
    </row>
    <row r="1117" s="12" customFormat="1">
      <c r="B1117" s="240"/>
      <c r="C1117" s="241"/>
      <c r="D1117" s="227" t="s">
        <v>157</v>
      </c>
      <c r="E1117" s="242" t="s">
        <v>21</v>
      </c>
      <c r="F1117" s="243" t="s">
        <v>805</v>
      </c>
      <c r="G1117" s="241"/>
      <c r="H1117" s="244">
        <v>22.696000000000002</v>
      </c>
      <c r="I1117" s="245"/>
      <c r="J1117" s="241"/>
      <c r="K1117" s="241"/>
      <c r="L1117" s="246"/>
      <c r="M1117" s="247"/>
      <c r="N1117" s="248"/>
      <c r="O1117" s="248"/>
      <c r="P1117" s="248"/>
      <c r="Q1117" s="248"/>
      <c r="R1117" s="248"/>
      <c r="S1117" s="248"/>
      <c r="T1117" s="249"/>
      <c r="AT1117" s="250" t="s">
        <v>157</v>
      </c>
      <c r="AU1117" s="250" t="s">
        <v>81</v>
      </c>
      <c r="AV1117" s="12" t="s">
        <v>81</v>
      </c>
      <c r="AW1117" s="12" t="s">
        <v>35</v>
      </c>
      <c r="AX1117" s="12" t="s">
        <v>72</v>
      </c>
      <c r="AY1117" s="250" t="s">
        <v>146</v>
      </c>
    </row>
    <row r="1118" s="1" customFormat="1" ht="16.5" customHeight="1">
      <c r="B1118" s="44"/>
      <c r="C1118" s="251" t="s">
        <v>1071</v>
      </c>
      <c r="D1118" s="251" t="s">
        <v>261</v>
      </c>
      <c r="E1118" s="252" t="s">
        <v>1072</v>
      </c>
      <c r="F1118" s="253" t="s">
        <v>1073</v>
      </c>
      <c r="G1118" s="254" t="s">
        <v>223</v>
      </c>
      <c r="H1118" s="255">
        <v>0.032000000000000001</v>
      </c>
      <c r="I1118" s="256"/>
      <c r="J1118" s="257">
        <f>ROUND(I1118*H1118,2)</f>
        <v>0</v>
      </c>
      <c r="K1118" s="253" t="s">
        <v>152</v>
      </c>
      <c r="L1118" s="258"/>
      <c r="M1118" s="259" t="s">
        <v>21</v>
      </c>
      <c r="N1118" s="260" t="s">
        <v>43</v>
      </c>
      <c r="O1118" s="45"/>
      <c r="P1118" s="224">
        <f>O1118*H1118</f>
        <v>0</v>
      </c>
      <c r="Q1118" s="224">
        <v>1</v>
      </c>
      <c r="R1118" s="224">
        <f>Q1118*H1118</f>
        <v>0.032000000000000001</v>
      </c>
      <c r="S1118" s="224">
        <v>0</v>
      </c>
      <c r="T1118" s="225">
        <f>S1118*H1118</f>
        <v>0</v>
      </c>
      <c r="AR1118" s="22" t="s">
        <v>426</v>
      </c>
      <c r="AT1118" s="22" t="s">
        <v>261</v>
      </c>
      <c r="AU1118" s="22" t="s">
        <v>81</v>
      </c>
      <c r="AY1118" s="22" t="s">
        <v>146</v>
      </c>
      <c r="BE1118" s="226">
        <f>IF(N1118="základní",J1118,0)</f>
        <v>0</v>
      </c>
      <c r="BF1118" s="226">
        <f>IF(N1118="snížená",J1118,0)</f>
        <v>0</v>
      </c>
      <c r="BG1118" s="226">
        <f>IF(N1118="zákl. přenesená",J1118,0)</f>
        <v>0</v>
      </c>
      <c r="BH1118" s="226">
        <f>IF(N1118="sníž. přenesená",J1118,0)</f>
        <v>0</v>
      </c>
      <c r="BI1118" s="226">
        <f>IF(N1118="nulová",J1118,0)</f>
        <v>0</v>
      </c>
      <c r="BJ1118" s="22" t="s">
        <v>79</v>
      </c>
      <c r="BK1118" s="226">
        <f>ROUND(I1118*H1118,2)</f>
        <v>0</v>
      </c>
      <c r="BL1118" s="22" t="s">
        <v>260</v>
      </c>
      <c r="BM1118" s="22" t="s">
        <v>1074</v>
      </c>
    </row>
    <row r="1119" s="1" customFormat="1">
      <c r="B1119" s="44"/>
      <c r="C1119" s="72"/>
      <c r="D1119" s="227" t="s">
        <v>155</v>
      </c>
      <c r="E1119" s="72"/>
      <c r="F1119" s="228" t="s">
        <v>1075</v>
      </c>
      <c r="G1119" s="72"/>
      <c r="H1119" s="72"/>
      <c r="I1119" s="185"/>
      <c r="J1119" s="72"/>
      <c r="K1119" s="72"/>
      <c r="L1119" s="70"/>
      <c r="M1119" s="229"/>
      <c r="N1119" s="45"/>
      <c r="O1119" s="45"/>
      <c r="P1119" s="45"/>
      <c r="Q1119" s="45"/>
      <c r="R1119" s="45"/>
      <c r="S1119" s="45"/>
      <c r="T1119" s="93"/>
      <c r="AT1119" s="22" t="s">
        <v>155</v>
      </c>
      <c r="AU1119" s="22" t="s">
        <v>81</v>
      </c>
    </row>
    <row r="1120" s="12" customFormat="1">
      <c r="B1120" s="240"/>
      <c r="C1120" s="241"/>
      <c r="D1120" s="227" t="s">
        <v>157</v>
      </c>
      <c r="E1120" s="241"/>
      <c r="F1120" s="243" t="s">
        <v>1076</v>
      </c>
      <c r="G1120" s="241"/>
      <c r="H1120" s="244">
        <v>0.032000000000000001</v>
      </c>
      <c r="I1120" s="245"/>
      <c r="J1120" s="241"/>
      <c r="K1120" s="241"/>
      <c r="L1120" s="246"/>
      <c r="M1120" s="247"/>
      <c r="N1120" s="248"/>
      <c r="O1120" s="248"/>
      <c r="P1120" s="248"/>
      <c r="Q1120" s="248"/>
      <c r="R1120" s="248"/>
      <c r="S1120" s="248"/>
      <c r="T1120" s="249"/>
      <c r="AT1120" s="250" t="s">
        <v>157</v>
      </c>
      <c r="AU1120" s="250" t="s">
        <v>81</v>
      </c>
      <c r="AV1120" s="12" t="s">
        <v>81</v>
      </c>
      <c r="AW1120" s="12" t="s">
        <v>6</v>
      </c>
      <c r="AX1120" s="12" t="s">
        <v>79</v>
      </c>
      <c r="AY1120" s="250" t="s">
        <v>146</v>
      </c>
    </row>
    <row r="1121" s="1" customFormat="1" ht="16.5" customHeight="1">
      <c r="B1121" s="44"/>
      <c r="C1121" s="215" t="s">
        <v>1077</v>
      </c>
      <c r="D1121" s="215" t="s">
        <v>148</v>
      </c>
      <c r="E1121" s="216" t="s">
        <v>1078</v>
      </c>
      <c r="F1121" s="217" t="s">
        <v>1079</v>
      </c>
      <c r="G1121" s="218" t="s">
        <v>151</v>
      </c>
      <c r="H1121" s="219">
        <v>91.670000000000002</v>
      </c>
      <c r="I1121" s="220"/>
      <c r="J1121" s="221">
        <f>ROUND(I1121*H1121,2)</f>
        <v>0</v>
      </c>
      <c r="K1121" s="217" t="s">
        <v>152</v>
      </c>
      <c r="L1121" s="70"/>
      <c r="M1121" s="222" t="s">
        <v>21</v>
      </c>
      <c r="N1121" s="223" t="s">
        <v>43</v>
      </c>
      <c r="O1121" s="45"/>
      <c r="P1121" s="224">
        <f>O1121*H1121</f>
        <v>0</v>
      </c>
      <c r="Q1121" s="224">
        <v>0.00040000000000000002</v>
      </c>
      <c r="R1121" s="224">
        <f>Q1121*H1121</f>
        <v>0.036667999999999999</v>
      </c>
      <c r="S1121" s="224">
        <v>0</v>
      </c>
      <c r="T1121" s="225">
        <f>S1121*H1121</f>
        <v>0</v>
      </c>
      <c r="AR1121" s="22" t="s">
        <v>260</v>
      </c>
      <c r="AT1121" s="22" t="s">
        <v>148</v>
      </c>
      <c r="AU1121" s="22" t="s">
        <v>81</v>
      </c>
      <c r="AY1121" s="22" t="s">
        <v>146</v>
      </c>
      <c r="BE1121" s="226">
        <f>IF(N1121="základní",J1121,0)</f>
        <v>0</v>
      </c>
      <c r="BF1121" s="226">
        <f>IF(N1121="snížená",J1121,0)</f>
        <v>0</v>
      </c>
      <c r="BG1121" s="226">
        <f>IF(N1121="zákl. přenesená",J1121,0)</f>
        <v>0</v>
      </c>
      <c r="BH1121" s="226">
        <f>IF(N1121="sníž. přenesená",J1121,0)</f>
        <v>0</v>
      </c>
      <c r="BI1121" s="226">
        <f>IF(N1121="nulová",J1121,0)</f>
        <v>0</v>
      </c>
      <c r="BJ1121" s="22" t="s">
        <v>79</v>
      </c>
      <c r="BK1121" s="226">
        <f>ROUND(I1121*H1121,2)</f>
        <v>0</v>
      </c>
      <c r="BL1121" s="22" t="s">
        <v>260</v>
      </c>
      <c r="BM1121" s="22" t="s">
        <v>1080</v>
      </c>
    </row>
    <row r="1122" s="1" customFormat="1">
      <c r="B1122" s="44"/>
      <c r="C1122" s="72"/>
      <c r="D1122" s="227" t="s">
        <v>155</v>
      </c>
      <c r="E1122" s="72"/>
      <c r="F1122" s="228" t="s">
        <v>1081</v>
      </c>
      <c r="G1122" s="72"/>
      <c r="H1122" s="72"/>
      <c r="I1122" s="185"/>
      <c r="J1122" s="72"/>
      <c r="K1122" s="72"/>
      <c r="L1122" s="70"/>
      <c r="M1122" s="229"/>
      <c r="N1122" s="45"/>
      <c r="O1122" s="45"/>
      <c r="P1122" s="45"/>
      <c r="Q1122" s="45"/>
      <c r="R1122" s="45"/>
      <c r="S1122" s="45"/>
      <c r="T1122" s="93"/>
      <c r="AT1122" s="22" t="s">
        <v>155</v>
      </c>
      <c r="AU1122" s="22" t="s">
        <v>81</v>
      </c>
    </row>
    <row r="1123" s="11" customFormat="1">
      <c r="B1123" s="230"/>
      <c r="C1123" s="231"/>
      <c r="D1123" s="227" t="s">
        <v>157</v>
      </c>
      <c r="E1123" s="232" t="s">
        <v>21</v>
      </c>
      <c r="F1123" s="233" t="s">
        <v>802</v>
      </c>
      <c r="G1123" s="231"/>
      <c r="H1123" s="232" t="s">
        <v>21</v>
      </c>
      <c r="I1123" s="234"/>
      <c r="J1123" s="231"/>
      <c r="K1123" s="231"/>
      <c r="L1123" s="235"/>
      <c r="M1123" s="236"/>
      <c r="N1123" s="237"/>
      <c r="O1123" s="237"/>
      <c r="P1123" s="237"/>
      <c r="Q1123" s="237"/>
      <c r="R1123" s="237"/>
      <c r="S1123" s="237"/>
      <c r="T1123" s="238"/>
      <c r="AT1123" s="239" t="s">
        <v>157</v>
      </c>
      <c r="AU1123" s="239" t="s">
        <v>81</v>
      </c>
      <c r="AV1123" s="11" t="s">
        <v>79</v>
      </c>
      <c r="AW1123" s="11" t="s">
        <v>35</v>
      </c>
      <c r="AX1123" s="11" t="s">
        <v>72</v>
      </c>
      <c r="AY1123" s="239" t="s">
        <v>146</v>
      </c>
    </row>
    <row r="1124" s="11" customFormat="1">
      <c r="B1124" s="230"/>
      <c r="C1124" s="231"/>
      <c r="D1124" s="227" t="s">
        <v>157</v>
      </c>
      <c r="E1124" s="232" t="s">
        <v>21</v>
      </c>
      <c r="F1124" s="233" t="s">
        <v>159</v>
      </c>
      <c r="G1124" s="231"/>
      <c r="H1124" s="232" t="s">
        <v>21</v>
      </c>
      <c r="I1124" s="234"/>
      <c r="J1124" s="231"/>
      <c r="K1124" s="231"/>
      <c r="L1124" s="235"/>
      <c r="M1124" s="236"/>
      <c r="N1124" s="237"/>
      <c r="O1124" s="237"/>
      <c r="P1124" s="237"/>
      <c r="Q1124" s="237"/>
      <c r="R1124" s="237"/>
      <c r="S1124" s="237"/>
      <c r="T1124" s="238"/>
      <c r="AT1124" s="239" t="s">
        <v>157</v>
      </c>
      <c r="AU1124" s="239" t="s">
        <v>81</v>
      </c>
      <c r="AV1124" s="11" t="s">
        <v>79</v>
      </c>
      <c r="AW1124" s="11" t="s">
        <v>35</v>
      </c>
      <c r="AX1124" s="11" t="s">
        <v>72</v>
      </c>
      <c r="AY1124" s="239" t="s">
        <v>146</v>
      </c>
    </row>
    <row r="1125" s="12" customFormat="1">
      <c r="B1125" s="240"/>
      <c r="C1125" s="241"/>
      <c r="D1125" s="227" t="s">
        <v>157</v>
      </c>
      <c r="E1125" s="242" t="s">
        <v>21</v>
      </c>
      <c r="F1125" s="243" t="s">
        <v>803</v>
      </c>
      <c r="G1125" s="241"/>
      <c r="H1125" s="244">
        <v>32.125</v>
      </c>
      <c r="I1125" s="245"/>
      <c r="J1125" s="241"/>
      <c r="K1125" s="241"/>
      <c r="L1125" s="246"/>
      <c r="M1125" s="247"/>
      <c r="N1125" s="248"/>
      <c r="O1125" s="248"/>
      <c r="P1125" s="248"/>
      <c r="Q1125" s="248"/>
      <c r="R1125" s="248"/>
      <c r="S1125" s="248"/>
      <c r="T1125" s="249"/>
      <c r="AT1125" s="250" t="s">
        <v>157</v>
      </c>
      <c r="AU1125" s="250" t="s">
        <v>81</v>
      </c>
      <c r="AV1125" s="12" t="s">
        <v>81</v>
      </c>
      <c r="AW1125" s="12" t="s">
        <v>35</v>
      </c>
      <c r="AX1125" s="12" t="s">
        <v>72</v>
      </c>
      <c r="AY1125" s="250" t="s">
        <v>146</v>
      </c>
    </row>
    <row r="1126" s="11" customFormat="1">
      <c r="B1126" s="230"/>
      <c r="C1126" s="231"/>
      <c r="D1126" s="227" t="s">
        <v>157</v>
      </c>
      <c r="E1126" s="232" t="s">
        <v>21</v>
      </c>
      <c r="F1126" s="233" t="s">
        <v>161</v>
      </c>
      <c r="G1126" s="231"/>
      <c r="H1126" s="232" t="s">
        <v>21</v>
      </c>
      <c r="I1126" s="234"/>
      <c r="J1126" s="231"/>
      <c r="K1126" s="231"/>
      <c r="L1126" s="235"/>
      <c r="M1126" s="236"/>
      <c r="N1126" s="237"/>
      <c r="O1126" s="237"/>
      <c r="P1126" s="237"/>
      <c r="Q1126" s="237"/>
      <c r="R1126" s="237"/>
      <c r="S1126" s="237"/>
      <c r="T1126" s="238"/>
      <c r="AT1126" s="239" t="s">
        <v>157</v>
      </c>
      <c r="AU1126" s="239" t="s">
        <v>81</v>
      </c>
      <c r="AV1126" s="11" t="s">
        <v>79</v>
      </c>
      <c r="AW1126" s="11" t="s">
        <v>35</v>
      </c>
      <c r="AX1126" s="11" t="s">
        <v>72</v>
      </c>
      <c r="AY1126" s="239" t="s">
        <v>146</v>
      </c>
    </row>
    <row r="1127" s="12" customFormat="1">
      <c r="B1127" s="240"/>
      <c r="C1127" s="241"/>
      <c r="D1127" s="227" t="s">
        <v>157</v>
      </c>
      <c r="E1127" s="242" t="s">
        <v>21</v>
      </c>
      <c r="F1127" s="243" t="s">
        <v>804</v>
      </c>
      <c r="G1127" s="241"/>
      <c r="H1127" s="244">
        <v>36.848999999999997</v>
      </c>
      <c r="I1127" s="245"/>
      <c r="J1127" s="241"/>
      <c r="K1127" s="241"/>
      <c r="L1127" s="246"/>
      <c r="M1127" s="247"/>
      <c r="N1127" s="248"/>
      <c r="O1127" s="248"/>
      <c r="P1127" s="248"/>
      <c r="Q1127" s="248"/>
      <c r="R1127" s="248"/>
      <c r="S1127" s="248"/>
      <c r="T1127" s="249"/>
      <c r="AT1127" s="250" t="s">
        <v>157</v>
      </c>
      <c r="AU1127" s="250" t="s">
        <v>81</v>
      </c>
      <c r="AV1127" s="12" t="s">
        <v>81</v>
      </c>
      <c r="AW1127" s="12" t="s">
        <v>35</v>
      </c>
      <c r="AX1127" s="12" t="s">
        <v>72</v>
      </c>
      <c r="AY1127" s="250" t="s">
        <v>146</v>
      </c>
    </row>
    <row r="1128" s="11" customFormat="1">
      <c r="B1128" s="230"/>
      <c r="C1128" s="231"/>
      <c r="D1128" s="227" t="s">
        <v>157</v>
      </c>
      <c r="E1128" s="232" t="s">
        <v>21</v>
      </c>
      <c r="F1128" s="233" t="s">
        <v>163</v>
      </c>
      <c r="G1128" s="231"/>
      <c r="H1128" s="232" t="s">
        <v>21</v>
      </c>
      <c r="I1128" s="234"/>
      <c r="J1128" s="231"/>
      <c r="K1128" s="231"/>
      <c r="L1128" s="235"/>
      <c r="M1128" s="236"/>
      <c r="N1128" s="237"/>
      <c r="O1128" s="237"/>
      <c r="P1128" s="237"/>
      <c r="Q1128" s="237"/>
      <c r="R1128" s="237"/>
      <c r="S1128" s="237"/>
      <c r="T1128" s="238"/>
      <c r="AT1128" s="239" t="s">
        <v>157</v>
      </c>
      <c r="AU1128" s="239" t="s">
        <v>81</v>
      </c>
      <c r="AV1128" s="11" t="s">
        <v>79</v>
      </c>
      <c r="AW1128" s="11" t="s">
        <v>35</v>
      </c>
      <c r="AX1128" s="11" t="s">
        <v>72</v>
      </c>
      <c r="AY1128" s="239" t="s">
        <v>146</v>
      </c>
    </row>
    <row r="1129" s="12" customFormat="1">
      <c r="B1129" s="240"/>
      <c r="C1129" s="241"/>
      <c r="D1129" s="227" t="s">
        <v>157</v>
      </c>
      <c r="E1129" s="242" t="s">
        <v>21</v>
      </c>
      <c r="F1129" s="243" t="s">
        <v>805</v>
      </c>
      <c r="G1129" s="241"/>
      <c r="H1129" s="244">
        <v>22.696000000000002</v>
      </c>
      <c r="I1129" s="245"/>
      <c r="J1129" s="241"/>
      <c r="K1129" s="241"/>
      <c r="L1129" s="246"/>
      <c r="M1129" s="247"/>
      <c r="N1129" s="248"/>
      <c r="O1129" s="248"/>
      <c r="P1129" s="248"/>
      <c r="Q1129" s="248"/>
      <c r="R1129" s="248"/>
      <c r="S1129" s="248"/>
      <c r="T1129" s="249"/>
      <c r="AT1129" s="250" t="s">
        <v>157</v>
      </c>
      <c r="AU1129" s="250" t="s">
        <v>81</v>
      </c>
      <c r="AV1129" s="12" t="s">
        <v>81</v>
      </c>
      <c r="AW1129" s="12" t="s">
        <v>35</v>
      </c>
      <c r="AX1129" s="12" t="s">
        <v>72</v>
      </c>
      <c r="AY1129" s="250" t="s">
        <v>146</v>
      </c>
    </row>
    <row r="1130" s="1" customFormat="1" ht="16.5" customHeight="1">
      <c r="B1130" s="44"/>
      <c r="C1130" s="251" t="s">
        <v>1082</v>
      </c>
      <c r="D1130" s="251" t="s">
        <v>261</v>
      </c>
      <c r="E1130" s="252" t="s">
        <v>1083</v>
      </c>
      <c r="F1130" s="253" t="s">
        <v>1084</v>
      </c>
      <c r="G1130" s="254" t="s">
        <v>151</v>
      </c>
      <c r="H1130" s="255">
        <v>105.42100000000001</v>
      </c>
      <c r="I1130" s="256"/>
      <c r="J1130" s="257">
        <f>ROUND(I1130*H1130,2)</f>
        <v>0</v>
      </c>
      <c r="K1130" s="253" t="s">
        <v>152</v>
      </c>
      <c r="L1130" s="258"/>
      <c r="M1130" s="259" t="s">
        <v>21</v>
      </c>
      <c r="N1130" s="260" t="s">
        <v>43</v>
      </c>
      <c r="O1130" s="45"/>
      <c r="P1130" s="224">
        <f>O1130*H1130</f>
        <v>0</v>
      </c>
      <c r="Q1130" s="224">
        <v>0.0044999999999999997</v>
      </c>
      <c r="R1130" s="224">
        <f>Q1130*H1130</f>
        <v>0.4743945</v>
      </c>
      <c r="S1130" s="224">
        <v>0</v>
      </c>
      <c r="T1130" s="225">
        <f>S1130*H1130</f>
        <v>0</v>
      </c>
      <c r="AR1130" s="22" t="s">
        <v>426</v>
      </c>
      <c r="AT1130" s="22" t="s">
        <v>261</v>
      </c>
      <c r="AU1130" s="22" t="s">
        <v>81</v>
      </c>
      <c r="AY1130" s="22" t="s">
        <v>146</v>
      </c>
      <c r="BE1130" s="226">
        <f>IF(N1130="základní",J1130,0)</f>
        <v>0</v>
      </c>
      <c r="BF1130" s="226">
        <f>IF(N1130="snížená",J1130,0)</f>
        <v>0</v>
      </c>
      <c r="BG1130" s="226">
        <f>IF(N1130="zákl. přenesená",J1130,0)</f>
        <v>0</v>
      </c>
      <c r="BH1130" s="226">
        <f>IF(N1130="sníž. přenesená",J1130,0)</f>
        <v>0</v>
      </c>
      <c r="BI1130" s="226">
        <f>IF(N1130="nulová",J1130,0)</f>
        <v>0</v>
      </c>
      <c r="BJ1130" s="22" t="s">
        <v>79</v>
      </c>
      <c r="BK1130" s="226">
        <f>ROUND(I1130*H1130,2)</f>
        <v>0</v>
      </c>
      <c r="BL1130" s="22" t="s">
        <v>260</v>
      </c>
      <c r="BM1130" s="22" t="s">
        <v>1085</v>
      </c>
    </row>
    <row r="1131" s="1" customFormat="1">
      <c r="B1131" s="44"/>
      <c r="C1131" s="72"/>
      <c r="D1131" s="227" t="s">
        <v>155</v>
      </c>
      <c r="E1131" s="72"/>
      <c r="F1131" s="228" t="s">
        <v>1086</v>
      </c>
      <c r="G1131" s="72"/>
      <c r="H1131" s="72"/>
      <c r="I1131" s="185"/>
      <c r="J1131" s="72"/>
      <c r="K1131" s="72"/>
      <c r="L1131" s="70"/>
      <c r="M1131" s="229"/>
      <c r="N1131" s="45"/>
      <c r="O1131" s="45"/>
      <c r="P1131" s="45"/>
      <c r="Q1131" s="45"/>
      <c r="R1131" s="45"/>
      <c r="S1131" s="45"/>
      <c r="T1131" s="93"/>
      <c r="AT1131" s="22" t="s">
        <v>155</v>
      </c>
      <c r="AU1131" s="22" t="s">
        <v>81</v>
      </c>
    </row>
    <row r="1132" s="12" customFormat="1">
      <c r="B1132" s="240"/>
      <c r="C1132" s="241"/>
      <c r="D1132" s="227" t="s">
        <v>157</v>
      </c>
      <c r="E1132" s="241"/>
      <c r="F1132" s="243" t="s">
        <v>1087</v>
      </c>
      <c r="G1132" s="241"/>
      <c r="H1132" s="244">
        <v>105.42100000000001</v>
      </c>
      <c r="I1132" s="245"/>
      <c r="J1132" s="241"/>
      <c r="K1132" s="241"/>
      <c r="L1132" s="246"/>
      <c r="M1132" s="247"/>
      <c r="N1132" s="248"/>
      <c r="O1132" s="248"/>
      <c r="P1132" s="248"/>
      <c r="Q1132" s="248"/>
      <c r="R1132" s="248"/>
      <c r="S1132" s="248"/>
      <c r="T1132" s="249"/>
      <c r="AT1132" s="250" t="s">
        <v>157</v>
      </c>
      <c r="AU1132" s="250" t="s">
        <v>81</v>
      </c>
      <c r="AV1132" s="12" t="s">
        <v>81</v>
      </c>
      <c r="AW1132" s="12" t="s">
        <v>6</v>
      </c>
      <c r="AX1132" s="12" t="s">
        <v>79</v>
      </c>
      <c r="AY1132" s="250" t="s">
        <v>146</v>
      </c>
    </row>
    <row r="1133" s="1" customFormat="1" ht="25.5" customHeight="1">
      <c r="B1133" s="44"/>
      <c r="C1133" s="215" t="s">
        <v>1088</v>
      </c>
      <c r="D1133" s="215" t="s">
        <v>148</v>
      </c>
      <c r="E1133" s="216" t="s">
        <v>1089</v>
      </c>
      <c r="F1133" s="217" t="s">
        <v>1090</v>
      </c>
      <c r="G1133" s="218" t="s">
        <v>151</v>
      </c>
      <c r="H1133" s="219">
        <v>68.456000000000003</v>
      </c>
      <c r="I1133" s="220"/>
      <c r="J1133" s="221">
        <f>ROUND(I1133*H1133,2)</f>
        <v>0</v>
      </c>
      <c r="K1133" s="217" t="s">
        <v>152</v>
      </c>
      <c r="L1133" s="70"/>
      <c r="M1133" s="222" t="s">
        <v>21</v>
      </c>
      <c r="N1133" s="223" t="s">
        <v>43</v>
      </c>
      <c r="O1133" s="45"/>
      <c r="P1133" s="224">
        <f>O1133*H1133</f>
        <v>0</v>
      </c>
      <c r="Q1133" s="224">
        <v>0.00072000000000000005</v>
      </c>
      <c r="R1133" s="224">
        <f>Q1133*H1133</f>
        <v>0.049288320000000004</v>
      </c>
      <c r="S1133" s="224">
        <v>0</v>
      </c>
      <c r="T1133" s="225">
        <f>S1133*H1133</f>
        <v>0</v>
      </c>
      <c r="AR1133" s="22" t="s">
        <v>260</v>
      </c>
      <c r="AT1133" s="22" t="s">
        <v>148</v>
      </c>
      <c r="AU1133" s="22" t="s">
        <v>81</v>
      </c>
      <c r="AY1133" s="22" t="s">
        <v>146</v>
      </c>
      <c r="BE1133" s="226">
        <f>IF(N1133="základní",J1133,0)</f>
        <v>0</v>
      </c>
      <c r="BF1133" s="226">
        <f>IF(N1133="snížená",J1133,0)</f>
        <v>0</v>
      </c>
      <c r="BG1133" s="226">
        <f>IF(N1133="zákl. přenesená",J1133,0)</f>
        <v>0</v>
      </c>
      <c r="BH1133" s="226">
        <f>IF(N1133="sníž. přenesená",J1133,0)</f>
        <v>0</v>
      </c>
      <c r="BI1133" s="226">
        <f>IF(N1133="nulová",J1133,0)</f>
        <v>0</v>
      </c>
      <c r="BJ1133" s="22" t="s">
        <v>79</v>
      </c>
      <c r="BK1133" s="226">
        <f>ROUND(I1133*H1133,2)</f>
        <v>0</v>
      </c>
      <c r="BL1133" s="22" t="s">
        <v>260</v>
      </c>
      <c r="BM1133" s="22" t="s">
        <v>1091</v>
      </c>
    </row>
    <row r="1134" s="1" customFormat="1">
      <c r="B1134" s="44"/>
      <c r="C1134" s="72"/>
      <c r="D1134" s="227" t="s">
        <v>155</v>
      </c>
      <c r="E1134" s="72"/>
      <c r="F1134" s="228" t="s">
        <v>1092</v>
      </c>
      <c r="G1134" s="72"/>
      <c r="H1134" s="72"/>
      <c r="I1134" s="185"/>
      <c r="J1134" s="72"/>
      <c r="K1134" s="72"/>
      <c r="L1134" s="70"/>
      <c r="M1134" s="229"/>
      <c r="N1134" s="45"/>
      <c r="O1134" s="45"/>
      <c r="P1134" s="45"/>
      <c r="Q1134" s="45"/>
      <c r="R1134" s="45"/>
      <c r="S1134" s="45"/>
      <c r="T1134" s="93"/>
      <c r="AT1134" s="22" t="s">
        <v>155</v>
      </c>
      <c r="AU1134" s="22" t="s">
        <v>81</v>
      </c>
    </row>
    <row r="1135" s="11" customFormat="1">
      <c r="B1135" s="230"/>
      <c r="C1135" s="231"/>
      <c r="D1135" s="227" t="s">
        <v>157</v>
      </c>
      <c r="E1135" s="232" t="s">
        <v>21</v>
      </c>
      <c r="F1135" s="233" t="s">
        <v>1065</v>
      </c>
      <c r="G1135" s="231"/>
      <c r="H1135" s="232" t="s">
        <v>21</v>
      </c>
      <c r="I1135" s="234"/>
      <c r="J1135" s="231"/>
      <c r="K1135" s="231"/>
      <c r="L1135" s="235"/>
      <c r="M1135" s="236"/>
      <c r="N1135" s="237"/>
      <c r="O1135" s="237"/>
      <c r="P1135" s="237"/>
      <c r="Q1135" s="237"/>
      <c r="R1135" s="237"/>
      <c r="S1135" s="237"/>
      <c r="T1135" s="238"/>
      <c r="AT1135" s="239" t="s">
        <v>157</v>
      </c>
      <c r="AU1135" s="239" t="s">
        <v>81</v>
      </c>
      <c r="AV1135" s="11" t="s">
        <v>79</v>
      </c>
      <c r="AW1135" s="11" t="s">
        <v>35</v>
      </c>
      <c r="AX1135" s="11" t="s">
        <v>72</v>
      </c>
      <c r="AY1135" s="239" t="s">
        <v>146</v>
      </c>
    </row>
    <row r="1136" s="11" customFormat="1">
      <c r="B1136" s="230"/>
      <c r="C1136" s="231"/>
      <c r="D1136" s="227" t="s">
        <v>157</v>
      </c>
      <c r="E1136" s="232" t="s">
        <v>21</v>
      </c>
      <c r="F1136" s="233" t="s">
        <v>159</v>
      </c>
      <c r="G1136" s="231"/>
      <c r="H1136" s="232" t="s">
        <v>21</v>
      </c>
      <c r="I1136" s="234"/>
      <c r="J1136" s="231"/>
      <c r="K1136" s="231"/>
      <c r="L1136" s="235"/>
      <c r="M1136" s="236"/>
      <c r="N1136" s="237"/>
      <c r="O1136" s="237"/>
      <c r="P1136" s="237"/>
      <c r="Q1136" s="237"/>
      <c r="R1136" s="237"/>
      <c r="S1136" s="237"/>
      <c r="T1136" s="238"/>
      <c r="AT1136" s="239" t="s">
        <v>157</v>
      </c>
      <c r="AU1136" s="239" t="s">
        <v>81</v>
      </c>
      <c r="AV1136" s="11" t="s">
        <v>79</v>
      </c>
      <c r="AW1136" s="11" t="s">
        <v>35</v>
      </c>
      <c r="AX1136" s="11" t="s">
        <v>72</v>
      </c>
      <c r="AY1136" s="239" t="s">
        <v>146</v>
      </c>
    </row>
    <row r="1137" s="12" customFormat="1">
      <c r="B1137" s="240"/>
      <c r="C1137" s="241"/>
      <c r="D1137" s="227" t="s">
        <v>157</v>
      </c>
      <c r="E1137" s="242" t="s">
        <v>21</v>
      </c>
      <c r="F1137" s="243" t="s">
        <v>330</v>
      </c>
      <c r="G1137" s="241"/>
      <c r="H1137" s="244">
        <v>23.620999999999999</v>
      </c>
      <c r="I1137" s="245"/>
      <c r="J1137" s="241"/>
      <c r="K1137" s="241"/>
      <c r="L1137" s="246"/>
      <c r="M1137" s="247"/>
      <c r="N1137" s="248"/>
      <c r="O1137" s="248"/>
      <c r="P1137" s="248"/>
      <c r="Q1137" s="248"/>
      <c r="R1137" s="248"/>
      <c r="S1137" s="248"/>
      <c r="T1137" s="249"/>
      <c r="AT1137" s="250" t="s">
        <v>157</v>
      </c>
      <c r="AU1137" s="250" t="s">
        <v>81</v>
      </c>
      <c r="AV1137" s="12" t="s">
        <v>81</v>
      </c>
      <c r="AW1137" s="12" t="s">
        <v>35</v>
      </c>
      <c r="AX1137" s="12" t="s">
        <v>72</v>
      </c>
      <c r="AY1137" s="250" t="s">
        <v>146</v>
      </c>
    </row>
    <row r="1138" s="11" customFormat="1">
      <c r="B1138" s="230"/>
      <c r="C1138" s="231"/>
      <c r="D1138" s="227" t="s">
        <v>157</v>
      </c>
      <c r="E1138" s="232" t="s">
        <v>21</v>
      </c>
      <c r="F1138" s="233" t="s">
        <v>161</v>
      </c>
      <c r="G1138" s="231"/>
      <c r="H1138" s="232" t="s">
        <v>21</v>
      </c>
      <c r="I1138" s="234"/>
      <c r="J1138" s="231"/>
      <c r="K1138" s="231"/>
      <c r="L1138" s="235"/>
      <c r="M1138" s="236"/>
      <c r="N1138" s="237"/>
      <c r="O1138" s="237"/>
      <c r="P1138" s="237"/>
      <c r="Q1138" s="237"/>
      <c r="R1138" s="237"/>
      <c r="S1138" s="237"/>
      <c r="T1138" s="238"/>
      <c r="AT1138" s="239" t="s">
        <v>157</v>
      </c>
      <c r="AU1138" s="239" t="s">
        <v>81</v>
      </c>
      <c r="AV1138" s="11" t="s">
        <v>79</v>
      </c>
      <c r="AW1138" s="11" t="s">
        <v>35</v>
      </c>
      <c r="AX1138" s="11" t="s">
        <v>72</v>
      </c>
      <c r="AY1138" s="239" t="s">
        <v>146</v>
      </c>
    </row>
    <row r="1139" s="12" customFormat="1">
      <c r="B1139" s="240"/>
      <c r="C1139" s="241"/>
      <c r="D1139" s="227" t="s">
        <v>157</v>
      </c>
      <c r="E1139" s="242" t="s">
        <v>21</v>
      </c>
      <c r="F1139" s="243" t="s">
        <v>331</v>
      </c>
      <c r="G1139" s="241"/>
      <c r="H1139" s="244">
        <v>25.983000000000001</v>
      </c>
      <c r="I1139" s="245"/>
      <c r="J1139" s="241"/>
      <c r="K1139" s="241"/>
      <c r="L1139" s="246"/>
      <c r="M1139" s="247"/>
      <c r="N1139" s="248"/>
      <c r="O1139" s="248"/>
      <c r="P1139" s="248"/>
      <c r="Q1139" s="248"/>
      <c r="R1139" s="248"/>
      <c r="S1139" s="248"/>
      <c r="T1139" s="249"/>
      <c r="AT1139" s="250" t="s">
        <v>157</v>
      </c>
      <c r="AU1139" s="250" t="s">
        <v>81</v>
      </c>
      <c r="AV1139" s="12" t="s">
        <v>81</v>
      </c>
      <c r="AW1139" s="12" t="s">
        <v>35</v>
      </c>
      <c r="AX1139" s="12" t="s">
        <v>72</v>
      </c>
      <c r="AY1139" s="250" t="s">
        <v>146</v>
      </c>
    </row>
    <row r="1140" s="11" customFormat="1">
      <c r="B1140" s="230"/>
      <c r="C1140" s="231"/>
      <c r="D1140" s="227" t="s">
        <v>157</v>
      </c>
      <c r="E1140" s="232" t="s">
        <v>21</v>
      </c>
      <c r="F1140" s="233" t="s">
        <v>186</v>
      </c>
      <c r="G1140" s="231"/>
      <c r="H1140" s="232" t="s">
        <v>21</v>
      </c>
      <c r="I1140" s="234"/>
      <c r="J1140" s="231"/>
      <c r="K1140" s="231"/>
      <c r="L1140" s="235"/>
      <c r="M1140" s="236"/>
      <c r="N1140" s="237"/>
      <c r="O1140" s="237"/>
      <c r="P1140" s="237"/>
      <c r="Q1140" s="237"/>
      <c r="R1140" s="237"/>
      <c r="S1140" s="237"/>
      <c r="T1140" s="238"/>
      <c r="AT1140" s="239" t="s">
        <v>157</v>
      </c>
      <c r="AU1140" s="239" t="s">
        <v>81</v>
      </c>
      <c r="AV1140" s="11" t="s">
        <v>79</v>
      </c>
      <c r="AW1140" s="11" t="s">
        <v>35</v>
      </c>
      <c r="AX1140" s="11" t="s">
        <v>72</v>
      </c>
      <c r="AY1140" s="239" t="s">
        <v>146</v>
      </c>
    </row>
    <row r="1141" s="12" customFormat="1">
      <c r="B1141" s="240"/>
      <c r="C1141" s="241"/>
      <c r="D1141" s="227" t="s">
        <v>157</v>
      </c>
      <c r="E1141" s="242" t="s">
        <v>21</v>
      </c>
      <c r="F1141" s="243" t="s">
        <v>332</v>
      </c>
      <c r="G1141" s="241"/>
      <c r="H1141" s="244">
        <v>18.852</v>
      </c>
      <c r="I1141" s="245"/>
      <c r="J1141" s="241"/>
      <c r="K1141" s="241"/>
      <c r="L1141" s="246"/>
      <c r="M1141" s="247"/>
      <c r="N1141" s="248"/>
      <c r="O1141" s="248"/>
      <c r="P1141" s="248"/>
      <c r="Q1141" s="248"/>
      <c r="R1141" s="248"/>
      <c r="S1141" s="248"/>
      <c r="T1141" s="249"/>
      <c r="AT1141" s="250" t="s">
        <v>157</v>
      </c>
      <c r="AU1141" s="250" t="s">
        <v>81</v>
      </c>
      <c r="AV1141" s="12" t="s">
        <v>81</v>
      </c>
      <c r="AW1141" s="12" t="s">
        <v>35</v>
      </c>
      <c r="AX1141" s="12" t="s">
        <v>72</v>
      </c>
      <c r="AY1141" s="250" t="s">
        <v>146</v>
      </c>
    </row>
    <row r="1142" s="1" customFormat="1" ht="25.5" customHeight="1">
      <c r="B1142" s="44"/>
      <c r="C1142" s="215" t="s">
        <v>1093</v>
      </c>
      <c r="D1142" s="215" t="s">
        <v>148</v>
      </c>
      <c r="E1142" s="216" t="s">
        <v>1094</v>
      </c>
      <c r="F1142" s="217" t="s">
        <v>1095</v>
      </c>
      <c r="G1142" s="218" t="s">
        <v>223</v>
      </c>
      <c r="H1142" s="219">
        <v>0.59199999999999997</v>
      </c>
      <c r="I1142" s="220"/>
      <c r="J1142" s="221">
        <f>ROUND(I1142*H1142,2)</f>
        <v>0</v>
      </c>
      <c r="K1142" s="217" t="s">
        <v>152</v>
      </c>
      <c r="L1142" s="70"/>
      <c r="M1142" s="222" t="s">
        <v>21</v>
      </c>
      <c r="N1142" s="223" t="s">
        <v>43</v>
      </c>
      <c r="O1142" s="45"/>
      <c r="P1142" s="224">
        <f>O1142*H1142</f>
        <v>0</v>
      </c>
      <c r="Q1142" s="224">
        <v>0</v>
      </c>
      <c r="R1142" s="224">
        <f>Q1142*H1142</f>
        <v>0</v>
      </c>
      <c r="S1142" s="224">
        <v>0</v>
      </c>
      <c r="T1142" s="225">
        <f>S1142*H1142</f>
        <v>0</v>
      </c>
      <c r="AR1142" s="22" t="s">
        <v>260</v>
      </c>
      <c r="AT1142" s="22" t="s">
        <v>148</v>
      </c>
      <c r="AU1142" s="22" t="s">
        <v>81</v>
      </c>
      <c r="AY1142" s="22" t="s">
        <v>146</v>
      </c>
      <c r="BE1142" s="226">
        <f>IF(N1142="základní",J1142,0)</f>
        <v>0</v>
      </c>
      <c r="BF1142" s="226">
        <f>IF(N1142="snížená",J1142,0)</f>
        <v>0</v>
      </c>
      <c r="BG1142" s="226">
        <f>IF(N1142="zákl. přenesená",J1142,0)</f>
        <v>0</v>
      </c>
      <c r="BH1142" s="226">
        <f>IF(N1142="sníž. přenesená",J1142,0)</f>
        <v>0</v>
      </c>
      <c r="BI1142" s="226">
        <f>IF(N1142="nulová",J1142,0)</f>
        <v>0</v>
      </c>
      <c r="BJ1142" s="22" t="s">
        <v>79</v>
      </c>
      <c r="BK1142" s="226">
        <f>ROUND(I1142*H1142,2)</f>
        <v>0</v>
      </c>
      <c r="BL1142" s="22" t="s">
        <v>260</v>
      </c>
      <c r="BM1142" s="22" t="s">
        <v>1096</v>
      </c>
    </row>
    <row r="1143" s="1" customFormat="1">
      <c r="B1143" s="44"/>
      <c r="C1143" s="72"/>
      <c r="D1143" s="227" t="s">
        <v>155</v>
      </c>
      <c r="E1143" s="72"/>
      <c r="F1143" s="228" t="s">
        <v>1097</v>
      </c>
      <c r="G1143" s="72"/>
      <c r="H1143" s="72"/>
      <c r="I1143" s="185"/>
      <c r="J1143" s="72"/>
      <c r="K1143" s="72"/>
      <c r="L1143" s="70"/>
      <c r="M1143" s="229"/>
      <c r="N1143" s="45"/>
      <c r="O1143" s="45"/>
      <c r="P1143" s="45"/>
      <c r="Q1143" s="45"/>
      <c r="R1143" s="45"/>
      <c r="S1143" s="45"/>
      <c r="T1143" s="93"/>
      <c r="AT1143" s="22" t="s">
        <v>155</v>
      </c>
      <c r="AU1143" s="22" t="s">
        <v>81</v>
      </c>
    </row>
    <row r="1144" s="10" customFormat="1" ht="29.88" customHeight="1">
      <c r="B1144" s="199"/>
      <c r="C1144" s="200"/>
      <c r="D1144" s="201" t="s">
        <v>71</v>
      </c>
      <c r="E1144" s="213" t="s">
        <v>1098</v>
      </c>
      <c r="F1144" s="213" t="s">
        <v>1099</v>
      </c>
      <c r="G1144" s="200"/>
      <c r="H1144" s="200"/>
      <c r="I1144" s="203"/>
      <c r="J1144" s="214">
        <f>BK1144</f>
        <v>0</v>
      </c>
      <c r="K1144" s="200"/>
      <c r="L1144" s="205"/>
      <c r="M1144" s="206"/>
      <c r="N1144" s="207"/>
      <c r="O1144" s="207"/>
      <c r="P1144" s="208">
        <f>SUM(P1145:P1234)</f>
        <v>0</v>
      </c>
      <c r="Q1144" s="207"/>
      <c r="R1144" s="208">
        <f>SUM(R1145:R1234)</f>
        <v>7.0216174400000018</v>
      </c>
      <c r="S1144" s="207"/>
      <c r="T1144" s="209">
        <f>SUM(T1145:T1234)</f>
        <v>12.905654000000002</v>
      </c>
      <c r="AR1144" s="210" t="s">
        <v>81</v>
      </c>
      <c r="AT1144" s="211" t="s">
        <v>71</v>
      </c>
      <c r="AU1144" s="211" t="s">
        <v>79</v>
      </c>
      <c r="AY1144" s="210" t="s">
        <v>146</v>
      </c>
      <c r="BK1144" s="212">
        <f>SUM(BK1145:BK1234)</f>
        <v>0</v>
      </c>
    </row>
    <row r="1145" s="1" customFormat="1" ht="16.5" customHeight="1">
      <c r="B1145" s="44"/>
      <c r="C1145" s="215" t="s">
        <v>1100</v>
      </c>
      <c r="D1145" s="215" t="s">
        <v>148</v>
      </c>
      <c r="E1145" s="216" t="s">
        <v>1101</v>
      </c>
      <c r="F1145" s="217" t="s">
        <v>1102</v>
      </c>
      <c r="G1145" s="218" t="s">
        <v>151</v>
      </c>
      <c r="H1145" s="219">
        <v>1164.364</v>
      </c>
      <c r="I1145" s="220"/>
      <c r="J1145" s="221">
        <f>ROUND(I1145*H1145,2)</f>
        <v>0</v>
      </c>
      <c r="K1145" s="217" t="s">
        <v>152</v>
      </c>
      <c r="L1145" s="70"/>
      <c r="M1145" s="222" t="s">
        <v>21</v>
      </c>
      <c r="N1145" s="223" t="s">
        <v>43</v>
      </c>
      <c r="O1145" s="45"/>
      <c r="P1145" s="224">
        <f>O1145*H1145</f>
        <v>0</v>
      </c>
      <c r="Q1145" s="224">
        <v>0</v>
      </c>
      <c r="R1145" s="224">
        <f>Q1145*H1145</f>
        <v>0</v>
      </c>
      <c r="S1145" s="224">
        <v>0.0060000000000000001</v>
      </c>
      <c r="T1145" s="225">
        <f>S1145*H1145</f>
        <v>6.9861840000000006</v>
      </c>
      <c r="AR1145" s="22" t="s">
        <v>260</v>
      </c>
      <c r="AT1145" s="22" t="s">
        <v>148</v>
      </c>
      <c r="AU1145" s="22" t="s">
        <v>81</v>
      </c>
      <c r="AY1145" s="22" t="s">
        <v>146</v>
      </c>
      <c r="BE1145" s="226">
        <f>IF(N1145="základní",J1145,0)</f>
        <v>0</v>
      </c>
      <c r="BF1145" s="226">
        <f>IF(N1145="snížená",J1145,0)</f>
        <v>0</v>
      </c>
      <c r="BG1145" s="226">
        <f>IF(N1145="zákl. přenesená",J1145,0)</f>
        <v>0</v>
      </c>
      <c r="BH1145" s="226">
        <f>IF(N1145="sníž. přenesená",J1145,0)</f>
        <v>0</v>
      </c>
      <c r="BI1145" s="226">
        <f>IF(N1145="nulová",J1145,0)</f>
        <v>0</v>
      </c>
      <c r="BJ1145" s="22" t="s">
        <v>79</v>
      </c>
      <c r="BK1145" s="226">
        <f>ROUND(I1145*H1145,2)</f>
        <v>0</v>
      </c>
      <c r="BL1145" s="22" t="s">
        <v>260</v>
      </c>
      <c r="BM1145" s="22" t="s">
        <v>1103</v>
      </c>
    </row>
    <row r="1146" s="1" customFormat="1">
      <c r="B1146" s="44"/>
      <c r="C1146" s="72"/>
      <c r="D1146" s="227" t="s">
        <v>155</v>
      </c>
      <c r="E1146" s="72"/>
      <c r="F1146" s="228" t="s">
        <v>1104</v>
      </c>
      <c r="G1146" s="72"/>
      <c r="H1146" s="72"/>
      <c r="I1146" s="185"/>
      <c r="J1146" s="72"/>
      <c r="K1146" s="72"/>
      <c r="L1146" s="70"/>
      <c r="M1146" s="229"/>
      <c r="N1146" s="45"/>
      <c r="O1146" s="45"/>
      <c r="P1146" s="45"/>
      <c r="Q1146" s="45"/>
      <c r="R1146" s="45"/>
      <c r="S1146" s="45"/>
      <c r="T1146" s="93"/>
      <c r="AT1146" s="22" t="s">
        <v>155</v>
      </c>
      <c r="AU1146" s="22" t="s">
        <v>81</v>
      </c>
    </row>
    <row r="1147" s="12" customFormat="1">
      <c r="B1147" s="240"/>
      <c r="C1147" s="241"/>
      <c r="D1147" s="227" t="s">
        <v>157</v>
      </c>
      <c r="E1147" s="242" t="s">
        <v>21</v>
      </c>
      <c r="F1147" s="243" t="s">
        <v>1105</v>
      </c>
      <c r="G1147" s="241"/>
      <c r="H1147" s="244">
        <v>1144.835</v>
      </c>
      <c r="I1147" s="245"/>
      <c r="J1147" s="241"/>
      <c r="K1147" s="241"/>
      <c r="L1147" s="246"/>
      <c r="M1147" s="247"/>
      <c r="N1147" s="248"/>
      <c r="O1147" s="248"/>
      <c r="P1147" s="248"/>
      <c r="Q1147" s="248"/>
      <c r="R1147" s="248"/>
      <c r="S1147" s="248"/>
      <c r="T1147" s="249"/>
      <c r="AT1147" s="250" t="s">
        <v>157</v>
      </c>
      <c r="AU1147" s="250" t="s">
        <v>81</v>
      </c>
      <c r="AV1147" s="12" t="s">
        <v>81</v>
      </c>
      <c r="AW1147" s="12" t="s">
        <v>35</v>
      </c>
      <c r="AX1147" s="12" t="s">
        <v>72</v>
      </c>
      <c r="AY1147" s="250" t="s">
        <v>146</v>
      </c>
    </row>
    <row r="1148" s="12" customFormat="1">
      <c r="B1148" s="240"/>
      <c r="C1148" s="241"/>
      <c r="D1148" s="227" t="s">
        <v>157</v>
      </c>
      <c r="E1148" s="242" t="s">
        <v>21</v>
      </c>
      <c r="F1148" s="243" t="s">
        <v>851</v>
      </c>
      <c r="G1148" s="241"/>
      <c r="H1148" s="244">
        <v>19.529</v>
      </c>
      <c r="I1148" s="245"/>
      <c r="J1148" s="241"/>
      <c r="K1148" s="241"/>
      <c r="L1148" s="246"/>
      <c r="M1148" s="247"/>
      <c r="N1148" s="248"/>
      <c r="O1148" s="248"/>
      <c r="P1148" s="248"/>
      <c r="Q1148" s="248"/>
      <c r="R1148" s="248"/>
      <c r="S1148" s="248"/>
      <c r="T1148" s="249"/>
      <c r="AT1148" s="250" t="s">
        <v>157</v>
      </c>
      <c r="AU1148" s="250" t="s">
        <v>81</v>
      </c>
      <c r="AV1148" s="12" t="s">
        <v>81</v>
      </c>
      <c r="AW1148" s="12" t="s">
        <v>35</v>
      </c>
      <c r="AX1148" s="12" t="s">
        <v>72</v>
      </c>
      <c r="AY1148" s="250" t="s">
        <v>146</v>
      </c>
    </row>
    <row r="1149" s="1" customFormat="1" ht="16.5" customHeight="1">
      <c r="B1149" s="44"/>
      <c r="C1149" s="215" t="s">
        <v>1106</v>
      </c>
      <c r="D1149" s="215" t="s">
        <v>148</v>
      </c>
      <c r="E1149" s="216" t="s">
        <v>1107</v>
      </c>
      <c r="F1149" s="217" t="s">
        <v>1108</v>
      </c>
      <c r="G1149" s="218" t="s">
        <v>151</v>
      </c>
      <c r="H1149" s="219">
        <v>591.947</v>
      </c>
      <c r="I1149" s="220"/>
      <c r="J1149" s="221">
        <f>ROUND(I1149*H1149,2)</f>
        <v>0</v>
      </c>
      <c r="K1149" s="217" t="s">
        <v>152</v>
      </c>
      <c r="L1149" s="70"/>
      <c r="M1149" s="222" t="s">
        <v>21</v>
      </c>
      <c r="N1149" s="223" t="s">
        <v>43</v>
      </c>
      <c r="O1149" s="45"/>
      <c r="P1149" s="224">
        <f>O1149*H1149</f>
        <v>0</v>
      </c>
      <c r="Q1149" s="224">
        <v>0</v>
      </c>
      <c r="R1149" s="224">
        <f>Q1149*H1149</f>
        <v>0</v>
      </c>
      <c r="S1149" s="224">
        <v>0.01</v>
      </c>
      <c r="T1149" s="225">
        <f>S1149*H1149</f>
        <v>5.9194700000000005</v>
      </c>
      <c r="AR1149" s="22" t="s">
        <v>260</v>
      </c>
      <c r="AT1149" s="22" t="s">
        <v>148</v>
      </c>
      <c r="AU1149" s="22" t="s">
        <v>81</v>
      </c>
      <c r="AY1149" s="22" t="s">
        <v>146</v>
      </c>
      <c r="BE1149" s="226">
        <f>IF(N1149="základní",J1149,0)</f>
        <v>0</v>
      </c>
      <c r="BF1149" s="226">
        <f>IF(N1149="snížená",J1149,0)</f>
        <v>0</v>
      </c>
      <c r="BG1149" s="226">
        <f>IF(N1149="zákl. přenesená",J1149,0)</f>
        <v>0</v>
      </c>
      <c r="BH1149" s="226">
        <f>IF(N1149="sníž. přenesená",J1149,0)</f>
        <v>0</v>
      </c>
      <c r="BI1149" s="226">
        <f>IF(N1149="nulová",J1149,0)</f>
        <v>0</v>
      </c>
      <c r="BJ1149" s="22" t="s">
        <v>79</v>
      </c>
      <c r="BK1149" s="226">
        <f>ROUND(I1149*H1149,2)</f>
        <v>0</v>
      </c>
      <c r="BL1149" s="22" t="s">
        <v>260</v>
      </c>
      <c r="BM1149" s="22" t="s">
        <v>1109</v>
      </c>
    </row>
    <row r="1150" s="1" customFormat="1">
      <c r="B1150" s="44"/>
      <c r="C1150" s="72"/>
      <c r="D1150" s="227" t="s">
        <v>155</v>
      </c>
      <c r="E1150" s="72"/>
      <c r="F1150" s="228" t="s">
        <v>1110</v>
      </c>
      <c r="G1150" s="72"/>
      <c r="H1150" s="72"/>
      <c r="I1150" s="185"/>
      <c r="J1150" s="72"/>
      <c r="K1150" s="72"/>
      <c r="L1150" s="70"/>
      <c r="M1150" s="229"/>
      <c r="N1150" s="45"/>
      <c r="O1150" s="45"/>
      <c r="P1150" s="45"/>
      <c r="Q1150" s="45"/>
      <c r="R1150" s="45"/>
      <c r="S1150" s="45"/>
      <c r="T1150" s="93"/>
      <c r="AT1150" s="22" t="s">
        <v>155</v>
      </c>
      <c r="AU1150" s="22" t="s">
        <v>81</v>
      </c>
    </row>
    <row r="1151" s="12" customFormat="1">
      <c r="B1151" s="240"/>
      <c r="C1151" s="241"/>
      <c r="D1151" s="227" t="s">
        <v>157</v>
      </c>
      <c r="E1151" s="242" t="s">
        <v>21</v>
      </c>
      <c r="F1151" s="243" t="s">
        <v>850</v>
      </c>
      <c r="G1151" s="241"/>
      <c r="H1151" s="244">
        <v>572.41800000000001</v>
      </c>
      <c r="I1151" s="245"/>
      <c r="J1151" s="241"/>
      <c r="K1151" s="241"/>
      <c r="L1151" s="246"/>
      <c r="M1151" s="247"/>
      <c r="N1151" s="248"/>
      <c r="O1151" s="248"/>
      <c r="P1151" s="248"/>
      <c r="Q1151" s="248"/>
      <c r="R1151" s="248"/>
      <c r="S1151" s="248"/>
      <c r="T1151" s="249"/>
      <c r="AT1151" s="250" t="s">
        <v>157</v>
      </c>
      <c r="AU1151" s="250" t="s">
        <v>81</v>
      </c>
      <c r="AV1151" s="12" t="s">
        <v>81</v>
      </c>
      <c r="AW1151" s="12" t="s">
        <v>35</v>
      </c>
      <c r="AX1151" s="12" t="s">
        <v>72</v>
      </c>
      <c r="AY1151" s="250" t="s">
        <v>146</v>
      </c>
    </row>
    <row r="1152" s="12" customFormat="1">
      <c r="B1152" s="240"/>
      <c r="C1152" s="241"/>
      <c r="D1152" s="227" t="s">
        <v>157</v>
      </c>
      <c r="E1152" s="242" t="s">
        <v>21</v>
      </c>
      <c r="F1152" s="243" t="s">
        <v>851</v>
      </c>
      <c r="G1152" s="241"/>
      <c r="H1152" s="244">
        <v>19.529</v>
      </c>
      <c r="I1152" s="245"/>
      <c r="J1152" s="241"/>
      <c r="K1152" s="241"/>
      <c r="L1152" s="246"/>
      <c r="M1152" s="247"/>
      <c r="N1152" s="248"/>
      <c r="O1152" s="248"/>
      <c r="P1152" s="248"/>
      <c r="Q1152" s="248"/>
      <c r="R1152" s="248"/>
      <c r="S1152" s="248"/>
      <c r="T1152" s="249"/>
      <c r="AT1152" s="250" t="s">
        <v>157</v>
      </c>
      <c r="AU1152" s="250" t="s">
        <v>81</v>
      </c>
      <c r="AV1152" s="12" t="s">
        <v>81</v>
      </c>
      <c r="AW1152" s="12" t="s">
        <v>35</v>
      </c>
      <c r="AX1152" s="12" t="s">
        <v>72</v>
      </c>
      <c r="AY1152" s="250" t="s">
        <v>146</v>
      </c>
    </row>
    <row r="1153" s="1" customFormat="1" ht="25.5" customHeight="1">
      <c r="B1153" s="44"/>
      <c r="C1153" s="215" t="s">
        <v>1111</v>
      </c>
      <c r="D1153" s="215" t="s">
        <v>148</v>
      </c>
      <c r="E1153" s="216" t="s">
        <v>1112</v>
      </c>
      <c r="F1153" s="217" t="s">
        <v>1113</v>
      </c>
      <c r="G1153" s="218" t="s">
        <v>151</v>
      </c>
      <c r="H1153" s="219">
        <v>710.15200000000004</v>
      </c>
      <c r="I1153" s="220"/>
      <c r="J1153" s="221">
        <f>ROUND(I1153*H1153,2)</f>
        <v>0</v>
      </c>
      <c r="K1153" s="217" t="s">
        <v>152</v>
      </c>
      <c r="L1153" s="70"/>
      <c r="M1153" s="222" t="s">
        <v>21</v>
      </c>
      <c r="N1153" s="223" t="s">
        <v>43</v>
      </c>
      <c r="O1153" s="45"/>
      <c r="P1153" s="224">
        <f>O1153*H1153</f>
        <v>0</v>
      </c>
      <c r="Q1153" s="224">
        <v>0.00088000000000000003</v>
      </c>
      <c r="R1153" s="224">
        <f>Q1153*H1153</f>
        <v>0.62493376000000012</v>
      </c>
      <c r="S1153" s="224">
        <v>0</v>
      </c>
      <c r="T1153" s="225">
        <f>S1153*H1153</f>
        <v>0</v>
      </c>
      <c r="AR1153" s="22" t="s">
        <v>260</v>
      </c>
      <c r="AT1153" s="22" t="s">
        <v>148</v>
      </c>
      <c r="AU1153" s="22" t="s">
        <v>81</v>
      </c>
      <c r="AY1153" s="22" t="s">
        <v>146</v>
      </c>
      <c r="BE1153" s="226">
        <f>IF(N1153="základní",J1153,0)</f>
        <v>0</v>
      </c>
      <c r="BF1153" s="226">
        <f>IF(N1153="snížená",J1153,0)</f>
        <v>0</v>
      </c>
      <c r="BG1153" s="226">
        <f>IF(N1153="zákl. přenesená",J1153,0)</f>
        <v>0</v>
      </c>
      <c r="BH1153" s="226">
        <f>IF(N1153="sníž. přenesená",J1153,0)</f>
        <v>0</v>
      </c>
      <c r="BI1153" s="226">
        <f>IF(N1153="nulová",J1153,0)</f>
        <v>0</v>
      </c>
      <c r="BJ1153" s="22" t="s">
        <v>79</v>
      </c>
      <c r="BK1153" s="226">
        <f>ROUND(I1153*H1153,2)</f>
        <v>0</v>
      </c>
      <c r="BL1153" s="22" t="s">
        <v>260</v>
      </c>
      <c r="BM1153" s="22" t="s">
        <v>1114</v>
      </c>
    </row>
    <row r="1154" s="1" customFormat="1">
      <c r="B1154" s="44"/>
      <c r="C1154" s="72"/>
      <c r="D1154" s="227" t="s">
        <v>155</v>
      </c>
      <c r="E1154" s="72"/>
      <c r="F1154" s="228" t="s">
        <v>1115</v>
      </c>
      <c r="G1154" s="72"/>
      <c r="H1154" s="72"/>
      <c r="I1154" s="185"/>
      <c r="J1154" s="72"/>
      <c r="K1154" s="72"/>
      <c r="L1154" s="70"/>
      <c r="M1154" s="229"/>
      <c r="N1154" s="45"/>
      <c r="O1154" s="45"/>
      <c r="P1154" s="45"/>
      <c r="Q1154" s="45"/>
      <c r="R1154" s="45"/>
      <c r="S1154" s="45"/>
      <c r="T1154" s="93"/>
      <c r="AT1154" s="22" t="s">
        <v>155</v>
      </c>
      <c r="AU1154" s="22" t="s">
        <v>81</v>
      </c>
    </row>
    <row r="1155" s="11" customFormat="1">
      <c r="B1155" s="230"/>
      <c r="C1155" s="231"/>
      <c r="D1155" s="227" t="s">
        <v>157</v>
      </c>
      <c r="E1155" s="232" t="s">
        <v>21</v>
      </c>
      <c r="F1155" s="233" t="s">
        <v>1116</v>
      </c>
      <c r="G1155" s="231"/>
      <c r="H1155" s="232" t="s">
        <v>21</v>
      </c>
      <c r="I1155" s="234"/>
      <c r="J1155" s="231"/>
      <c r="K1155" s="231"/>
      <c r="L1155" s="235"/>
      <c r="M1155" s="236"/>
      <c r="N1155" s="237"/>
      <c r="O1155" s="237"/>
      <c r="P1155" s="237"/>
      <c r="Q1155" s="237"/>
      <c r="R1155" s="237"/>
      <c r="S1155" s="237"/>
      <c r="T1155" s="238"/>
      <c r="AT1155" s="239" t="s">
        <v>157</v>
      </c>
      <c r="AU1155" s="239" t="s">
        <v>81</v>
      </c>
      <c r="AV1155" s="11" t="s">
        <v>79</v>
      </c>
      <c r="AW1155" s="11" t="s">
        <v>35</v>
      </c>
      <c r="AX1155" s="11" t="s">
        <v>72</v>
      </c>
      <c r="AY1155" s="239" t="s">
        <v>146</v>
      </c>
    </row>
    <row r="1156" s="12" customFormat="1">
      <c r="B1156" s="240"/>
      <c r="C1156" s="241"/>
      <c r="D1156" s="227" t="s">
        <v>157</v>
      </c>
      <c r="E1156" s="242" t="s">
        <v>21</v>
      </c>
      <c r="F1156" s="243" t="s">
        <v>850</v>
      </c>
      <c r="G1156" s="241"/>
      <c r="H1156" s="244">
        <v>572.41800000000001</v>
      </c>
      <c r="I1156" s="245"/>
      <c r="J1156" s="241"/>
      <c r="K1156" s="241"/>
      <c r="L1156" s="246"/>
      <c r="M1156" s="247"/>
      <c r="N1156" s="248"/>
      <c r="O1156" s="248"/>
      <c r="P1156" s="248"/>
      <c r="Q1156" s="248"/>
      <c r="R1156" s="248"/>
      <c r="S1156" s="248"/>
      <c r="T1156" s="249"/>
      <c r="AT1156" s="250" t="s">
        <v>157</v>
      </c>
      <c r="AU1156" s="250" t="s">
        <v>81</v>
      </c>
      <c r="AV1156" s="12" t="s">
        <v>81</v>
      </c>
      <c r="AW1156" s="12" t="s">
        <v>35</v>
      </c>
      <c r="AX1156" s="12" t="s">
        <v>72</v>
      </c>
      <c r="AY1156" s="250" t="s">
        <v>146</v>
      </c>
    </row>
    <row r="1157" s="12" customFormat="1">
      <c r="B1157" s="240"/>
      <c r="C1157" s="241"/>
      <c r="D1157" s="227" t="s">
        <v>157</v>
      </c>
      <c r="E1157" s="242" t="s">
        <v>21</v>
      </c>
      <c r="F1157" s="243" t="s">
        <v>851</v>
      </c>
      <c r="G1157" s="241"/>
      <c r="H1157" s="244">
        <v>19.529</v>
      </c>
      <c r="I1157" s="245"/>
      <c r="J1157" s="241"/>
      <c r="K1157" s="241"/>
      <c r="L1157" s="246"/>
      <c r="M1157" s="247"/>
      <c r="N1157" s="248"/>
      <c r="O1157" s="248"/>
      <c r="P1157" s="248"/>
      <c r="Q1157" s="248"/>
      <c r="R1157" s="248"/>
      <c r="S1157" s="248"/>
      <c r="T1157" s="249"/>
      <c r="AT1157" s="250" t="s">
        <v>157</v>
      </c>
      <c r="AU1157" s="250" t="s">
        <v>81</v>
      </c>
      <c r="AV1157" s="12" t="s">
        <v>81</v>
      </c>
      <c r="AW1157" s="12" t="s">
        <v>35</v>
      </c>
      <c r="AX1157" s="12" t="s">
        <v>72</v>
      </c>
      <c r="AY1157" s="250" t="s">
        <v>146</v>
      </c>
    </row>
    <row r="1158" s="12" customFormat="1">
      <c r="B1158" s="240"/>
      <c r="C1158" s="241"/>
      <c r="D1158" s="227" t="s">
        <v>157</v>
      </c>
      <c r="E1158" s="242" t="s">
        <v>21</v>
      </c>
      <c r="F1158" s="243" t="s">
        <v>1117</v>
      </c>
      <c r="G1158" s="241"/>
      <c r="H1158" s="244">
        <v>110</v>
      </c>
      <c r="I1158" s="245"/>
      <c r="J1158" s="241"/>
      <c r="K1158" s="241"/>
      <c r="L1158" s="246"/>
      <c r="M1158" s="247"/>
      <c r="N1158" s="248"/>
      <c r="O1158" s="248"/>
      <c r="P1158" s="248"/>
      <c r="Q1158" s="248"/>
      <c r="R1158" s="248"/>
      <c r="S1158" s="248"/>
      <c r="T1158" s="249"/>
      <c r="AT1158" s="250" t="s">
        <v>157</v>
      </c>
      <c r="AU1158" s="250" t="s">
        <v>81</v>
      </c>
      <c r="AV1158" s="12" t="s">
        <v>81</v>
      </c>
      <c r="AW1158" s="12" t="s">
        <v>35</v>
      </c>
      <c r="AX1158" s="12" t="s">
        <v>72</v>
      </c>
      <c r="AY1158" s="250" t="s">
        <v>146</v>
      </c>
    </row>
    <row r="1159" s="12" customFormat="1">
      <c r="B1159" s="240"/>
      <c r="C1159" s="241"/>
      <c r="D1159" s="227" t="s">
        <v>157</v>
      </c>
      <c r="E1159" s="242" t="s">
        <v>21</v>
      </c>
      <c r="F1159" s="243" t="s">
        <v>1118</v>
      </c>
      <c r="G1159" s="241"/>
      <c r="H1159" s="244">
        <v>7.4699999999999998</v>
      </c>
      <c r="I1159" s="245"/>
      <c r="J1159" s="241"/>
      <c r="K1159" s="241"/>
      <c r="L1159" s="246"/>
      <c r="M1159" s="247"/>
      <c r="N1159" s="248"/>
      <c r="O1159" s="248"/>
      <c r="P1159" s="248"/>
      <c r="Q1159" s="248"/>
      <c r="R1159" s="248"/>
      <c r="S1159" s="248"/>
      <c r="T1159" s="249"/>
      <c r="AT1159" s="250" t="s">
        <v>157</v>
      </c>
      <c r="AU1159" s="250" t="s">
        <v>81</v>
      </c>
      <c r="AV1159" s="12" t="s">
        <v>81</v>
      </c>
      <c r="AW1159" s="12" t="s">
        <v>35</v>
      </c>
      <c r="AX1159" s="12" t="s">
        <v>72</v>
      </c>
      <c r="AY1159" s="250" t="s">
        <v>146</v>
      </c>
    </row>
    <row r="1160" s="12" customFormat="1">
      <c r="B1160" s="240"/>
      <c r="C1160" s="241"/>
      <c r="D1160" s="227" t="s">
        <v>157</v>
      </c>
      <c r="E1160" s="242" t="s">
        <v>21</v>
      </c>
      <c r="F1160" s="243" t="s">
        <v>1119</v>
      </c>
      <c r="G1160" s="241"/>
      <c r="H1160" s="244">
        <v>0.73499999999999999</v>
      </c>
      <c r="I1160" s="245"/>
      <c r="J1160" s="241"/>
      <c r="K1160" s="241"/>
      <c r="L1160" s="246"/>
      <c r="M1160" s="247"/>
      <c r="N1160" s="248"/>
      <c r="O1160" s="248"/>
      <c r="P1160" s="248"/>
      <c r="Q1160" s="248"/>
      <c r="R1160" s="248"/>
      <c r="S1160" s="248"/>
      <c r="T1160" s="249"/>
      <c r="AT1160" s="250" t="s">
        <v>157</v>
      </c>
      <c r="AU1160" s="250" t="s">
        <v>81</v>
      </c>
      <c r="AV1160" s="12" t="s">
        <v>81</v>
      </c>
      <c r="AW1160" s="12" t="s">
        <v>35</v>
      </c>
      <c r="AX1160" s="12" t="s">
        <v>72</v>
      </c>
      <c r="AY1160" s="250" t="s">
        <v>146</v>
      </c>
    </row>
    <row r="1161" s="1" customFormat="1" ht="16.5" customHeight="1">
      <c r="B1161" s="44"/>
      <c r="C1161" s="251" t="s">
        <v>1120</v>
      </c>
      <c r="D1161" s="251" t="s">
        <v>261</v>
      </c>
      <c r="E1161" s="252" t="s">
        <v>1121</v>
      </c>
      <c r="F1161" s="253" t="s">
        <v>1122</v>
      </c>
      <c r="G1161" s="254" t="s">
        <v>151</v>
      </c>
      <c r="H1161" s="255">
        <v>816.67499999999995</v>
      </c>
      <c r="I1161" s="256"/>
      <c r="J1161" s="257">
        <f>ROUND(I1161*H1161,2)</f>
        <v>0</v>
      </c>
      <c r="K1161" s="253" t="s">
        <v>152</v>
      </c>
      <c r="L1161" s="258"/>
      <c r="M1161" s="259" t="s">
        <v>21</v>
      </c>
      <c r="N1161" s="260" t="s">
        <v>43</v>
      </c>
      <c r="O1161" s="45"/>
      <c r="P1161" s="224">
        <f>O1161*H1161</f>
        <v>0</v>
      </c>
      <c r="Q1161" s="224">
        <v>0.0050000000000000001</v>
      </c>
      <c r="R1161" s="224">
        <f>Q1161*H1161</f>
        <v>4.0833750000000002</v>
      </c>
      <c r="S1161" s="224">
        <v>0</v>
      </c>
      <c r="T1161" s="225">
        <f>S1161*H1161</f>
        <v>0</v>
      </c>
      <c r="AR1161" s="22" t="s">
        <v>426</v>
      </c>
      <c r="AT1161" s="22" t="s">
        <v>261</v>
      </c>
      <c r="AU1161" s="22" t="s">
        <v>81</v>
      </c>
      <c r="AY1161" s="22" t="s">
        <v>146</v>
      </c>
      <c r="BE1161" s="226">
        <f>IF(N1161="základní",J1161,0)</f>
        <v>0</v>
      </c>
      <c r="BF1161" s="226">
        <f>IF(N1161="snížená",J1161,0)</f>
        <v>0</v>
      </c>
      <c r="BG1161" s="226">
        <f>IF(N1161="zákl. přenesená",J1161,0)</f>
        <v>0</v>
      </c>
      <c r="BH1161" s="226">
        <f>IF(N1161="sníž. přenesená",J1161,0)</f>
        <v>0</v>
      </c>
      <c r="BI1161" s="226">
        <f>IF(N1161="nulová",J1161,0)</f>
        <v>0</v>
      </c>
      <c r="BJ1161" s="22" t="s">
        <v>79</v>
      </c>
      <c r="BK1161" s="226">
        <f>ROUND(I1161*H1161,2)</f>
        <v>0</v>
      </c>
      <c r="BL1161" s="22" t="s">
        <v>260</v>
      </c>
      <c r="BM1161" s="22" t="s">
        <v>1123</v>
      </c>
    </row>
    <row r="1162" s="1" customFormat="1">
      <c r="B1162" s="44"/>
      <c r="C1162" s="72"/>
      <c r="D1162" s="227" t="s">
        <v>155</v>
      </c>
      <c r="E1162" s="72"/>
      <c r="F1162" s="228" t="s">
        <v>1124</v>
      </c>
      <c r="G1162" s="72"/>
      <c r="H1162" s="72"/>
      <c r="I1162" s="185"/>
      <c r="J1162" s="72"/>
      <c r="K1162" s="72"/>
      <c r="L1162" s="70"/>
      <c r="M1162" s="229"/>
      <c r="N1162" s="45"/>
      <c r="O1162" s="45"/>
      <c r="P1162" s="45"/>
      <c r="Q1162" s="45"/>
      <c r="R1162" s="45"/>
      <c r="S1162" s="45"/>
      <c r="T1162" s="93"/>
      <c r="AT1162" s="22" t="s">
        <v>155</v>
      </c>
      <c r="AU1162" s="22" t="s">
        <v>81</v>
      </c>
    </row>
    <row r="1163" s="12" customFormat="1">
      <c r="B1163" s="240"/>
      <c r="C1163" s="241"/>
      <c r="D1163" s="227" t="s">
        <v>157</v>
      </c>
      <c r="E1163" s="241"/>
      <c r="F1163" s="243" t="s">
        <v>1125</v>
      </c>
      <c r="G1163" s="241"/>
      <c r="H1163" s="244">
        <v>816.67499999999995</v>
      </c>
      <c r="I1163" s="245"/>
      <c r="J1163" s="241"/>
      <c r="K1163" s="241"/>
      <c r="L1163" s="246"/>
      <c r="M1163" s="247"/>
      <c r="N1163" s="248"/>
      <c r="O1163" s="248"/>
      <c r="P1163" s="248"/>
      <c r="Q1163" s="248"/>
      <c r="R1163" s="248"/>
      <c r="S1163" s="248"/>
      <c r="T1163" s="249"/>
      <c r="AT1163" s="250" t="s">
        <v>157</v>
      </c>
      <c r="AU1163" s="250" t="s">
        <v>81</v>
      </c>
      <c r="AV1163" s="12" t="s">
        <v>81</v>
      </c>
      <c r="AW1163" s="12" t="s">
        <v>6</v>
      </c>
      <c r="AX1163" s="12" t="s">
        <v>79</v>
      </c>
      <c r="AY1163" s="250" t="s">
        <v>146</v>
      </c>
    </row>
    <row r="1164" s="1" customFormat="1" ht="25.5" customHeight="1">
      <c r="B1164" s="44"/>
      <c r="C1164" s="215" t="s">
        <v>1126</v>
      </c>
      <c r="D1164" s="215" t="s">
        <v>148</v>
      </c>
      <c r="E1164" s="216" t="s">
        <v>1127</v>
      </c>
      <c r="F1164" s="217" t="s">
        <v>1128</v>
      </c>
      <c r="G1164" s="218" t="s">
        <v>151</v>
      </c>
      <c r="H1164" s="219">
        <v>580.28700000000003</v>
      </c>
      <c r="I1164" s="220"/>
      <c r="J1164" s="221">
        <f>ROUND(I1164*H1164,2)</f>
        <v>0</v>
      </c>
      <c r="K1164" s="217" t="s">
        <v>152</v>
      </c>
      <c r="L1164" s="70"/>
      <c r="M1164" s="222" t="s">
        <v>21</v>
      </c>
      <c r="N1164" s="223" t="s">
        <v>43</v>
      </c>
      <c r="O1164" s="45"/>
      <c r="P1164" s="224">
        <f>O1164*H1164</f>
        <v>0</v>
      </c>
      <c r="Q1164" s="224">
        <v>0</v>
      </c>
      <c r="R1164" s="224">
        <f>Q1164*H1164</f>
        <v>0</v>
      </c>
      <c r="S1164" s="224">
        <v>0</v>
      </c>
      <c r="T1164" s="225">
        <f>S1164*H1164</f>
        <v>0</v>
      </c>
      <c r="AR1164" s="22" t="s">
        <v>260</v>
      </c>
      <c r="AT1164" s="22" t="s">
        <v>148</v>
      </c>
      <c r="AU1164" s="22" t="s">
        <v>81</v>
      </c>
      <c r="AY1164" s="22" t="s">
        <v>146</v>
      </c>
      <c r="BE1164" s="226">
        <f>IF(N1164="základní",J1164,0)</f>
        <v>0</v>
      </c>
      <c r="BF1164" s="226">
        <f>IF(N1164="snížená",J1164,0)</f>
        <v>0</v>
      </c>
      <c r="BG1164" s="226">
        <f>IF(N1164="zákl. přenesená",J1164,0)</f>
        <v>0</v>
      </c>
      <c r="BH1164" s="226">
        <f>IF(N1164="sníž. přenesená",J1164,0)</f>
        <v>0</v>
      </c>
      <c r="BI1164" s="226">
        <f>IF(N1164="nulová",J1164,0)</f>
        <v>0</v>
      </c>
      <c r="BJ1164" s="22" t="s">
        <v>79</v>
      </c>
      <c r="BK1164" s="226">
        <f>ROUND(I1164*H1164,2)</f>
        <v>0</v>
      </c>
      <c r="BL1164" s="22" t="s">
        <v>260</v>
      </c>
      <c r="BM1164" s="22" t="s">
        <v>1129</v>
      </c>
    </row>
    <row r="1165" s="1" customFormat="1">
      <c r="B1165" s="44"/>
      <c r="C1165" s="72"/>
      <c r="D1165" s="227" t="s">
        <v>155</v>
      </c>
      <c r="E1165" s="72"/>
      <c r="F1165" s="228" t="s">
        <v>1130</v>
      </c>
      <c r="G1165" s="72"/>
      <c r="H1165" s="72"/>
      <c r="I1165" s="185"/>
      <c r="J1165" s="72"/>
      <c r="K1165" s="72"/>
      <c r="L1165" s="70"/>
      <c r="M1165" s="229"/>
      <c r="N1165" s="45"/>
      <c r="O1165" s="45"/>
      <c r="P1165" s="45"/>
      <c r="Q1165" s="45"/>
      <c r="R1165" s="45"/>
      <c r="S1165" s="45"/>
      <c r="T1165" s="93"/>
      <c r="AT1165" s="22" t="s">
        <v>155</v>
      </c>
      <c r="AU1165" s="22" t="s">
        <v>81</v>
      </c>
    </row>
    <row r="1166" s="12" customFormat="1">
      <c r="B1166" s="240"/>
      <c r="C1166" s="241"/>
      <c r="D1166" s="227" t="s">
        <v>157</v>
      </c>
      <c r="E1166" s="242" t="s">
        <v>21</v>
      </c>
      <c r="F1166" s="243" t="s">
        <v>1131</v>
      </c>
      <c r="G1166" s="241"/>
      <c r="H1166" s="244">
        <v>560.75800000000004</v>
      </c>
      <c r="I1166" s="245"/>
      <c r="J1166" s="241"/>
      <c r="K1166" s="241"/>
      <c r="L1166" s="246"/>
      <c r="M1166" s="247"/>
      <c r="N1166" s="248"/>
      <c r="O1166" s="248"/>
      <c r="P1166" s="248"/>
      <c r="Q1166" s="248"/>
      <c r="R1166" s="248"/>
      <c r="S1166" s="248"/>
      <c r="T1166" s="249"/>
      <c r="AT1166" s="250" t="s">
        <v>157</v>
      </c>
      <c r="AU1166" s="250" t="s">
        <v>81</v>
      </c>
      <c r="AV1166" s="12" t="s">
        <v>81</v>
      </c>
      <c r="AW1166" s="12" t="s">
        <v>35</v>
      </c>
      <c r="AX1166" s="12" t="s">
        <v>72</v>
      </c>
      <c r="AY1166" s="250" t="s">
        <v>146</v>
      </c>
    </row>
    <row r="1167" s="12" customFormat="1">
      <c r="B1167" s="240"/>
      <c r="C1167" s="241"/>
      <c r="D1167" s="227" t="s">
        <v>157</v>
      </c>
      <c r="E1167" s="242" t="s">
        <v>21</v>
      </c>
      <c r="F1167" s="243" t="s">
        <v>851</v>
      </c>
      <c r="G1167" s="241"/>
      <c r="H1167" s="244">
        <v>19.529</v>
      </c>
      <c r="I1167" s="245"/>
      <c r="J1167" s="241"/>
      <c r="K1167" s="241"/>
      <c r="L1167" s="246"/>
      <c r="M1167" s="247"/>
      <c r="N1167" s="248"/>
      <c r="O1167" s="248"/>
      <c r="P1167" s="248"/>
      <c r="Q1167" s="248"/>
      <c r="R1167" s="248"/>
      <c r="S1167" s="248"/>
      <c r="T1167" s="249"/>
      <c r="AT1167" s="250" t="s">
        <v>157</v>
      </c>
      <c r="AU1167" s="250" t="s">
        <v>81</v>
      </c>
      <c r="AV1167" s="12" t="s">
        <v>81</v>
      </c>
      <c r="AW1167" s="12" t="s">
        <v>35</v>
      </c>
      <c r="AX1167" s="12" t="s">
        <v>72</v>
      </c>
      <c r="AY1167" s="250" t="s">
        <v>146</v>
      </c>
    </row>
    <row r="1168" s="1" customFormat="1" ht="16.5" customHeight="1">
      <c r="B1168" s="44"/>
      <c r="C1168" s="251" t="s">
        <v>1132</v>
      </c>
      <c r="D1168" s="251" t="s">
        <v>261</v>
      </c>
      <c r="E1168" s="252" t="s">
        <v>1133</v>
      </c>
      <c r="F1168" s="253" t="s">
        <v>1134</v>
      </c>
      <c r="G1168" s="254" t="s">
        <v>151</v>
      </c>
      <c r="H1168" s="255">
        <v>667.33000000000004</v>
      </c>
      <c r="I1168" s="256"/>
      <c r="J1168" s="257">
        <f>ROUND(I1168*H1168,2)</f>
        <v>0</v>
      </c>
      <c r="K1168" s="253" t="s">
        <v>152</v>
      </c>
      <c r="L1168" s="258"/>
      <c r="M1168" s="259" t="s">
        <v>21</v>
      </c>
      <c r="N1168" s="260" t="s">
        <v>43</v>
      </c>
      <c r="O1168" s="45"/>
      <c r="P1168" s="224">
        <f>O1168*H1168</f>
        <v>0</v>
      </c>
      <c r="Q1168" s="224">
        <v>0.0019</v>
      </c>
      <c r="R1168" s="224">
        <f>Q1168*H1168</f>
        <v>1.267927</v>
      </c>
      <c r="S1168" s="224">
        <v>0</v>
      </c>
      <c r="T1168" s="225">
        <f>S1168*H1168</f>
        <v>0</v>
      </c>
      <c r="AR1168" s="22" t="s">
        <v>426</v>
      </c>
      <c r="AT1168" s="22" t="s">
        <v>261</v>
      </c>
      <c r="AU1168" s="22" t="s">
        <v>81</v>
      </c>
      <c r="AY1168" s="22" t="s">
        <v>146</v>
      </c>
      <c r="BE1168" s="226">
        <f>IF(N1168="základní",J1168,0)</f>
        <v>0</v>
      </c>
      <c r="BF1168" s="226">
        <f>IF(N1168="snížená",J1168,0)</f>
        <v>0</v>
      </c>
      <c r="BG1168" s="226">
        <f>IF(N1168="zákl. přenesená",J1168,0)</f>
        <v>0</v>
      </c>
      <c r="BH1168" s="226">
        <f>IF(N1168="sníž. přenesená",J1168,0)</f>
        <v>0</v>
      </c>
      <c r="BI1168" s="226">
        <f>IF(N1168="nulová",J1168,0)</f>
        <v>0</v>
      </c>
      <c r="BJ1168" s="22" t="s">
        <v>79</v>
      </c>
      <c r="BK1168" s="226">
        <f>ROUND(I1168*H1168,2)</f>
        <v>0</v>
      </c>
      <c r="BL1168" s="22" t="s">
        <v>260</v>
      </c>
      <c r="BM1168" s="22" t="s">
        <v>1135</v>
      </c>
    </row>
    <row r="1169" s="1" customFormat="1">
      <c r="B1169" s="44"/>
      <c r="C1169" s="72"/>
      <c r="D1169" s="227" t="s">
        <v>155</v>
      </c>
      <c r="E1169" s="72"/>
      <c r="F1169" s="228" t="s">
        <v>1136</v>
      </c>
      <c r="G1169" s="72"/>
      <c r="H1169" s="72"/>
      <c r="I1169" s="185"/>
      <c r="J1169" s="72"/>
      <c r="K1169" s="72"/>
      <c r="L1169" s="70"/>
      <c r="M1169" s="229"/>
      <c r="N1169" s="45"/>
      <c r="O1169" s="45"/>
      <c r="P1169" s="45"/>
      <c r="Q1169" s="45"/>
      <c r="R1169" s="45"/>
      <c r="S1169" s="45"/>
      <c r="T1169" s="93"/>
      <c r="AT1169" s="22" t="s">
        <v>155</v>
      </c>
      <c r="AU1169" s="22" t="s">
        <v>81</v>
      </c>
    </row>
    <row r="1170" s="12" customFormat="1">
      <c r="B1170" s="240"/>
      <c r="C1170" s="241"/>
      <c r="D1170" s="227" t="s">
        <v>157</v>
      </c>
      <c r="E1170" s="241"/>
      <c r="F1170" s="243" t="s">
        <v>1137</v>
      </c>
      <c r="G1170" s="241"/>
      <c r="H1170" s="244">
        <v>667.33000000000004</v>
      </c>
      <c r="I1170" s="245"/>
      <c r="J1170" s="241"/>
      <c r="K1170" s="241"/>
      <c r="L1170" s="246"/>
      <c r="M1170" s="247"/>
      <c r="N1170" s="248"/>
      <c r="O1170" s="248"/>
      <c r="P1170" s="248"/>
      <c r="Q1170" s="248"/>
      <c r="R1170" s="248"/>
      <c r="S1170" s="248"/>
      <c r="T1170" s="249"/>
      <c r="AT1170" s="250" t="s">
        <v>157</v>
      </c>
      <c r="AU1170" s="250" t="s">
        <v>81</v>
      </c>
      <c r="AV1170" s="12" t="s">
        <v>81</v>
      </c>
      <c r="AW1170" s="12" t="s">
        <v>6</v>
      </c>
      <c r="AX1170" s="12" t="s">
        <v>79</v>
      </c>
      <c r="AY1170" s="250" t="s">
        <v>146</v>
      </c>
    </row>
    <row r="1171" s="1" customFormat="1" ht="16.5" customHeight="1">
      <c r="B1171" s="44"/>
      <c r="C1171" s="251" t="s">
        <v>1138</v>
      </c>
      <c r="D1171" s="251" t="s">
        <v>261</v>
      </c>
      <c r="E1171" s="252" t="s">
        <v>1139</v>
      </c>
      <c r="F1171" s="253" t="s">
        <v>1140</v>
      </c>
      <c r="G1171" s="254" t="s">
        <v>466</v>
      </c>
      <c r="H1171" s="255">
        <v>10</v>
      </c>
      <c r="I1171" s="256"/>
      <c r="J1171" s="257">
        <f>ROUND(I1171*H1171,2)</f>
        <v>0</v>
      </c>
      <c r="K1171" s="253" t="s">
        <v>21</v>
      </c>
      <c r="L1171" s="258"/>
      <c r="M1171" s="259" t="s">
        <v>21</v>
      </c>
      <c r="N1171" s="260" t="s">
        <v>43</v>
      </c>
      <c r="O1171" s="45"/>
      <c r="P1171" s="224">
        <f>O1171*H1171</f>
        <v>0</v>
      </c>
      <c r="Q1171" s="224">
        <v>0.0082000000000000007</v>
      </c>
      <c r="R1171" s="224">
        <f>Q1171*H1171</f>
        <v>0.082000000000000003</v>
      </c>
      <c r="S1171" s="224">
        <v>0</v>
      </c>
      <c r="T1171" s="225">
        <f>S1171*H1171</f>
        <v>0</v>
      </c>
      <c r="AR1171" s="22" t="s">
        <v>426</v>
      </c>
      <c r="AT1171" s="22" t="s">
        <v>261</v>
      </c>
      <c r="AU1171" s="22" t="s">
        <v>81</v>
      </c>
      <c r="AY1171" s="22" t="s">
        <v>146</v>
      </c>
      <c r="BE1171" s="226">
        <f>IF(N1171="základní",J1171,0)</f>
        <v>0</v>
      </c>
      <c r="BF1171" s="226">
        <f>IF(N1171="snížená",J1171,0)</f>
        <v>0</v>
      </c>
      <c r="BG1171" s="226">
        <f>IF(N1171="zákl. přenesená",J1171,0)</f>
        <v>0</v>
      </c>
      <c r="BH1171" s="226">
        <f>IF(N1171="sníž. přenesená",J1171,0)</f>
        <v>0</v>
      </c>
      <c r="BI1171" s="226">
        <f>IF(N1171="nulová",J1171,0)</f>
        <v>0</v>
      </c>
      <c r="BJ1171" s="22" t="s">
        <v>79</v>
      </c>
      <c r="BK1171" s="226">
        <f>ROUND(I1171*H1171,2)</f>
        <v>0</v>
      </c>
      <c r="BL1171" s="22" t="s">
        <v>260</v>
      </c>
      <c r="BM1171" s="22" t="s">
        <v>1141</v>
      </c>
    </row>
    <row r="1172" s="1" customFormat="1">
      <c r="B1172" s="44"/>
      <c r="C1172" s="72"/>
      <c r="D1172" s="227" t="s">
        <v>155</v>
      </c>
      <c r="E1172" s="72"/>
      <c r="F1172" s="228" t="s">
        <v>1140</v>
      </c>
      <c r="G1172" s="72"/>
      <c r="H1172" s="72"/>
      <c r="I1172" s="185"/>
      <c r="J1172" s="72"/>
      <c r="K1172" s="72"/>
      <c r="L1172" s="70"/>
      <c r="M1172" s="229"/>
      <c r="N1172" s="45"/>
      <c r="O1172" s="45"/>
      <c r="P1172" s="45"/>
      <c r="Q1172" s="45"/>
      <c r="R1172" s="45"/>
      <c r="S1172" s="45"/>
      <c r="T1172" s="93"/>
      <c r="AT1172" s="22" t="s">
        <v>155</v>
      </c>
      <c r="AU1172" s="22" t="s">
        <v>81</v>
      </c>
    </row>
    <row r="1173" s="1" customFormat="1" ht="25.5" customHeight="1">
      <c r="B1173" s="44"/>
      <c r="C1173" s="215" t="s">
        <v>1142</v>
      </c>
      <c r="D1173" s="215" t="s">
        <v>148</v>
      </c>
      <c r="E1173" s="216" t="s">
        <v>1143</v>
      </c>
      <c r="F1173" s="217" t="s">
        <v>1144</v>
      </c>
      <c r="G1173" s="218" t="s">
        <v>302</v>
      </c>
      <c r="H1173" s="219">
        <v>534.76499999999999</v>
      </c>
      <c r="I1173" s="220"/>
      <c r="J1173" s="221">
        <f>ROUND(I1173*H1173,2)</f>
        <v>0</v>
      </c>
      <c r="K1173" s="217" t="s">
        <v>152</v>
      </c>
      <c r="L1173" s="70"/>
      <c r="M1173" s="222" t="s">
        <v>21</v>
      </c>
      <c r="N1173" s="223" t="s">
        <v>43</v>
      </c>
      <c r="O1173" s="45"/>
      <c r="P1173" s="224">
        <f>O1173*H1173</f>
        <v>0</v>
      </c>
      <c r="Q1173" s="224">
        <v>0</v>
      </c>
      <c r="R1173" s="224">
        <f>Q1173*H1173</f>
        <v>0</v>
      </c>
      <c r="S1173" s="224">
        <v>0</v>
      </c>
      <c r="T1173" s="225">
        <f>S1173*H1173</f>
        <v>0</v>
      </c>
      <c r="AR1173" s="22" t="s">
        <v>260</v>
      </c>
      <c r="AT1173" s="22" t="s">
        <v>148</v>
      </c>
      <c r="AU1173" s="22" t="s">
        <v>81</v>
      </c>
      <c r="AY1173" s="22" t="s">
        <v>146</v>
      </c>
      <c r="BE1173" s="226">
        <f>IF(N1173="základní",J1173,0)</f>
        <v>0</v>
      </c>
      <c r="BF1173" s="226">
        <f>IF(N1173="snížená",J1173,0)</f>
        <v>0</v>
      </c>
      <c r="BG1173" s="226">
        <f>IF(N1173="zákl. přenesená",J1173,0)</f>
        <v>0</v>
      </c>
      <c r="BH1173" s="226">
        <f>IF(N1173="sníž. přenesená",J1173,0)</f>
        <v>0</v>
      </c>
      <c r="BI1173" s="226">
        <f>IF(N1173="nulová",J1173,0)</f>
        <v>0</v>
      </c>
      <c r="BJ1173" s="22" t="s">
        <v>79</v>
      </c>
      <c r="BK1173" s="226">
        <f>ROUND(I1173*H1173,2)</f>
        <v>0</v>
      </c>
      <c r="BL1173" s="22" t="s">
        <v>260</v>
      </c>
      <c r="BM1173" s="22" t="s">
        <v>1145</v>
      </c>
    </row>
    <row r="1174" s="1" customFormat="1">
      <c r="B1174" s="44"/>
      <c r="C1174" s="72"/>
      <c r="D1174" s="227" t="s">
        <v>155</v>
      </c>
      <c r="E1174" s="72"/>
      <c r="F1174" s="228" t="s">
        <v>1146</v>
      </c>
      <c r="G1174" s="72"/>
      <c r="H1174" s="72"/>
      <c r="I1174" s="185"/>
      <c r="J1174" s="72"/>
      <c r="K1174" s="72"/>
      <c r="L1174" s="70"/>
      <c r="M1174" s="229"/>
      <c r="N1174" s="45"/>
      <c r="O1174" s="45"/>
      <c r="P1174" s="45"/>
      <c r="Q1174" s="45"/>
      <c r="R1174" s="45"/>
      <c r="S1174" s="45"/>
      <c r="T1174" s="93"/>
      <c r="AT1174" s="22" t="s">
        <v>155</v>
      </c>
      <c r="AU1174" s="22" t="s">
        <v>81</v>
      </c>
    </row>
    <row r="1175" s="12" customFormat="1">
      <c r="B1175" s="240"/>
      <c r="C1175" s="241"/>
      <c r="D1175" s="227" t="s">
        <v>157</v>
      </c>
      <c r="E1175" s="242" t="s">
        <v>21</v>
      </c>
      <c r="F1175" s="243" t="s">
        <v>1147</v>
      </c>
      <c r="G1175" s="241"/>
      <c r="H1175" s="244">
        <v>518.39999999999998</v>
      </c>
      <c r="I1175" s="245"/>
      <c r="J1175" s="241"/>
      <c r="K1175" s="241"/>
      <c r="L1175" s="246"/>
      <c r="M1175" s="247"/>
      <c r="N1175" s="248"/>
      <c r="O1175" s="248"/>
      <c r="P1175" s="248"/>
      <c r="Q1175" s="248"/>
      <c r="R1175" s="248"/>
      <c r="S1175" s="248"/>
      <c r="T1175" s="249"/>
      <c r="AT1175" s="250" t="s">
        <v>157</v>
      </c>
      <c r="AU1175" s="250" t="s">
        <v>81</v>
      </c>
      <c r="AV1175" s="12" t="s">
        <v>81</v>
      </c>
      <c r="AW1175" s="12" t="s">
        <v>35</v>
      </c>
      <c r="AX1175" s="12" t="s">
        <v>72</v>
      </c>
      <c r="AY1175" s="250" t="s">
        <v>146</v>
      </c>
    </row>
    <row r="1176" s="12" customFormat="1">
      <c r="B1176" s="240"/>
      <c r="C1176" s="241"/>
      <c r="D1176" s="227" t="s">
        <v>157</v>
      </c>
      <c r="E1176" s="242" t="s">
        <v>21</v>
      </c>
      <c r="F1176" s="243" t="s">
        <v>1148</v>
      </c>
      <c r="G1176" s="241"/>
      <c r="H1176" s="244">
        <v>16.364999999999998</v>
      </c>
      <c r="I1176" s="245"/>
      <c r="J1176" s="241"/>
      <c r="K1176" s="241"/>
      <c r="L1176" s="246"/>
      <c r="M1176" s="247"/>
      <c r="N1176" s="248"/>
      <c r="O1176" s="248"/>
      <c r="P1176" s="248"/>
      <c r="Q1176" s="248"/>
      <c r="R1176" s="248"/>
      <c r="S1176" s="248"/>
      <c r="T1176" s="249"/>
      <c r="AT1176" s="250" t="s">
        <v>157</v>
      </c>
      <c r="AU1176" s="250" t="s">
        <v>81</v>
      </c>
      <c r="AV1176" s="12" t="s">
        <v>81</v>
      </c>
      <c r="AW1176" s="12" t="s">
        <v>35</v>
      </c>
      <c r="AX1176" s="12" t="s">
        <v>72</v>
      </c>
      <c r="AY1176" s="250" t="s">
        <v>146</v>
      </c>
    </row>
    <row r="1177" s="1" customFormat="1" ht="16.5" customHeight="1">
      <c r="B1177" s="44"/>
      <c r="C1177" s="251" t="s">
        <v>1149</v>
      </c>
      <c r="D1177" s="251" t="s">
        <v>261</v>
      </c>
      <c r="E1177" s="252" t="s">
        <v>1150</v>
      </c>
      <c r="F1177" s="253" t="s">
        <v>1151</v>
      </c>
      <c r="G1177" s="254" t="s">
        <v>274</v>
      </c>
      <c r="H1177" s="255">
        <v>26.738</v>
      </c>
      <c r="I1177" s="256"/>
      <c r="J1177" s="257">
        <f>ROUND(I1177*H1177,2)</f>
        <v>0</v>
      </c>
      <c r="K1177" s="253" t="s">
        <v>152</v>
      </c>
      <c r="L1177" s="258"/>
      <c r="M1177" s="259" t="s">
        <v>21</v>
      </c>
      <c r="N1177" s="260" t="s">
        <v>43</v>
      </c>
      <c r="O1177" s="45"/>
      <c r="P1177" s="224">
        <f>O1177*H1177</f>
        <v>0</v>
      </c>
      <c r="Q1177" s="224">
        <v>0.001</v>
      </c>
      <c r="R1177" s="224">
        <f>Q1177*H1177</f>
        <v>0.026738000000000001</v>
      </c>
      <c r="S1177" s="224">
        <v>0</v>
      </c>
      <c r="T1177" s="225">
        <f>S1177*H1177</f>
        <v>0</v>
      </c>
      <c r="AR1177" s="22" t="s">
        <v>426</v>
      </c>
      <c r="AT1177" s="22" t="s">
        <v>261</v>
      </c>
      <c r="AU1177" s="22" t="s">
        <v>81</v>
      </c>
      <c r="AY1177" s="22" t="s">
        <v>146</v>
      </c>
      <c r="BE1177" s="226">
        <f>IF(N1177="základní",J1177,0)</f>
        <v>0</v>
      </c>
      <c r="BF1177" s="226">
        <f>IF(N1177="snížená",J1177,0)</f>
        <v>0</v>
      </c>
      <c r="BG1177" s="226">
        <f>IF(N1177="zákl. přenesená",J1177,0)</f>
        <v>0</v>
      </c>
      <c r="BH1177" s="226">
        <f>IF(N1177="sníž. přenesená",J1177,0)</f>
        <v>0</v>
      </c>
      <c r="BI1177" s="226">
        <f>IF(N1177="nulová",J1177,0)</f>
        <v>0</v>
      </c>
      <c r="BJ1177" s="22" t="s">
        <v>79</v>
      </c>
      <c r="BK1177" s="226">
        <f>ROUND(I1177*H1177,2)</f>
        <v>0</v>
      </c>
      <c r="BL1177" s="22" t="s">
        <v>260</v>
      </c>
      <c r="BM1177" s="22" t="s">
        <v>1152</v>
      </c>
    </row>
    <row r="1178" s="1" customFormat="1">
      <c r="B1178" s="44"/>
      <c r="C1178" s="72"/>
      <c r="D1178" s="227" t="s">
        <v>155</v>
      </c>
      <c r="E1178" s="72"/>
      <c r="F1178" s="228" t="s">
        <v>1153</v>
      </c>
      <c r="G1178" s="72"/>
      <c r="H1178" s="72"/>
      <c r="I1178" s="185"/>
      <c r="J1178" s="72"/>
      <c r="K1178" s="72"/>
      <c r="L1178" s="70"/>
      <c r="M1178" s="229"/>
      <c r="N1178" s="45"/>
      <c r="O1178" s="45"/>
      <c r="P1178" s="45"/>
      <c r="Q1178" s="45"/>
      <c r="R1178" s="45"/>
      <c r="S1178" s="45"/>
      <c r="T1178" s="93"/>
      <c r="AT1178" s="22" t="s">
        <v>155</v>
      </c>
      <c r="AU1178" s="22" t="s">
        <v>81</v>
      </c>
    </row>
    <row r="1179" s="12" customFormat="1">
      <c r="B1179" s="240"/>
      <c r="C1179" s="241"/>
      <c r="D1179" s="227" t="s">
        <v>157</v>
      </c>
      <c r="E1179" s="241"/>
      <c r="F1179" s="243" t="s">
        <v>1154</v>
      </c>
      <c r="G1179" s="241"/>
      <c r="H1179" s="244">
        <v>26.738</v>
      </c>
      <c r="I1179" s="245"/>
      <c r="J1179" s="241"/>
      <c r="K1179" s="241"/>
      <c r="L1179" s="246"/>
      <c r="M1179" s="247"/>
      <c r="N1179" s="248"/>
      <c r="O1179" s="248"/>
      <c r="P1179" s="248"/>
      <c r="Q1179" s="248"/>
      <c r="R1179" s="248"/>
      <c r="S1179" s="248"/>
      <c r="T1179" s="249"/>
      <c r="AT1179" s="250" t="s">
        <v>157</v>
      </c>
      <c r="AU1179" s="250" t="s">
        <v>81</v>
      </c>
      <c r="AV1179" s="12" t="s">
        <v>81</v>
      </c>
      <c r="AW1179" s="12" t="s">
        <v>6</v>
      </c>
      <c r="AX1179" s="12" t="s">
        <v>79</v>
      </c>
      <c r="AY1179" s="250" t="s">
        <v>146</v>
      </c>
    </row>
    <row r="1180" s="1" customFormat="1" ht="25.5" customHeight="1">
      <c r="B1180" s="44"/>
      <c r="C1180" s="215" t="s">
        <v>1155</v>
      </c>
      <c r="D1180" s="215" t="s">
        <v>148</v>
      </c>
      <c r="E1180" s="216" t="s">
        <v>1156</v>
      </c>
      <c r="F1180" s="217" t="s">
        <v>1157</v>
      </c>
      <c r="G1180" s="218" t="s">
        <v>151</v>
      </c>
      <c r="H1180" s="219">
        <v>112.59999999999999</v>
      </c>
      <c r="I1180" s="220"/>
      <c r="J1180" s="221">
        <f>ROUND(I1180*H1180,2)</f>
        <v>0</v>
      </c>
      <c r="K1180" s="217" t="s">
        <v>152</v>
      </c>
      <c r="L1180" s="70"/>
      <c r="M1180" s="222" t="s">
        <v>21</v>
      </c>
      <c r="N1180" s="223" t="s">
        <v>43</v>
      </c>
      <c r="O1180" s="45"/>
      <c r="P1180" s="224">
        <f>O1180*H1180</f>
        <v>0</v>
      </c>
      <c r="Q1180" s="224">
        <v>0</v>
      </c>
      <c r="R1180" s="224">
        <f>Q1180*H1180</f>
        <v>0</v>
      </c>
      <c r="S1180" s="224">
        <v>0</v>
      </c>
      <c r="T1180" s="225">
        <f>S1180*H1180</f>
        <v>0</v>
      </c>
      <c r="AR1180" s="22" t="s">
        <v>260</v>
      </c>
      <c r="AT1180" s="22" t="s">
        <v>148</v>
      </c>
      <c r="AU1180" s="22" t="s">
        <v>81</v>
      </c>
      <c r="AY1180" s="22" t="s">
        <v>146</v>
      </c>
      <c r="BE1180" s="226">
        <f>IF(N1180="základní",J1180,0)</f>
        <v>0</v>
      </c>
      <c r="BF1180" s="226">
        <f>IF(N1180="snížená",J1180,0)</f>
        <v>0</v>
      </c>
      <c r="BG1180" s="226">
        <f>IF(N1180="zákl. přenesená",J1180,0)</f>
        <v>0</v>
      </c>
      <c r="BH1180" s="226">
        <f>IF(N1180="sníž. přenesená",J1180,0)</f>
        <v>0</v>
      </c>
      <c r="BI1180" s="226">
        <f>IF(N1180="nulová",J1180,0)</f>
        <v>0</v>
      </c>
      <c r="BJ1180" s="22" t="s">
        <v>79</v>
      </c>
      <c r="BK1180" s="226">
        <f>ROUND(I1180*H1180,2)</f>
        <v>0</v>
      </c>
      <c r="BL1180" s="22" t="s">
        <v>260</v>
      </c>
      <c r="BM1180" s="22" t="s">
        <v>1158</v>
      </c>
    </row>
    <row r="1181" s="1" customFormat="1">
      <c r="B1181" s="44"/>
      <c r="C1181" s="72"/>
      <c r="D1181" s="227" t="s">
        <v>155</v>
      </c>
      <c r="E1181" s="72"/>
      <c r="F1181" s="228" t="s">
        <v>1159</v>
      </c>
      <c r="G1181" s="72"/>
      <c r="H1181" s="72"/>
      <c r="I1181" s="185"/>
      <c r="J1181" s="72"/>
      <c r="K1181" s="72"/>
      <c r="L1181" s="70"/>
      <c r="M1181" s="229"/>
      <c r="N1181" s="45"/>
      <c r="O1181" s="45"/>
      <c r="P1181" s="45"/>
      <c r="Q1181" s="45"/>
      <c r="R1181" s="45"/>
      <c r="S1181" s="45"/>
      <c r="T1181" s="93"/>
      <c r="AT1181" s="22" t="s">
        <v>155</v>
      </c>
      <c r="AU1181" s="22" t="s">
        <v>81</v>
      </c>
    </row>
    <row r="1182" s="12" customFormat="1">
      <c r="B1182" s="240"/>
      <c r="C1182" s="241"/>
      <c r="D1182" s="227" t="s">
        <v>157</v>
      </c>
      <c r="E1182" s="242" t="s">
        <v>21</v>
      </c>
      <c r="F1182" s="243" t="s">
        <v>1160</v>
      </c>
      <c r="G1182" s="241"/>
      <c r="H1182" s="244">
        <v>109.12000000000001</v>
      </c>
      <c r="I1182" s="245"/>
      <c r="J1182" s="241"/>
      <c r="K1182" s="241"/>
      <c r="L1182" s="246"/>
      <c r="M1182" s="247"/>
      <c r="N1182" s="248"/>
      <c r="O1182" s="248"/>
      <c r="P1182" s="248"/>
      <c r="Q1182" s="248"/>
      <c r="R1182" s="248"/>
      <c r="S1182" s="248"/>
      <c r="T1182" s="249"/>
      <c r="AT1182" s="250" t="s">
        <v>157</v>
      </c>
      <c r="AU1182" s="250" t="s">
        <v>81</v>
      </c>
      <c r="AV1182" s="12" t="s">
        <v>81</v>
      </c>
      <c r="AW1182" s="12" t="s">
        <v>35</v>
      </c>
      <c r="AX1182" s="12" t="s">
        <v>72</v>
      </c>
      <c r="AY1182" s="250" t="s">
        <v>146</v>
      </c>
    </row>
    <row r="1183" s="12" customFormat="1">
      <c r="B1183" s="240"/>
      <c r="C1183" s="241"/>
      <c r="D1183" s="227" t="s">
        <v>157</v>
      </c>
      <c r="E1183" s="242" t="s">
        <v>21</v>
      </c>
      <c r="F1183" s="243" t="s">
        <v>1161</v>
      </c>
      <c r="G1183" s="241"/>
      <c r="H1183" s="244">
        <v>3.48</v>
      </c>
      <c r="I1183" s="245"/>
      <c r="J1183" s="241"/>
      <c r="K1183" s="241"/>
      <c r="L1183" s="246"/>
      <c r="M1183" s="247"/>
      <c r="N1183" s="248"/>
      <c r="O1183" s="248"/>
      <c r="P1183" s="248"/>
      <c r="Q1183" s="248"/>
      <c r="R1183" s="248"/>
      <c r="S1183" s="248"/>
      <c r="T1183" s="249"/>
      <c r="AT1183" s="250" t="s">
        <v>157</v>
      </c>
      <c r="AU1183" s="250" t="s">
        <v>81</v>
      </c>
      <c r="AV1183" s="12" t="s">
        <v>81</v>
      </c>
      <c r="AW1183" s="12" t="s">
        <v>35</v>
      </c>
      <c r="AX1183" s="12" t="s">
        <v>72</v>
      </c>
      <c r="AY1183" s="250" t="s">
        <v>146</v>
      </c>
    </row>
    <row r="1184" s="1" customFormat="1" ht="16.5" customHeight="1">
      <c r="B1184" s="44"/>
      <c r="C1184" s="251" t="s">
        <v>1162</v>
      </c>
      <c r="D1184" s="251" t="s">
        <v>261</v>
      </c>
      <c r="E1184" s="252" t="s">
        <v>1133</v>
      </c>
      <c r="F1184" s="253" t="s">
        <v>1134</v>
      </c>
      <c r="G1184" s="254" t="s">
        <v>151</v>
      </c>
      <c r="H1184" s="255">
        <v>129.49000000000001</v>
      </c>
      <c r="I1184" s="256"/>
      <c r="J1184" s="257">
        <f>ROUND(I1184*H1184,2)</f>
        <v>0</v>
      </c>
      <c r="K1184" s="253" t="s">
        <v>152</v>
      </c>
      <c r="L1184" s="258"/>
      <c r="M1184" s="259" t="s">
        <v>21</v>
      </c>
      <c r="N1184" s="260" t="s">
        <v>43</v>
      </c>
      <c r="O1184" s="45"/>
      <c r="P1184" s="224">
        <f>O1184*H1184</f>
        <v>0</v>
      </c>
      <c r="Q1184" s="224">
        <v>0.0019</v>
      </c>
      <c r="R1184" s="224">
        <f>Q1184*H1184</f>
        <v>0.24603100000000003</v>
      </c>
      <c r="S1184" s="224">
        <v>0</v>
      </c>
      <c r="T1184" s="225">
        <f>S1184*H1184</f>
        <v>0</v>
      </c>
      <c r="AR1184" s="22" t="s">
        <v>426</v>
      </c>
      <c r="AT1184" s="22" t="s">
        <v>261</v>
      </c>
      <c r="AU1184" s="22" t="s">
        <v>81</v>
      </c>
      <c r="AY1184" s="22" t="s">
        <v>146</v>
      </c>
      <c r="BE1184" s="226">
        <f>IF(N1184="základní",J1184,0)</f>
        <v>0</v>
      </c>
      <c r="BF1184" s="226">
        <f>IF(N1184="snížená",J1184,0)</f>
        <v>0</v>
      </c>
      <c r="BG1184" s="226">
        <f>IF(N1184="zákl. přenesená",J1184,0)</f>
        <v>0</v>
      </c>
      <c r="BH1184" s="226">
        <f>IF(N1184="sníž. přenesená",J1184,0)</f>
        <v>0</v>
      </c>
      <c r="BI1184" s="226">
        <f>IF(N1184="nulová",J1184,0)</f>
        <v>0</v>
      </c>
      <c r="BJ1184" s="22" t="s">
        <v>79</v>
      </c>
      <c r="BK1184" s="226">
        <f>ROUND(I1184*H1184,2)</f>
        <v>0</v>
      </c>
      <c r="BL1184" s="22" t="s">
        <v>260</v>
      </c>
      <c r="BM1184" s="22" t="s">
        <v>1163</v>
      </c>
    </row>
    <row r="1185" s="1" customFormat="1">
      <c r="B1185" s="44"/>
      <c r="C1185" s="72"/>
      <c r="D1185" s="227" t="s">
        <v>155</v>
      </c>
      <c r="E1185" s="72"/>
      <c r="F1185" s="228" t="s">
        <v>1136</v>
      </c>
      <c r="G1185" s="72"/>
      <c r="H1185" s="72"/>
      <c r="I1185" s="185"/>
      <c r="J1185" s="72"/>
      <c r="K1185" s="72"/>
      <c r="L1185" s="70"/>
      <c r="M1185" s="229"/>
      <c r="N1185" s="45"/>
      <c r="O1185" s="45"/>
      <c r="P1185" s="45"/>
      <c r="Q1185" s="45"/>
      <c r="R1185" s="45"/>
      <c r="S1185" s="45"/>
      <c r="T1185" s="93"/>
      <c r="AT1185" s="22" t="s">
        <v>155</v>
      </c>
      <c r="AU1185" s="22" t="s">
        <v>81</v>
      </c>
    </row>
    <row r="1186" s="12" customFormat="1">
      <c r="B1186" s="240"/>
      <c r="C1186" s="241"/>
      <c r="D1186" s="227" t="s">
        <v>157</v>
      </c>
      <c r="E1186" s="241"/>
      <c r="F1186" s="243" t="s">
        <v>1164</v>
      </c>
      <c r="G1186" s="241"/>
      <c r="H1186" s="244">
        <v>129.49000000000001</v>
      </c>
      <c r="I1186" s="245"/>
      <c r="J1186" s="241"/>
      <c r="K1186" s="241"/>
      <c r="L1186" s="246"/>
      <c r="M1186" s="247"/>
      <c r="N1186" s="248"/>
      <c r="O1186" s="248"/>
      <c r="P1186" s="248"/>
      <c r="Q1186" s="248"/>
      <c r="R1186" s="248"/>
      <c r="S1186" s="248"/>
      <c r="T1186" s="249"/>
      <c r="AT1186" s="250" t="s">
        <v>157</v>
      </c>
      <c r="AU1186" s="250" t="s">
        <v>81</v>
      </c>
      <c r="AV1186" s="12" t="s">
        <v>81</v>
      </c>
      <c r="AW1186" s="12" t="s">
        <v>6</v>
      </c>
      <c r="AX1186" s="12" t="s">
        <v>79</v>
      </c>
      <c r="AY1186" s="250" t="s">
        <v>146</v>
      </c>
    </row>
    <row r="1187" s="1" customFormat="1" ht="25.5" customHeight="1">
      <c r="B1187" s="44"/>
      <c r="C1187" s="215" t="s">
        <v>1165</v>
      </c>
      <c r="D1187" s="215" t="s">
        <v>148</v>
      </c>
      <c r="E1187" s="216" t="s">
        <v>1166</v>
      </c>
      <c r="F1187" s="217" t="s">
        <v>1167</v>
      </c>
      <c r="G1187" s="218" t="s">
        <v>466</v>
      </c>
      <c r="H1187" s="219">
        <v>2901.4349999999999</v>
      </c>
      <c r="I1187" s="220"/>
      <c r="J1187" s="221">
        <f>ROUND(I1187*H1187,2)</f>
        <v>0</v>
      </c>
      <c r="K1187" s="217" t="s">
        <v>152</v>
      </c>
      <c r="L1187" s="70"/>
      <c r="M1187" s="222" t="s">
        <v>21</v>
      </c>
      <c r="N1187" s="223" t="s">
        <v>43</v>
      </c>
      <c r="O1187" s="45"/>
      <c r="P1187" s="224">
        <f>O1187*H1187</f>
        <v>0</v>
      </c>
      <c r="Q1187" s="224">
        <v>0</v>
      </c>
      <c r="R1187" s="224">
        <f>Q1187*H1187</f>
        <v>0</v>
      </c>
      <c r="S1187" s="224">
        <v>0</v>
      </c>
      <c r="T1187" s="225">
        <f>S1187*H1187</f>
        <v>0</v>
      </c>
      <c r="AR1187" s="22" t="s">
        <v>260</v>
      </c>
      <c r="AT1187" s="22" t="s">
        <v>148</v>
      </c>
      <c r="AU1187" s="22" t="s">
        <v>81</v>
      </c>
      <c r="AY1187" s="22" t="s">
        <v>146</v>
      </c>
      <c r="BE1187" s="226">
        <f>IF(N1187="základní",J1187,0)</f>
        <v>0</v>
      </c>
      <c r="BF1187" s="226">
        <f>IF(N1187="snížená",J1187,0)</f>
        <v>0</v>
      </c>
      <c r="BG1187" s="226">
        <f>IF(N1187="zákl. přenesená",J1187,0)</f>
        <v>0</v>
      </c>
      <c r="BH1187" s="226">
        <f>IF(N1187="sníž. přenesená",J1187,0)</f>
        <v>0</v>
      </c>
      <c r="BI1187" s="226">
        <f>IF(N1187="nulová",J1187,0)</f>
        <v>0</v>
      </c>
      <c r="BJ1187" s="22" t="s">
        <v>79</v>
      </c>
      <c r="BK1187" s="226">
        <f>ROUND(I1187*H1187,2)</f>
        <v>0</v>
      </c>
      <c r="BL1187" s="22" t="s">
        <v>260</v>
      </c>
      <c r="BM1187" s="22" t="s">
        <v>1168</v>
      </c>
    </row>
    <row r="1188" s="1" customFormat="1">
      <c r="B1188" s="44"/>
      <c r="C1188" s="72"/>
      <c r="D1188" s="227" t="s">
        <v>155</v>
      </c>
      <c r="E1188" s="72"/>
      <c r="F1188" s="228" t="s">
        <v>1169</v>
      </c>
      <c r="G1188" s="72"/>
      <c r="H1188" s="72"/>
      <c r="I1188" s="185"/>
      <c r="J1188" s="72"/>
      <c r="K1188" s="72"/>
      <c r="L1188" s="70"/>
      <c r="M1188" s="229"/>
      <c r="N1188" s="45"/>
      <c r="O1188" s="45"/>
      <c r="P1188" s="45"/>
      <c r="Q1188" s="45"/>
      <c r="R1188" s="45"/>
      <c r="S1188" s="45"/>
      <c r="T1188" s="93"/>
      <c r="AT1188" s="22" t="s">
        <v>155</v>
      </c>
      <c r="AU1188" s="22" t="s">
        <v>81</v>
      </c>
    </row>
    <row r="1189" s="12" customFormat="1">
      <c r="B1189" s="240"/>
      <c r="C1189" s="241"/>
      <c r="D1189" s="227" t="s">
        <v>157</v>
      </c>
      <c r="E1189" s="242" t="s">
        <v>21</v>
      </c>
      <c r="F1189" s="243" t="s">
        <v>1131</v>
      </c>
      <c r="G1189" s="241"/>
      <c r="H1189" s="244">
        <v>560.75800000000004</v>
      </c>
      <c r="I1189" s="245"/>
      <c r="J1189" s="241"/>
      <c r="K1189" s="241"/>
      <c r="L1189" s="246"/>
      <c r="M1189" s="247"/>
      <c r="N1189" s="248"/>
      <c r="O1189" s="248"/>
      <c r="P1189" s="248"/>
      <c r="Q1189" s="248"/>
      <c r="R1189" s="248"/>
      <c r="S1189" s="248"/>
      <c r="T1189" s="249"/>
      <c r="AT1189" s="250" t="s">
        <v>157</v>
      </c>
      <c r="AU1189" s="250" t="s">
        <v>81</v>
      </c>
      <c r="AV1189" s="12" t="s">
        <v>81</v>
      </c>
      <c r="AW1189" s="12" t="s">
        <v>35</v>
      </c>
      <c r="AX1189" s="12" t="s">
        <v>72</v>
      </c>
      <c r="AY1189" s="250" t="s">
        <v>146</v>
      </c>
    </row>
    <row r="1190" s="12" customFormat="1">
      <c r="B1190" s="240"/>
      <c r="C1190" s="241"/>
      <c r="D1190" s="227" t="s">
        <v>157</v>
      </c>
      <c r="E1190" s="242" t="s">
        <v>21</v>
      </c>
      <c r="F1190" s="243" t="s">
        <v>851</v>
      </c>
      <c r="G1190" s="241"/>
      <c r="H1190" s="244">
        <v>19.529</v>
      </c>
      <c r="I1190" s="245"/>
      <c r="J1190" s="241"/>
      <c r="K1190" s="241"/>
      <c r="L1190" s="246"/>
      <c r="M1190" s="247"/>
      <c r="N1190" s="248"/>
      <c r="O1190" s="248"/>
      <c r="P1190" s="248"/>
      <c r="Q1190" s="248"/>
      <c r="R1190" s="248"/>
      <c r="S1190" s="248"/>
      <c r="T1190" s="249"/>
      <c r="AT1190" s="250" t="s">
        <v>157</v>
      </c>
      <c r="AU1190" s="250" t="s">
        <v>81</v>
      </c>
      <c r="AV1190" s="12" t="s">
        <v>81</v>
      </c>
      <c r="AW1190" s="12" t="s">
        <v>35</v>
      </c>
      <c r="AX1190" s="12" t="s">
        <v>72</v>
      </c>
      <c r="AY1190" s="250" t="s">
        <v>146</v>
      </c>
    </row>
    <row r="1191" s="12" customFormat="1">
      <c r="B1191" s="240"/>
      <c r="C1191" s="241"/>
      <c r="D1191" s="227" t="s">
        <v>157</v>
      </c>
      <c r="E1191" s="241"/>
      <c r="F1191" s="243" t="s">
        <v>1170</v>
      </c>
      <c r="G1191" s="241"/>
      <c r="H1191" s="244">
        <v>2901.4349999999999</v>
      </c>
      <c r="I1191" s="245"/>
      <c r="J1191" s="241"/>
      <c r="K1191" s="241"/>
      <c r="L1191" s="246"/>
      <c r="M1191" s="247"/>
      <c r="N1191" s="248"/>
      <c r="O1191" s="248"/>
      <c r="P1191" s="248"/>
      <c r="Q1191" s="248"/>
      <c r="R1191" s="248"/>
      <c r="S1191" s="248"/>
      <c r="T1191" s="249"/>
      <c r="AT1191" s="250" t="s">
        <v>157</v>
      </c>
      <c r="AU1191" s="250" t="s">
        <v>81</v>
      </c>
      <c r="AV1191" s="12" t="s">
        <v>81</v>
      </c>
      <c r="AW1191" s="12" t="s">
        <v>6</v>
      </c>
      <c r="AX1191" s="12" t="s">
        <v>79</v>
      </c>
      <c r="AY1191" s="250" t="s">
        <v>146</v>
      </c>
    </row>
    <row r="1192" s="1" customFormat="1" ht="16.5" customHeight="1">
      <c r="B1192" s="44"/>
      <c r="C1192" s="251" t="s">
        <v>1171</v>
      </c>
      <c r="D1192" s="251" t="s">
        <v>261</v>
      </c>
      <c r="E1192" s="252" t="s">
        <v>1172</v>
      </c>
      <c r="F1192" s="253" t="s">
        <v>1173</v>
      </c>
      <c r="G1192" s="254" t="s">
        <v>466</v>
      </c>
      <c r="H1192" s="255">
        <v>102.527</v>
      </c>
      <c r="I1192" s="256"/>
      <c r="J1192" s="257">
        <f>ROUND(I1192*H1192,2)</f>
        <v>0</v>
      </c>
      <c r="K1192" s="253" t="s">
        <v>152</v>
      </c>
      <c r="L1192" s="258"/>
      <c r="M1192" s="259" t="s">
        <v>21</v>
      </c>
      <c r="N1192" s="260" t="s">
        <v>43</v>
      </c>
      <c r="O1192" s="45"/>
      <c r="P1192" s="224">
        <f>O1192*H1192</f>
        <v>0</v>
      </c>
      <c r="Q1192" s="224">
        <v>3.0000000000000001E-05</v>
      </c>
      <c r="R1192" s="224">
        <f>Q1192*H1192</f>
        <v>0.00307581</v>
      </c>
      <c r="S1192" s="224">
        <v>0</v>
      </c>
      <c r="T1192" s="225">
        <f>S1192*H1192</f>
        <v>0</v>
      </c>
      <c r="AR1192" s="22" t="s">
        <v>426</v>
      </c>
      <c r="AT1192" s="22" t="s">
        <v>261</v>
      </c>
      <c r="AU1192" s="22" t="s">
        <v>81</v>
      </c>
      <c r="AY1192" s="22" t="s">
        <v>146</v>
      </c>
      <c r="BE1192" s="226">
        <f>IF(N1192="základní",J1192,0)</f>
        <v>0</v>
      </c>
      <c r="BF1192" s="226">
        <f>IF(N1192="snížená",J1192,0)</f>
        <v>0</v>
      </c>
      <c r="BG1192" s="226">
        <f>IF(N1192="zákl. přenesená",J1192,0)</f>
        <v>0</v>
      </c>
      <c r="BH1192" s="226">
        <f>IF(N1192="sníž. přenesená",J1192,0)</f>
        <v>0</v>
      </c>
      <c r="BI1192" s="226">
        <f>IF(N1192="nulová",J1192,0)</f>
        <v>0</v>
      </c>
      <c r="BJ1192" s="22" t="s">
        <v>79</v>
      </c>
      <c r="BK1192" s="226">
        <f>ROUND(I1192*H1192,2)</f>
        <v>0</v>
      </c>
      <c r="BL1192" s="22" t="s">
        <v>260</v>
      </c>
      <c r="BM1192" s="22" t="s">
        <v>1174</v>
      </c>
    </row>
    <row r="1193" s="1" customFormat="1">
      <c r="B1193" s="44"/>
      <c r="C1193" s="72"/>
      <c r="D1193" s="227" t="s">
        <v>155</v>
      </c>
      <c r="E1193" s="72"/>
      <c r="F1193" s="228" t="s">
        <v>1175</v>
      </c>
      <c r="G1193" s="72"/>
      <c r="H1193" s="72"/>
      <c r="I1193" s="185"/>
      <c r="J1193" s="72"/>
      <c r="K1193" s="72"/>
      <c r="L1193" s="70"/>
      <c r="M1193" s="229"/>
      <c r="N1193" s="45"/>
      <c r="O1193" s="45"/>
      <c r="P1193" s="45"/>
      <c r="Q1193" s="45"/>
      <c r="R1193" s="45"/>
      <c r="S1193" s="45"/>
      <c r="T1193" s="93"/>
      <c r="AT1193" s="22" t="s">
        <v>155</v>
      </c>
      <c r="AU1193" s="22" t="s">
        <v>81</v>
      </c>
    </row>
    <row r="1194" s="12" customFormat="1">
      <c r="B1194" s="240"/>
      <c r="C1194" s="241"/>
      <c r="D1194" s="227" t="s">
        <v>157</v>
      </c>
      <c r="E1194" s="242" t="s">
        <v>21</v>
      </c>
      <c r="F1194" s="243" t="s">
        <v>1176</v>
      </c>
      <c r="G1194" s="241"/>
      <c r="H1194" s="244">
        <v>97.644999999999996</v>
      </c>
      <c r="I1194" s="245"/>
      <c r="J1194" s="241"/>
      <c r="K1194" s="241"/>
      <c r="L1194" s="246"/>
      <c r="M1194" s="247"/>
      <c r="N1194" s="248"/>
      <c r="O1194" s="248"/>
      <c r="P1194" s="248"/>
      <c r="Q1194" s="248"/>
      <c r="R1194" s="248"/>
      <c r="S1194" s="248"/>
      <c r="T1194" s="249"/>
      <c r="AT1194" s="250" t="s">
        <v>157</v>
      </c>
      <c r="AU1194" s="250" t="s">
        <v>81</v>
      </c>
      <c r="AV1194" s="12" t="s">
        <v>81</v>
      </c>
      <c r="AW1194" s="12" t="s">
        <v>35</v>
      </c>
      <c r="AX1194" s="12" t="s">
        <v>72</v>
      </c>
      <c r="AY1194" s="250" t="s">
        <v>146</v>
      </c>
    </row>
    <row r="1195" s="12" customFormat="1">
      <c r="B1195" s="240"/>
      <c r="C1195" s="241"/>
      <c r="D1195" s="227" t="s">
        <v>157</v>
      </c>
      <c r="E1195" s="241"/>
      <c r="F1195" s="243" t="s">
        <v>1177</v>
      </c>
      <c r="G1195" s="241"/>
      <c r="H1195" s="244">
        <v>102.527</v>
      </c>
      <c r="I1195" s="245"/>
      <c r="J1195" s="241"/>
      <c r="K1195" s="241"/>
      <c r="L1195" s="246"/>
      <c r="M1195" s="247"/>
      <c r="N1195" s="248"/>
      <c r="O1195" s="248"/>
      <c r="P1195" s="248"/>
      <c r="Q1195" s="248"/>
      <c r="R1195" s="248"/>
      <c r="S1195" s="248"/>
      <c r="T1195" s="249"/>
      <c r="AT1195" s="250" t="s">
        <v>157</v>
      </c>
      <c r="AU1195" s="250" t="s">
        <v>81</v>
      </c>
      <c r="AV1195" s="12" t="s">
        <v>81</v>
      </c>
      <c r="AW1195" s="12" t="s">
        <v>6</v>
      </c>
      <c r="AX1195" s="12" t="s">
        <v>79</v>
      </c>
      <c r="AY1195" s="250" t="s">
        <v>146</v>
      </c>
    </row>
    <row r="1196" s="1" customFormat="1" ht="16.5" customHeight="1">
      <c r="B1196" s="44"/>
      <c r="C1196" s="251" t="s">
        <v>1178</v>
      </c>
      <c r="D1196" s="251" t="s">
        <v>261</v>
      </c>
      <c r="E1196" s="252" t="s">
        <v>1179</v>
      </c>
      <c r="F1196" s="253" t="s">
        <v>1180</v>
      </c>
      <c r="G1196" s="254" t="s">
        <v>466</v>
      </c>
      <c r="H1196" s="255">
        <v>2943.9769999999999</v>
      </c>
      <c r="I1196" s="256"/>
      <c r="J1196" s="257">
        <f>ROUND(I1196*H1196,2)</f>
        <v>0</v>
      </c>
      <c r="K1196" s="253" t="s">
        <v>152</v>
      </c>
      <c r="L1196" s="258"/>
      <c r="M1196" s="259" t="s">
        <v>21</v>
      </c>
      <c r="N1196" s="260" t="s">
        <v>43</v>
      </c>
      <c r="O1196" s="45"/>
      <c r="P1196" s="224">
        <f>O1196*H1196</f>
        <v>0</v>
      </c>
      <c r="Q1196" s="224">
        <v>6.9999999999999994E-05</v>
      </c>
      <c r="R1196" s="224">
        <f>Q1196*H1196</f>
        <v>0.20607838999999997</v>
      </c>
      <c r="S1196" s="224">
        <v>0</v>
      </c>
      <c r="T1196" s="225">
        <f>S1196*H1196</f>
        <v>0</v>
      </c>
      <c r="AR1196" s="22" t="s">
        <v>426</v>
      </c>
      <c r="AT1196" s="22" t="s">
        <v>261</v>
      </c>
      <c r="AU1196" s="22" t="s">
        <v>81</v>
      </c>
      <c r="AY1196" s="22" t="s">
        <v>146</v>
      </c>
      <c r="BE1196" s="226">
        <f>IF(N1196="základní",J1196,0)</f>
        <v>0</v>
      </c>
      <c r="BF1196" s="226">
        <f>IF(N1196="snížená",J1196,0)</f>
        <v>0</v>
      </c>
      <c r="BG1196" s="226">
        <f>IF(N1196="zákl. přenesená",J1196,0)</f>
        <v>0</v>
      </c>
      <c r="BH1196" s="226">
        <f>IF(N1196="sníž. přenesená",J1196,0)</f>
        <v>0</v>
      </c>
      <c r="BI1196" s="226">
        <f>IF(N1196="nulová",J1196,0)</f>
        <v>0</v>
      </c>
      <c r="BJ1196" s="22" t="s">
        <v>79</v>
      </c>
      <c r="BK1196" s="226">
        <f>ROUND(I1196*H1196,2)</f>
        <v>0</v>
      </c>
      <c r="BL1196" s="22" t="s">
        <v>260</v>
      </c>
      <c r="BM1196" s="22" t="s">
        <v>1181</v>
      </c>
    </row>
    <row r="1197" s="1" customFormat="1">
      <c r="B1197" s="44"/>
      <c r="C1197" s="72"/>
      <c r="D1197" s="227" t="s">
        <v>155</v>
      </c>
      <c r="E1197" s="72"/>
      <c r="F1197" s="228" t="s">
        <v>1182</v>
      </c>
      <c r="G1197" s="72"/>
      <c r="H1197" s="72"/>
      <c r="I1197" s="185"/>
      <c r="J1197" s="72"/>
      <c r="K1197" s="72"/>
      <c r="L1197" s="70"/>
      <c r="M1197" s="229"/>
      <c r="N1197" s="45"/>
      <c r="O1197" s="45"/>
      <c r="P1197" s="45"/>
      <c r="Q1197" s="45"/>
      <c r="R1197" s="45"/>
      <c r="S1197" s="45"/>
      <c r="T1197" s="93"/>
      <c r="AT1197" s="22" t="s">
        <v>155</v>
      </c>
      <c r="AU1197" s="22" t="s">
        <v>81</v>
      </c>
    </row>
    <row r="1198" s="12" customFormat="1">
      <c r="B1198" s="240"/>
      <c r="C1198" s="241"/>
      <c r="D1198" s="227" t="s">
        <v>157</v>
      </c>
      <c r="E1198" s="242" t="s">
        <v>21</v>
      </c>
      <c r="F1198" s="243" t="s">
        <v>1183</v>
      </c>
      <c r="G1198" s="241"/>
      <c r="H1198" s="244">
        <v>2803.788</v>
      </c>
      <c r="I1198" s="245"/>
      <c r="J1198" s="241"/>
      <c r="K1198" s="241"/>
      <c r="L1198" s="246"/>
      <c r="M1198" s="247"/>
      <c r="N1198" s="248"/>
      <c r="O1198" s="248"/>
      <c r="P1198" s="248"/>
      <c r="Q1198" s="248"/>
      <c r="R1198" s="248"/>
      <c r="S1198" s="248"/>
      <c r="T1198" s="249"/>
      <c r="AT1198" s="250" t="s">
        <v>157</v>
      </c>
      <c r="AU1198" s="250" t="s">
        <v>81</v>
      </c>
      <c r="AV1198" s="12" t="s">
        <v>81</v>
      </c>
      <c r="AW1198" s="12" t="s">
        <v>35</v>
      </c>
      <c r="AX1198" s="12" t="s">
        <v>72</v>
      </c>
      <c r="AY1198" s="250" t="s">
        <v>146</v>
      </c>
    </row>
    <row r="1199" s="12" customFormat="1">
      <c r="B1199" s="240"/>
      <c r="C1199" s="241"/>
      <c r="D1199" s="227" t="s">
        <v>157</v>
      </c>
      <c r="E1199" s="241"/>
      <c r="F1199" s="243" t="s">
        <v>1184</v>
      </c>
      <c r="G1199" s="241"/>
      <c r="H1199" s="244">
        <v>2943.9769999999999</v>
      </c>
      <c r="I1199" s="245"/>
      <c r="J1199" s="241"/>
      <c r="K1199" s="241"/>
      <c r="L1199" s="246"/>
      <c r="M1199" s="247"/>
      <c r="N1199" s="248"/>
      <c r="O1199" s="248"/>
      <c r="P1199" s="248"/>
      <c r="Q1199" s="248"/>
      <c r="R1199" s="248"/>
      <c r="S1199" s="248"/>
      <c r="T1199" s="249"/>
      <c r="AT1199" s="250" t="s">
        <v>157</v>
      </c>
      <c r="AU1199" s="250" t="s">
        <v>81</v>
      </c>
      <c r="AV1199" s="12" t="s">
        <v>81</v>
      </c>
      <c r="AW1199" s="12" t="s">
        <v>6</v>
      </c>
      <c r="AX1199" s="12" t="s">
        <v>79</v>
      </c>
      <c r="AY1199" s="250" t="s">
        <v>146</v>
      </c>
    </row>
    <row r="1200" s="1" customFormat="1" ht="25.5" customHeight="1">
      <c r="B1200" s="44"/>
      <c r="C1200" s="215" t="s">
        <v>1185</v>
      </c>
      <c r="D1200" s="215" t="s">
        <v>148</v>
      </c>
      <c r="E1200" s="216" t="s">
        <v>1186</v>
      </c>
      <c r="F1200" s="217" t="s">
        <v>1187</v>
      </c>
      <c r="G1200" s="218" t="s">
        <v>466</v>
      </c>
      <c r="H1200" s="219">
        <v>2901.4349999999999</v>
      </c>
      <c r="I1200" s="220"/>
      <c r="J1200" s="221">
        <f>ROUND(I1200*H1200,2)</f>
        <v>0</v>
      </c>
      <c r="K1200" s="217" t="s">
        <v>152</v>
      </c>
      <c r="L1200" s="70"/>
      <c r="M1200" s="222" t="s">
        <v>21</v>
      </c>
      <c r="N1200" s="223" t="s">
        <v>43</v>
      </c>
      <c r="O1200" s="45"/>
      <c r="P1200" s="224">
        <f>O1200*H1200</f>
        <v>0</v>
      </c>
      <c r="Q1200" s="224">
        <v>0</v>
      </c>
      <c r="R1200" s="224">
        <f>Q1200*H1200</f>
        <v>0</v>
      </c>
      <c r="S1200" s="224">
        <v>0</v>
      </c>
      <c r="T1200" s="225">
        <f>S1200*H1200</f>
        <v>0</v>
      </c>
      <c r="AR1200" s="22" t="s">
        <v>260</v>
      </c>
      <c r="AT1200" s="22" t="s">
        <v>148</v>
      </c>
      <c r="AU1200" s="22" t="s">
        <v>81</v>
      </c>
      <c r="AY1200" s="22" t="s">
        <v>146</v>
      </c>
      <c r="BE1200" s="226">
        <f>IF(N1200="základní",J1200,0)</f>
        <v>0</v>
      </c>
      <c r="BF1200" s="226">
        <f>IF(N1200="snížená",J1200,0)</f>
        <v>0</v>
      </c>
      <c r="BG1200" s="226">
        <f>IF(N1200="zákl. přenesená",J1200,0)</f>
        <v>0</v>
      </c>
      <c r="BH1200" s="226">
        <f>IF(N1200="sníž. přenesená",J1200,0)</f>
        <v>0</v>
      </c>
      <c r="BI1200" s="226">
        <f>IF(N1200="nulová",J1200,0)</f>
        <v>0</v>
      </c>
      <c r="BJ1200" s="22" t="s">
        <v>79</v>
      </c>
      <c r="BK1200" s="226">
        <f>ROUND(I1200*H1200,2)</f>
        <v>0</v>
      </c>
      <c r="BL1200" s="22" t="s">
        <v>260</v>
      </c>
      <c r="BM1200" s="22" t="s">
        <v>1188</v>
      </c>
    </row>
    <row r="1201" s="1" customFormat="1">
      <c r="B1201" s="44"/>
      <c r="C1201" s="72"/>
      <c r="D1201" s="227" t="s">
        <v>155</v>
      </c>
      <c r="E1201" s="72"/>
      <c r="F1201" s="228" t="s">
        <v>1189</v>
      </c>
      <c r="G1201" s="72"/>
      <c r="H1201" s="72"/>
      <c r="I1201" s="185"/>
      <c r="J1201" s="72"/>
      <c r="K1201" s="72"/>
      <c r="L1201" s="70"/>
      <c r="M1201" s="229"/>
      <c r="N1201" s="45"/>
      <c r="O1201" s="45"/>
      <c r="P1201" s="45"/>
      <c r="Q1201" s="45"/>
      <c r="R1201" s="45"/>
      <c r="S1201" s="45"/>
      <c r="T1201" s="93"/>
      <c r="AT1201" s="22" t="s">
        <v>155</v>
      </c>
      <c r="AU1201" s="22" t="s">
        <v>81</v>
      </c>
    </row>
    <row r="1202" s="12" customFormat="1">
      <c r="B1202" s="240"/>
      <c r="C1202" s="241"/>
      <c r="D1202" s="227" t="s">
        <v>157</v>
      </c>
      <c r="E1202" s="242" t="s">
        <v>21</v>
      </c>
      <c r="F1202" s="243" t="s">
        <v>1131</v>
      </c>
      <c r="G1202" s="241"/>
      <c r="H1202" s="244">
        <v>560.75800000000004</v>
      </c>
      <c r="I1202" s="245"/>
      <c r="J1202" s="241"/>
      <c r="K1202" s="241"/>
      <c r="L1202" s="246"/>
      <c r="M1202" s="247"/>
      <c r="N1202" s="248"/>
      <c r="O1202" s="248"/>
      <c r="P1202" s="248"/>
      <c r="Q1202" s="248"/>
      <c r="R1202" s="248"/>
      <c r="S1202" s="248"/>
      <c r="T1202" s="249"/>
      <c r="AT1202" s="250" t="s">
        <v>157</v>
      </c>
      <c r="AU1202" s="250" t="s">
        <v>81</v>
      </c>
      <c r="AV1202" s="12" t="s">
        <v>81</v>
      </c>
      <c r="AW1202" s="12" t="s">
        <v>35</v>
      </c>
      <c r="AX1202" s="12" t="s">
        <v>72</v>
      </c>
      <c r="AY1202" s="250" t="s">
        <v>146</v>
      </c>
    </row>
    <row r="1203" s="12" customFormat="1">
      <c r="B1203" s="240"/>
      <c r="C1203" s="241"/>
      <c r="D1203" s="227" t="s">
        <v>157</v>
      </c>
      <c r="E1203" s="242" t="s">
        <v>21</v>
      </c>
      <c r="F1203" s="243" t="s">
        <v>851</v>
      </c>
      <c r="G1203" s="241"/>
      <c r="H1203" s="244">
        <v>19.529</v>
      </c>
      <c r="I1203" s="245"/>
      <c r="J1203" s="241"/>
      <c r="K1203" s="241"/>
      <c r="L1203" s="246"/>
      <c r="M1203" s="247"/>
      <c r="N1203" s="248"/>
      <c r="O1203" s="248"/>
      <c r="P1203" s="248"/>
      <c r="Q1203" s="248"/>
      <c r="R1203" s="248"/>
      <c r="S1203" s="248"/>
      <c r="T1203" s="249"/>
      <c r="AT1203" s="250" t="s">
        <v>157</v>
      </c>
      <c r="AU1203" s="250" t="s">
        <v>81</v>
      </c>
      <c r="AV1203" s="12" t="s">
        <v>81</v>
      </c>
      <c r="AW1203" s="12" t="s">
        <v>35</v>
      </c>
      <c r="AX1203" s="12" t="s">
        <v>72</v>
      </c>
      <c r="AY1203" s="250" t="s">
        <v>146</v>
      </c>
    </row>
    <row r="1204" s="12" customFormat="1">
      <c r="B1204" s="240"/>
      <c r="C1204" s="241"/>
      <c r="D1204" s="227" t="s">
        <v>157</v>
      </c>
      <c r="E1204" s="241"/>
      <c r="F1204" s="243" t="s">
        <v>1170</v>
      </c>
      <c r="G1204" s="241"/>
      <c r="H1204" s="244">
        <v>2901.4349999999999</v>
      </c>
      <c r="I1204" s="245"/>
      <c r="J1204" s="241"/>
      <c r="K1204" s="241"/>
      <c r="L1204" s="246"/>
      <c r="M1204" s="247"/>
      <c r="N1204" s="248"/>
      <c r="O1204" s="248"/>
      <c r="P1204" s="248"/>
      <c r="Q1204" s="248"/>
      <c r="R1204" s="248"/>
      <c r="S1204" s="248"/>
      <c r="T1204" s="249"/>
      <c r="AT1204" s="250" t="s">
        <v>157</v>
      </c>
      <c r="AU1204" s="250" t="s">
        <v>81</v>
      </c>
      <c r="AV1204" s="12" t="s">
        <v>81</v>
      </c>
      <c r="AW1204" s="12" t="s">
        <v>6</v>
      </c>
      <c r="AX1204" s="12" t="s">
        <v>79</v>
      </c>
      <c r="AY1204" s="250" t="s">
        <v>146</v>
      </c>
    </row>
    <row r="1205" s="1" customFormat="1" ht="16.5" customHeight="1">
      <c r="B1205" s="44"/>
      <c r="C1205" s="251" t="s">
        <v>1190</v>
      </c>
      <c r="D1205" s="251" t="s">
        <v>261</v>
      </c>
      <c r="E1205" s="252" t="s">
        <v>1133</v>
      </c>
      <c r="F1205" s="253" t="s">
        <v>1134</v>
      </c>
      <c r="G1205" s="254" t="s">
        <v>151</v>
      </c>
      <c r="H1205" s="255">
        <v>5.8029999999999999</v>
      </c>
      <c r="I1205" s="256"/>
      <c r="J1205" s="257">
        <f>ROUND(I1205*H1205,2)</f>
        <v>0</v>
      </c>
      <c r="K1205" s="253" t="s">
        <v>152</v>
      </c>
      <c r="L1205" s="258"/>
      <c r="M1205" s="259" t="s">
        <v>21</v>
      </c>
      <c r="N1205" s="260" t="s">
        <v>43</v>
      </c>
      <c r="O1205" s="45"/>
      <c r="P1205" s="224">
        <f>O1205*H1205</f>
        <v>0</v>
      </c>
      <c r="Q1205" s="224">
        <v>0.0019</v>
      </c>
      <c r="R1205" s="224">
        <f>Q1205*H1205</f>
        <v>0.011025699999999999</v>
      </c>
      <c r="S1205" s="224">
        <v>0</v>
      </c>
      <c r="T1205" s="225">
        <f>S1205*H1205</f>
        <v>0</v>
      </c>
      <c r="AR1205" s="22" t="s">
        <v>426</v>
      </c>
      <c r="AT1205" s="22" t="s">
        <v>261</v>
      </c>
      <c r="AU1205" s="22" t="s">
        <v>81</v>
      </c>
      <c r="AY1205" s="22" t="s">
        <v>146</v>
      </c>
      <c r="BE1205" s="226">
        <f>IF(N1205="základní",J1205,0)</f>
        <v>0</v>
      </c>
      <c r="BF1205" s="226">
        <f>IF(N1205="snížená",J1205,0)</f>
        <v>0</v>
      </c>
      <c r="BG1205" s="226">
        <f>IF(N1205="zákl. přenesená",J1205,0)</f>
        <v>0</v>
      </c>
      <c r="BH1205" s="226">
        <f>IF(N1205="sníž. přenesená",J1205,0)</f>
        <v>0</v>
      </c>
      <c r="BI1205" s="226">
        <f>IF(N1205="nulová",J1205,0)</f>
        <v>0</v>
      </c>
      <c r="BJ1205" s="22" t="s">
        <v>79</v>
      </c>
      <c r="BK1205" s="226">
        <f>ROUND(I1205*H1205,2)</f>
        <v>0</v>
      </c>
      <c r="BL1205" s="22" t="s">
        <v>260</v>
      </c>
      <c r="BM1205" s="22" t="s">
        <v>1191</v>
      </c>
    </row>
    <row r="1206" s="1" customFormat="1">
      <c r="B1206" s="44"/>
      <c r="C1206" s="72"/>
      <c r="D1206" s="227" t="s">
        <v>155</v>
      </c>
      <c r="E1206" s="72"/>
      <c r="F1206" s="228" t="s">
        <v>1136</v>
      </c>
      <c r="G1206" s="72"/>
      <c r="H1206" s="72"/>
      <c r="I1206" s="185"/>
      <c r="J1206" s="72"/>
      <c r="K1206" s="72"/>
      <c r="L1206" s="70"/>
      <c r="M1206" s="229"/>
      <c r="N1206" s="45"/>
      <c r="O1206" s="45"/>
      <c r="P1206" s="45"/>
      <c r="Q1206" s="45"/>
      <c r="R1206" s="45"/>
      <c r="S1206" s="45"/>
      <c r="T1206" s="93"/>
      <c r="AT1206" s="22" t="s">
        <v>155</v>
      </c>
      <c r="AU1206" s="22" t="s">
        <v>81</v>
      </c>
    </row>
    <row r="1207" s="12" customFormat="1">
      <c r="B1207" s="240"/>
      <c r="C1207" s="241"/>
      <c r="D1207" s="227" t="s">
        <v>157</v>
      </c>
      <c r="E1207" s="241"/>
      <c r="F1207" s="243" t="s">
        <v>1192</v>
      </c>
      <c r="G1207" s="241"/>
      <c r="H1207" s="244">
        <v>5.8029999999999999</v>
      </c>
      <c r="I1207" s="245"/>
      <c r="J1207" s="241"/>
      <c r="K1207" s="241"/>
      <c r="L1207" s="246"/>
      <c r="M1207" s="247"/>
      <c r="N1207" s="248"/>
      <c r="O1207" s="248"/>
      <c r="P1207" s="248"/>
      <c r="Q1207" s="248"/>
      <c r="R1207" s="248"/>
      <c r="S1207" s="248"/>
      <c r="T1207" s="249"/>
      <c r="AT1207" s="250" t="s">
        <v>157</v>
      </c>
      <c r="AU1207" s="250" t="s">
        <v>81</v>
      </c>
      <c r="AV1207" s="12" t="s">
        <v>81</v>
      </c>
      <c r="AW1207" s="12" t="s">
        <v>6</v>
      </c>
      <c r="AX1207" s="12" t="s">
        <v>79</v>
      </c>
      <c r="AY1207" s="250" t="s">
        <v>146</v>
      </c>
    </row>
    <row r="1208" s="1" customFormat="1" ht="25.5" customHeight="1">
      <c r="B1208" s="44"/>
      <c r="C1208" s="215" t="s">
        <v>1193</v>
      </c>
      <c r="D1208" s="215" t="s">
        <v>148</v>
      </c>
      <c r="E1208" s="216" t="s">
        <v>1194</v>
      </c>
      <c r="F1208" s="217" t="s">
        <v>1195</v>
      </c>
      <c r="G1208" s="218" t="s">
        <v>466</v>
      </c>
      <c r="H1208" s="219">
        <v>10</v>
      </c>
      <c r="I1208" s="220"/>
      <c r="J1208" s="221">
        <f>ROUND(I1208*H1208,2)</f>
        <v>0</v>
      </c>
      <c r="K1208" s="217" t="s">
        <v>152</v>
      </c>
      <c r="L1208" s="70"/>
      <c r="M1208" s="222" t="s">
        <v>21</v>
      </c>
      <c r="N1208" s="223" t="s">
        <v>43</v>
      </c>
      <c r="O1208" s="45"/>
      <c r="P1208" s="224">
        <f>O1208*H1208</f>
        <v>0</v>
      </c>
      <c r="Q1208" s="224">
        <v>0.0074999999999999997</v>
      </c>
      <c r="R1208" s="224">
        <f>Q1208*H1208</f>
        <v>0.074999999999999997</v>
      </c>
      <c r="S1208" s="224">
        <v>0</v>
      </c>
      <c r="T1208" s="225">
        <f>S1208*H1208</f>
        <v>0</v>
      </c>
      <c r="AR1208" s="22" t="s">
        <v>260</v>
      </c>
      <c r="AT1208" s="22" t="s">
        <v>148</v>
      </c>
      <c r="AU1208" s="22" t="s">
        <v>81</v>
      </c>
      <c r="AY1208" s="22" t="s">
        <v>146</v>
      </c>
      <c r="BE1208" s="226">
        <f>IF(N1208="základní",J1208,0)</f>
        <v>0</v>
      </c>
      <c r="BF1208" s="226">
        <f>IF(N1208="snížená",J1208,0)</f>
        <v>0</v>
      </c>
      <c r="BG1208" s="226">
        <f>IF(N1208="zákl. přenesená",J1208,0)</f>
        <v>0</v>
      </c>
      <c r="BH1208" s="226">
        <f>IF(N1208="sníž. přenesená",J1208,0)</f>
        <v>0</v>
      </c>
      <c r="BI1208" s="226">
        <f>IF(N1208="nulová",J1208,0)</f>
        <v>0</v>
      </c>
      <c r="BJ1208" s="22" t="s">
        <v>79</v>
      </c>
      <c r="BK1208" s="226">
        <f>ROUND(I1208*H1208,2)</f>
        <v>0</v>
      </c>
      <c r="BL1208" s="22" t="s">
        <v>260</v>
      </c>
      <c r="BM1208" s="22" t="s">
        <v>1196</v>
      </c>
    </row>
    <row r="1209" s="1" customFormat="1">
      <c r="B1209" s="44"/>
      <c r="C1209" s="72"/>
      <c r="D1209" s="227" t="s">
        <v>155</v>
      </c>
      <c r="E1209" s="72"/>
      <c r="F1209" s="228" t="s">
        <v>1197</v>
      </c>
      <c r="G1209" s="72"/>
      <c r="H1209" s="72"/>
      <c r="I1209" s="185"/>
      <c r="J1209" s="72"/>
      <c r="K1209" s="72"/>
      <c r="L1209" s="70"/>
      <c r="M1209" s="229"/>
      <c r="N1209" s="45"/>
      <c r="O1209" s="45"/>
      <c r="P1209" s="45"/>
      <c r="Q1209" s="45"/>
      <c r="R1209" s="45"/>
      <c r="S1209" s="45"/>
      <c r="T1209" s="93"/>
      <c r="AT1209" s="22" t="s">
        <v>155</v>
      </c>
      <c r="AU1209" s="22" t="s">
        <v>81</v>
      </c>
    </row>
    <row r="1210" s="12" customFormat="1">
      <c r="B1210" s="240"/>
      <c r="C1210" s="241"/>
      <c r="D1210" s="227" t="s">
        <v>157</v>
      </c>
      <c r="E1210" s="242" t="s">
        <v>21</v>
      </c>
      <c r="F1210" s="243" t="s">
        <v>1198</v>
      </c>
      <c r="G1210" s="241"/>
      <c r="H1210" s="244">
        <v>1</v>
      </c>
      <c r="I1210" s="245"/>
      <c r="J1210" s="241"/>
      <c r="K1210" s="241"/>
      <c r="L1210" s="246"/>
      <c r="M1210" s="247"/>
      <c r="N1210" s="248"/>
      <c r="O1210" s="248"/>
      <c r="P1210" s="248"/>
      <c r="Q1210" s="248"/>
      <c r="R1210" s="248"/>
      <c r="S1210" s="248"/>
      <c r="T1210" s="249"/>
      <c r="AT1210" s="250" t="s">
        <v>157</v>
      </c>
      <c r="AU1210" s="250" t="s">
        <v>81</v>
      </c>
      <c r="AV1210" s="12" t="s">
        <v>81</v>
      </c>
      <c r="AW1210" s="12" t="s">
        <v>35</v>
      </c>
      <c r="AX1210" s="12" t="s">
        <v>72</v>
      </c>
      <c r="AY1210" s="250" t="s">
        <v>146</v>
      </c>
    </row>
    <row r="1211" s="12" customFormat="1">
      <c r="B1211" s="240"/>
      <c r="C1211" s="241"/>
      <c r="D1211" s="227" t="s">
        <v>157</v>
      </c>
      <c r="E1211" s="242" t="s">
        <v>21</v>
      </c>
      <c r="F1211" s="243" t="s">
        <v>1199</v>
      </c>
      <c r="G1211" s="241"/>
      <c r="H1211" s="244">
        <v>9</v>
      </c>
      <c r="I1211" s="245"/>
      <c r="J1211" s="241"/>
      <c r="K1211" s="241"/>
      <c r="L1211" s="246"/>
      <c r="M1211" s="247"/>
      <c r="N1211" s="248"/>
      <c r="O1211" s="248"/>
      <c r="P1211" s="248"/>
      <c r="Q1211" s="248"/>
      <c r="R1211" s="248"/>
      <c r="S1211" s="248"/>
      <c r="T1211" s="249"/>
      <c r="AT1211" s="250" t="s">
        <v>157</v>
      </c>
      <c r="AU1211" s="250" t="s">
        <v>81</v>
      </c>
      <c r="AV1211" s="12" t="s">
        <v>81</v>
      </c>
      <c r="AW1211" s="12" t="s">
        <v>35</v>
      </c>
      <c r="AX1211" s="12" t="s">
        <v>72</v>
      </c>
      <c r="AY1211" s="250" t="s">
        <v>146</v>
      </c>
    </row>
    <row r="1212" s="1" customFormat="1" ht="16.5" customHeight="1">
      <c r="B1212" s="44"/>
      <c r="C1212" s="251" t="s">
        <v>1200</v>
      </c>
      <c r="D1212" s="251" t="s">
        <v>261</v>
      </c>
      <c r="E1212" s="252" t="s">
        <v>1133</v>
      </c>
      <c r="F1212" s="253" t="s">
        <v>1134</v>
      </c>
      <c r="G1212" s="254" t="s">
        <v>151</v>
      </c>
      <c r="H1212" s="255">
        <v>9</v>
      </c>
      <c r="I1212" s="256"/>
      <c r="J1212" s="257">
        <f>ROUND(I1212*H1212,2)</f>
        <v>0</v>
      </c>
      <c r="K1212" s="253" t="s">
        <v>152</v>
      </c>
      <c r="L1212" s="258"/>
      <c r="M1212" s="259" t="s">
        <v>21</v>
      </c>
      <c r="N1212" s="260" t="s">
        <v>43</v>
      </c>
      <c r="O1212" s="45"/>
      <c r="P1212" s="224">
        <f>O1212*H1212</f>
        <v>0</v>
      </c>
      <c r="Q1212" s="224">
        <v>0.0019</v>
      </c>
      <c r="R1212" s="224">
        <f>Q1212*H1212</f>
        <v>0.017100000000000001</v>
      </c>
      <c r="S1212" s="224">
        <v>0</v>
      </c>
      <c r="T1212" s="225">
        <f>S1212*H1212</f>
        <v>0</v>
      </c>
      <c r="AR1212" s="22" t="s">
        <v>426</v>
      </c>
      <c r="AT1212" s="22" t="s">
        <v>261</v>
      </c>
      <c r="AU1212" s="22" t="s">
        <v>81</v>
      </c>
      <c r="AY1212" s="22" t="s">
        <v>146</v>
      </c>
      <c r="BE1212" s="226">
        <f>IF(N1212="základní",J1212,0)</f>
        <v>0</v>
      </c>
      <c r="BF1212" s="226">
        <f>IF(N1212="snížená",J1212,0)</f>
        <v>0</v>
      </c>
      <c r="BG1212" s="226">
        <f>IF(N1212="zákl. přenesená",J1212,0)</f>
        <v>0</v>
      </c>
      <c r="BH1212" s="226">
        <f>IF(N1212="sníž. přenesená",J1212,0)</f>
        <v>0</v>
      </c>
      <c r="BI1212" s="226">
        <f>IF(N1212="nulová",J1212,0)</f>
        <v>0</v>
      </c>
      <c r="BJ1212" s="22" t="s">
        <v>79</v>
      </c>
      <c r="BK1212" s="226">
        <f>ROUND(I1212*H1212,2)</f>
        <v>0</v>
      </c>
      <c r="BL1212" s="22" t="s">
        <v>260</v>
      </c>
      <c r="BM1212" s="22" t="s">
        <v>1201</v>
      </c>
    </row>
    <row r="1213" s="1" customFormat="1">
      <c r="B1213" s="44"/>
      <c r="C1213" s="72"/>
      <c r="D1213" s="227" t="s">
        <v>155</v>
      </c>
      <c r="E1213" s="72"/>
      <c r="F1213" s="228" t="s">
        <v>1136</v>
      </c>
      <c r="G1213" s="72"/>
      <c r="H1213" s="72"/>
      <c r="I1213" s="185"/>
      <c r="J1213" s="72"/>
      <c r="K1213" s="72"/>
      <c r="L1213" s="70"/>
      <c r="M1213" s="229"/>
      <c r="N1213" s="45"/>
      <c r="O1213" s="45"/>
      <c r="P1213" s="45"/>
      <c r="Q1213" s="45"/>
      <c r="R1213" s="45"/>
      <c r="S1213" s="45"/>
      <c r="T1213" s="93"/>
      <c r="AT1213" s="22" t="s">
        <v>155</v>
      </c>
      <c r="AU1213" s="22" t="s">
        <v>81</v>
      </c>
    </row>
    <row r="1214" s="12" customFormat="1">
      <c r="B1214" s="240"/>
      <c r="C1214" s="241"/>
      <c r="D1214" s="227" t="s">
        <v>157</v>
      </c>
      <c r="E1214" s="241"/>
      <c r="F1214" s="243" t="s">
        <v>1202</v>
      </c>
      <c r="G1214" s="241"/>
      <c r="H1214" s="244">
        <v>9</v>
      </c>
      <c r="I1214" s="245"/>
      <c r="J1214" s="241"/>
      <c r="K1214" s="241"/>
      <c r="L1214" s="246"/>
      <c r="M1214" s="247"/>
      <c r="N1214" s="248"/>
      <c r="O1214" s="248"/>
      <c r="P1214" s="248"/>
      <c r="Q1214" s="248"/>
      <c r="R1214" s="248"/>
      <c r="S1214" s="248"/>
      <c r="T1214" s="249"/>
      <c r="AT1214" s="250" t="s">
        <v>157</v>
      </c>
      <c r="AU1214" s="250" t="s">
        <v>81</v>
      </c>
      <c r="AV1214" s="12" t="s">
        <v>81</v>
      </c>
      <c r="AW1214" s="12" t="s">
        <v>6</v>
      </c>
      <c r="AX1214" s="12" t="s">
        <v>79</v>
      </c>
      <c r="AY1214" s="250" t="s">
        <v>146</v>
      </c>
    </row>
    <row r="1215" s="1" customFormat="1" ht="25.5" customHeight="1">
      <c r="B1215" s="44"/>
      <c r="C1215" s="215" t="s">
        <v>1203</v>
      </c>
      <c r="D1215" s="215" t="s">
        <v>148</v>
      </c>
      <c r="E1215" s="216" t="s">
        <v>1204</v>
      </c>
      <c r="F1215" s="217" t="s">
        <v>1205</v>
      </c>
      <c r="G1215" s="218" t="s">
        <v>466</v>
      </c>
      <c r="H1215" s="219">
        <v>117.27</v>
      </c>
      <c r="I1215" s="220"/>
      <c r="J1215" s="221">
        <f>ROUND(I1215*H1215,2)</f>
        <v>0</v>
      </c>
      <c r="K1215" s="217" t="s">
        <v>152</v>
      </c>
      <c r="L1215" s="70"/>
      <c r="M1215" s="222" t="s">
        <v>21</v>
      </c>
      <c r="N1215" s="223" t="s">
        <v>43</v>
      </c>
      <c r="O1215" s="45"/>
      <c r="P1215" s="224">
        <f>O1215*H1215</f>
        <v>0</v>
      </c>
      <c r="Q1215" s="224">
        <v>0</v>
      </c>
      <c r="R1215" s="224">
        <f>Q1215*H1215</f>
        <v>0</v>
      </c>
      <c r="S1215" s="224">
        <v>0</v>
      </c>
      <c r="T1215" s="225">
        <f>S1215*H1215</f>
        <v>0</v>
      </c>
      <c r="AR1215" s="22" t="s">
        <v>260</v>
      </c>
      <c r="AT1215" s="22" t="s">
        <v>148</v>
      </c>
      <c r="AU1215" s="22" t="s">
        <v>81</v>
      </c>
      <c r="AY1215" s="22" t="s">
        <v>146</v>
      </c>
      <c r="BE1215" s="226">
        <f>IF(N1215="základní",J1215,0)</f>
        <v>0</v>
      </c>
      <c r="BF1215" s="226">
        <f>IF(N1215="snížená",J1215,0)</f>
        <v>0</v>
      </c>
      <c r="BG1215" s="226">
        <f>IF(N1215="zákl. přenesená",J1215,0)</f>
        <v>0</v>
      </c>
      <c r="BH1215" s="226">
        <f>IF(N1215="sníž. přenesená",J1215,0)</f>
        <v>0</v>
      </c>
      <c r="BI1215" s="226">
        <f>IF(N1215="nulová",J1215,0)</f>
        <v>0</v>
      </c>
      <c r="BJ1215" s="22" t="s">
        <v>79</v>
      </c>
      <c r="BK1215" s="226">
        <f>ROUND(I1215*H1215,2)</f>
        <v>0</v>
      </c>
      <c r="BL1215" s="22" t="s">
        <v>260</v>
      </c>
      <c r="BM1215" s="22" t="s">
        <v>1206</v>
      </c>
    </row>
    <row r="1216" s="1" customFormat="1">
      <c r="B1216" s="44"/>
      <c r="C1216" s="72"/>
      <c r="D1216" s="227" t="s">
        <v>155</v>
      </c>
      <c r="E1216" s="72"/>
      <c r="F1216" s="228" t="s">
        <v>1207</v>
      </c>
      <c r="G1216" s="72"/>
      <c r="H1216" s="72"/>
      <c r="I1216" s="185"/>
      <c r="J1216" s="72"/>
      <c r="K1216" s="72"/>
      <c r="L1216" s="70"/>
      <c r="M1216" s="229"/>
      <c r="N1216" s="45"/>
      <c r="O1216" s="45"/>
      <c r="P1216" s="45"/>
      <c r="Q1216" s="45"/>
      <c r="R1216" s="45"/>
      <c r="S1216" s="45"/>
      <c r="T1216" s="93"/>
      <c r="AT1216" s="22" t="s">
        <v>155</v>
      </c>
      <c r="AU1216" s="22" t="s">
        <v>81</v>
      </c>
    </row>
    <row r="1217" s="12" customFormat="1">
      <c r="B1217" s="240"/>
      <c r="C1217" s="241"/>
      <c r="D1217" s="227" t="s">
        <v>157</v>
      </c>
      <c r="E1217" s="242" t="s">
        <v>21</v>
      </c>
      <c r="F1217" s="243" t="s">
        <v>1208</v>
      </c>
      <c r="G1217" s="241"/>
      <c r="H1217" s="244">
        <v>99.200000000000003</v>
      </c>
      <c r="I1217" s="245"/>
      <c r="J1217" s="241"/>
      <c r="K1217" s="241"/>
      <c r="L1217" s="246"/>
      <c r="M1217" s="247"/>
      <c r="N1217" s="248"/>
      <c r="O1217" s="248"/>
      <c r="P1217" s="248"/>
      <c r="Q1217" s="248"/>
      <c r="R1217" s="248"/>
      <c r="S1217" s="248"/>
      <c r="T1217" s="249"/>
      <c r="AT1217" s="250" t="s">
        <v>157</v>
      </c>
      <c r="AU1217" s="250" t="s">
        <v>81</v>
      </c>
      <c r="AV1217" s="12" t="s">
        <v>81</v>
      </c>
      <c r="AW1217" s="12" t="s">
        <v>35</v>
      </c>
      <c r="AX1217" s="12" t="s">
        <v>72</v>
      </c>
      <c r="AY1217" s="250" t="s">
        <v>146</v>
      </c>
    </row>
    <row r="1218" s="12" customFormat="1">
      <c r="B1218" s="240"/>
      <c r="C1218" s="241"/>
      <c r="D1218" s="227" t="s">
        <v>157</v>
      </c>
      <c r="E1218" s="242" t="s">
        <v>21</v>
      </c>
      <c r="F1218" s="243" t="s">
        <v>1209</v>
      </c>
      <c r="G1218" s="241"/>
      <c r="H1218" s="244">
        <v>18.07</v>
      </c>
      <c r="I1218" s="245"/>
      <c r="J1218" s="241"/>
      <c r="K1218" s="241"/>
      <c r="L1218" s="246"/>
      <c r="M1218" s="247"/>
      <c r="N1218" s="248"/>
      <c r="O1218" s="248"/>
      <c r="P1218" s="248"/>
      <c r="Q1218" s="248"/>
      <c r="R1218" s="248"/>
      <c r="S1218" s="248"/>
      <c r="T1218" s="249"/>
      <c r="AT1218" s="250" t="s">
        <v>157</v>
      </c>
      <c r="AU1218" s="250" t="s">
        <v>81</v>
      </c>
      <c r="AV1218" s="12" t="s">
        <v>81</v>
      </c>
      <c r="AW1218" s="12" t="s">
        <v>35</v>
      </c>
      <c r="AX1218" s="12" t="s">
        <v>72</v>
      </c>
      <c r="AY1218" s="250" t="s">
        <v>146</v>
      </c>
    </row>
    <row r="1219" s="1" customFormat="1" ht="25.5" customHeight="1">
      <c r="B1219" s="44"/>
      <c r="C1219" s="215" t="s">
        <v>1210</v>
      </c>
      <c r="D1219" s="215" t="s">
        <v>148</v>
      </c>
      <c r="E1219" s="216" t="s">
        <v>1211</v>
      </c>
      <c r="F1219" s="217" t="s">
        <v>1212</v>
      </c>
      <c r="G1219" s="218" t="s">
        <v>302</v>
      </c>
      <c r="H1219" s="219">
        <v>117.27</v>
      </c>
      <c r="I1219" s="220"/>
      <c r="J1219" s="221">
        <f>ROUND(I1219*H1219,2)</f>
        <v>0</v>
      </c>
      <c r="K1219" s="217" t="s">
        <v>152</v>
      </c>
      <c r="L1219" s="70"/>
      <c r="M1219" s="222" t="s">
        <v>21</v>
      </c>
      <c r="N1219" s="223" t="s">
        <v>43</v>
      </c>
      <c r="O1219" s="45"/>
      <c r="P1219" s="224">
        <f>O1219*H1219</f>
        <v>0</v>
      </c>
      <c r="Q1219" s="224">
        <v>0</v>
      </c>
      <c r="R1219" s="224">
        <f>Q1219*H1219</f>
        <v>0</v>
      </c>
      <c r="S1219" s="224">
        <v>0</v>
      </c>
      <c r="T1219" s="225">
        <f>S1219*H1219</f>
        <v>0</v>
      </c>
      <c r="AR1219" s="22" t="s">
        <v>260</v>
      </c>
      <c r="AT1219" s="22" t="s">
        <v>148</v>
      </c>
      <c r="AU1219" s="22" t="s">
        <v>81</v>
      </c>
      <c r="AY1219" s="22" t="s">
        <v>146</v>
      </c>
      <c r="BE1219" s="226">
        <f>IF(N1219="základní",J1219,0)</f>
        <v>0</v>
      </c>
      <c r="BF1219" s="226">
        <f>IF(N1219="snížená",J1219,0)</f>
        <v>0</v>
      </c>
      <c r="BG1219" s="226">
        <f>IF(N1219="zákl. přenesená",J1219,0)</f>
        <v>0</v>
      </c>
      <c r="BH1219" s="226">
        <f>IF(N1219="sníž. přenesená",J1219,0)</f>
        <v>0</v>
      </c>
      <c r="BI1219" s="226">
        <f>IF(N1219="nulová",J1219,0)</f>
        <v>0</v>
      </c>
      <c r="BJ1219" s="22" t="s">
        <v>79</v>
      </c>
      <c r="BK1219" s="226">
        <f>ROUND(I1219*H1219,2)</f>
        <v>0</v>
      </c>
      <c r="BL1219" s="22" t="s">
        <v>260</v>
      </c>
      <c r="BM1219" s="22" t="s">
        <v>1213</v>
      </c>
    </row>
    <row r="1220" s="1" customFormat="1">
      <c r="B1220" s="44"/>
      <c r="C1220" s="72"/>
      <c r="D1220" s="227" t="s">
        <v>155</v>
      </c>
      <c r="E1220" s="72"/>
      <c r="F1220" s="228" t="s">
        <v>1214</v>
      </c>
      <c r="G1220" s="72"/>
      <c r="H1220" s="72"/>
      <c r="I1220" s="185"/>
      <c r="J1220" s="72"/>
      <c r="K1220" s="72"/>
      <c r="L1220" s="70"/>
      <c r="M1220" s="229"/>
      <c r="N1220" s="45"/>
      <c r="O1220" s="45"/>
      <c r="P1220" s="45"/>
      <c r="Q1220" s="45"/>
      <c r="R1220" s="45"/>
      <c r="S1220" s="45"/>
      <c r="T1220" s="93"/>
      <c r="AT1220" s="22" t="s">
        <v>155</v>
      </c>
      <c r="AU1220" s="22" t="s">
        <v>81</v>
      </c>
    </row>
    <row r="1221" s="1" customFormat="1" ht="16.5" customHeight="1">
      <c r="B1221" s="44"/>
      <c r="C1221" s="251" t="s">
        <v>1215</v>
      </c>
      <c r="D1221" s="251" t="s">
        <v>261</v>
      </c>
      <c r="E1221" s="252" t="s">
        <v>1216</v>
      </c>
      <c r="F1221" s="253" t="s">
        <v>1217</v>
      </c>
      <c r="G1221" s="254" t="s">
        <v>466</v>
      </c>
      <c r="H1221" s="255">
        <v>123.134</v>
      </c>
      <c r="I1221" s="256"/>
      <c r="J1221" s="257">
        <f>ROUND(I1221*H1221,2)</f>
        <v>0</v>
      </c>
      <c r="K1221" s="253" t="s">
        <v>152</v>
      </c>
      <c r="L1221" s="258"/>
      <c r="M1221" s="259" t="s">
        <v>21</v>
      </c>
      <c r="N1221" s="260" t="s">
        <v>43</v>
      </c>
      <c r="O1221" s="45"/>
      <c r="P1221" s="224">
        <f>O1221*H1221</f>
        <v>0</v>
      </c>
      <c r="Q1221" s="224">
        <v>0.0011199999999999999</v>
      </c>
      <c r="R1221" s="224">
        <f>Q1221*H1221</f>
        <v>0.13791007999999999</v>
      </c>
      <c r="S1221" s="224">
        <v>0</v>
      </c>
      <c r="T1221" s="225">
        <f>S1221*H1221</f>
        <v>0</v>
      </c>
      <c r="AR1221" s="22" t="s">
        <v>426</v>
      </c>
      <c r="AT1221" s="22" t="s">
        <v>261</v>
      </c>
      <c r="AU1221" s="22" t="s">
        <v>81</v>
      </c>
      <c r="AY1221" s="22" t="s">
        <v>146</v>
      </c>
      <c r="BE1221" s="226">
        <f>IF(N1221="základní",J1221,0)</f>
        <v>0</v>
      </c>
      <c r="BF1221" s="226">
        <f>IF(N1221="snížená",J1221,0)</f>
        <v>0</v>
      </c>
      <c r="BG1221" s="226">
        <f>IF(N1221="zákl. přenesená",J1221,0)</f>
        <v>0</v>
      </c>
      <c r="BH1221" s="226">
        <f>IF(N1221="sníž. přenesená",J1221,0)</f>
        <v>0</v>
      </c>
      <c r="BI1221" s="226">
        <f>IF(N1221="nulová",J1221,0)</f>
        <v>0</v>
      </c>
      <c r="BJ1221" s="22" t="s">
        <v>79</v>
      </c>
      <c r="BK1221" s="226">
        <f>ROUND(I1221*H1221,2)</f>
        <v>0</v>
      </c>
      <c r="BL1221" s="22" t="s">
        <v>260</v>
      </c>
      <c r="BM1221" s="22" t="s">
        <v>1218</v>
      </c>
    </row>
    <row r="1222" s="1" customFormat="1">
      <c r="B1222" s="44"/>
      <c r="C1222" s="72"/>
      <c r="D1222" s="227" t="s">
        <v>155</v>
      </c>
      <c r="E1222" s="72"/>
      <c r="F1222" s="228" t="s">
        <v>1219</v>
      </c>
      <c r="G1222" s="72"/>
      <c r="H1222" s="72"/>
      <c r="I1222" s="185"/>
      <c r="J1222" s="72"/>
      <c r="K1222" s="72"/>
      <c r="L1222" s="70"/>
      <c r="M1222" s="229"/>
      <c r="N1222" s="45"/>
      <c r="O1222" s="45"/>
      <c r="P1222" s="45"/>
      <c r="Q1222" s="45"/>
      <c r="R1222" s="45"/>
      <c r="S1222" s="45"/>
      <c r="T1222" s="93"/>
      <c r="AT1222" s="22" t="s">
        <v>155</v>
      </c>
      <c r="AU1222" s="22" t="s">
        <v>81</v>
      </c>
    </row>
    <row r="1223" s="12" customFormat="1">
      <c r="B1223" s="240"/>
      <c r="C1223" s="241"/>
      <c r="D1223" s="227" t="s">
        <v>157</v>
      </c>
      <c r="E1223" s="241"/>
      <c r="F1223" s="243" t="s">
        <v>1220</v>
      </c>
      <c r="G1223" s="241"/>
      <c r="H1223" s="244">
        <v>123.134</v>
      </c>
      <c r="I1223" s="245"/>
      <c r="J1223" s="241"/>
      <c r="K1223" s="241"/>
      <c r="L1223" s="246"/>
      <c r="M1223" s="247"/>
      <c r="N1223" s="248"/>
      <c r="O1223" s="248"/>
      <c r="P1223" s="248"/>
      <c r="Q1223" s="248"/>
      <c r="R1223" s="248"/>
      <c r="S1223" s="248"/>
      <c r="T1223" s="249"/>
      <c r="AT1223" s="250" t="s">
        <v>157</v>
      </c>
      <c r="AU1223" s="250" t="s">
        <v>81</v>
      </c>
      <c r="AV1223" s="12" t="s">
        <v>81</v>
      </c>
      <c r="AW1223" s="12" t="s">
        <v>6</v>
      </c>
      <c r="AX1223" s="12" t="s">
        <v>79</v>
      </c>
      <c r="AY1223" s="250" t="s">
        <v>146</v>
      </c>
    </row>
    <row r="1224" s="1" customFormat="1" ht="16.5" customHeight="1">
      <c r="B1224" s="44"/>
      <c r="C1224" s="215" t="s">
        <v>1221</v>
      </c>
      <c r="D1224" s="215" t="s">
        <v>148</v>
      </c>
      <c r="E1224" s="216" t="s">
        <v>1222</v>
      </c>
      <c r="F1224" s="217" t="s">
        <v>1223</v>
      </c>
      <c r="G1224" s="218" t="s">
        <v>151</v>
      </c>
      <c r="H1224" s="219">
        <v>696.87699999999995</v>
      </c>
      <c r="I1224" s="220"/>
      <c r="J1224" s="221">
        <f>ROUND(I1224*H1224,2)</f>
        <v>0</v>
      </c>
      <c r="K1224" s="217" t="s">
        <v>152</v>
      </c>
      <c r="L1224" s="70"/>
      <c r="M1224" s="222" t="s">
        <v>21</v>
      </c>
      <c r="N1224" s="223" t="s">
        <v>43</v>
      </c>
      <c r="O1224" s="45"/>
      <c r="P1224" s="224">
        <f>O1224*H1224</f>
        <v>0</v>
      </c>
      <c r="Q1224" s="224">
        <v>0</v>
      </c>
      <c r="R1224" s="224">
        <f>Q1224*H1224</f>
        <v>0</v>
      </c>
      <c r="S1224" s="224">
        <v>0</v>
      </c>
      <c r="T1224" s="225">
        <f>S1224*H1224</f>
        <v>0</v>
      </c>
      <c r="AR1224" s="22" t="s">
        <v>260</v>
      </c>
      <c r="AT1224" s="22" t="s">
        <v>148</v>
      </c>
      <c r="AU1224" s="22" t="s">
        <v>81</v>
      </c>
      <c r="AY1224" s="22" t="s">
        <v>146</v>
      </c>
      <c r="BE1224" s="226">
        <f>IF(N1224="základní",J1224,0)</f>
        <v>0</v>
      </c>
      <c r="BF1224" s="226">
        <f>IF(N1224="snížená",J1224,0)</f>
        <v>0</v>
      </c>
      <c r="BG1224" s="226">
        <f>IF(N1224="zákl. přenesená",J1224,0)</f>
        <v>0</v>
      </c>
      <c r="BH1224" s="226">
        <f>IF(N1224="sníž. přenesená",J1224,0)</f>
        <v>0</v>
      </c>
      <c r="BI1224" s="226">
        <f>IF(N1224="nulová",J1224,0)</f>
        <v>0</v>
      </c>
      <c r="BJ1224" s="22" t="s">
        <v>79</v>
      </c>
      <c r="BK1224" s="226">
        <f>ROUND(I1224*H1224,2)</f>
        <v>0</v>
      </c>
      <c r="BL1224" s="22" t="s">
        <v>260</v>
      </c>
      <c r="BM1224" s="22" t="s">
        <v>1224</v>
      </c>
    </row>
    <row r="1225" s="1" customFormat="1">
      <c r="B1225" s="44"/>
      <c r="C1225" s="72"/>
      <c r="D1225" s="227" t="s">
        <v>155</v>
      </c>
      <c r="E1225" s="72"/>
      <c r="F1225" s="228" t="s">
        <v>1225</v>
      </c>
      <c r="G1225" s="72"/>
      <c r="H1225" s="72"/>
      <c r="I1225" s="185"/>
      <c r="J1225" s="72"/>
      <c r="K1225" s="72"/>
      <c r="L1225" s="70"/>
      <c r="M1225" s="229"/>
      <c r="N1225" s="45"/>
      <c r="O1225" s="45"/>
      <c r="P1225" s="45"/>
      <c r="Q1225" s="45"/>
      <c r="R1225" s="45"/>
      <c r="S1225" s="45"/>
      <c r="T1225" s="93"/>
      <c r="AT1225" s="22" t="s">
        <v>155</v>
      </c>
      <c r="AU1225" s="22" t="s">
        <v>81</v>
      </c>
    </row>
    <row r="1226" s="12" customFormat="1">
      <c r="B1226" s="240"/>
      <c r="C1226" s="241"/>
      <c r="D1226" s="227" t="s">
        <v>157</v>
      </c>
      <c r="E1226" s="242" t="s">
        <v>21</v>
      </c>
      <c r="F1226" s="243" t="s">
        <v>1131</v>
      </c>
      <c r="G1226" s="241"/>
      <c r="H1226" s="244">
        <v>560.75800000000004</v>
      </c>
      <c r="I1226" s="245"/>
      <c r="J1226" s="241"/>
      <c r="K1226" s="241"/>
      <c r="L1226" s="246"/>
      <c r="M1226" s="247"/>
      <c r="N1226" s="248"/>
      <c r="O1226" s="248"/>
      <c r="P1226" s="248"/>
      <c r="Q1226" s="248"/>
      <c r="R1226" s="248"/>
      <c r="S1226" s="248"/>
      <c r="T1226" s="249"/>
      <c r="AT1226" s="250" t="s">
        <v>157</v>
      </c>
      <c r="AU1226" s="250" t="s">
        <v>81</v>
      </c>
      <c r="AV1226" s="12" t="s">
        <v>81</v>
      </c>
      <c r="AW1226" s="12" t="s">
        <v>35</v>
      </c>
      <c r="AX1226" s="12" t="s">
        <v>72</v>
      </c>
      <c r="AY1226" s="250" t="s">
        <v>146</v>
      </c>
    </row>
    <row r="1227" s="12" customFormat="1">
      <c r="B1227" s="240"/>
      <c r="C1227" s="241"/>
      <c r="D1227" s="227" t="s">
        <v>157</v>
      </c>
      <c r="E1227" s="242" t="s">
        <v>21</v>
      </c>
      <c r="F1227" s="243" t="s">
        <v>851</v>
      </c>
      <c r="G1227" s="241"/>
      <c r="H1227" s="244">
        <v>19.529</v>
      </c>
      <c r="I1227" s="245"/>
      <c r="J1227" s="241"/>
      <c r="K1227" s="241"/>
      <c r="L1227" s="246"/>
      <c r="M1227" s="247"/>
      <c r="N1227" s="248"/>
      <c r="O1227" s="248"/>
      <c r="P1227" s="248"/>
      <c r="Q1227" s="248"/>
      <c r="R1227" s="248"/>
      <c r="S1227" s="248"/>
      <c r="T1227" s="249"/>
      <c r="AT1227" s="250" t="s">
        <v>157</v>
      </c>
      <c r="AU1227" s="250" t="s">
        <v>81</v>
      </c>
      <c r="AV1227" s="12" t="s">
        <v>81</v>
      </c>
      <c r="AW1227" s="12" t="s">
        <v>35</v>
      </c>
      <c r="AX1227" s="12" t="s">
        <v>72</v>
      </c>
      <c r="AY1227" s="250" t="s">
        <v>146</v>
      </c>
    </row>
    <row r="1228" s="12" customFormat="1">
      <c r="B1228" s="240"/>
      <c r="C1228" s="241"/>
      <c r="D1228" s="227" t="s">
        <v>157</v>
      </c>
      <c r="E1228" s="242" t="s">
        <v>21</v>
      </c>
      <c r="F1228" s="243" t="s">
        <v>1226</v>
      </c>
      <c r="G1228" s="241"/>
      <c r="H1228" s="244">
        <v>109.12000000000001</v>
      </c>
      <c r="I1228" s="245"/>
      <c r="J1228" s="241"/>
      <c r="K1228" s="241"/>
      <c r="L1228" s="246"/>
      <c r="M1228" s="247"/>
      <c r="N1228" s="248"/>
      <c r="O1228" s="248"/>
      <c r="P1228" s="248"/>
      <c r="Q1228" s="248"/>
      <c r="R1228" s="248"/>
      <c r="S1228" s="248"/>
      <c r="T1228" s="249"/>
      <c r="AT1228" s="250" t="s">
        <v>157</v>
      </c>
      <c r="AU1228" s="250" t="s">
        <v>81</v>
      </c>
      <c r="AV1228" s="12" t="s">
        <v>81</v>
      </c>
      <c r="AW1228" s="12" t="s">
        <v>35</v>
      </c>
      <c r="AX1228" s="12" t="s">
        <v>72</v>
      </c>
      <c r="AY1228" s="250" t="s">
        <v>146</v>
      </c>
    </row>
    <row r="1229" s="12" customFormat="1">
      <c r="B1229" s="240"/>
      <c r="C1229" s="241"/>
      <c r="D1229" s="227" t="s">
        <v>157</v>
      </c>
      <c r="E1229" s="242" t="s">
        <v>21</v>
      </c>
      <c r="F1229" s="243" t="s">
        <v>1118</v>
      </c>
      <c r="G1229" s="241"/>
      <c r="H1229" s="244">
        <v>7.4699999999999998</v>
      </c>
      <c r="I1229" s="245"/>
      <c r="J1229" s="241"/>
      <c r="K1229" s="241"/>
      <c r="L1229" s="246"/>
      <c r="M1229" s="247"/>
      <c r="N1229" s="248"/>
      <c r="O1229" s="248"/>
      <c r="P1229" s="248"/>
      <c r="Q1229" s="248"/>
      <c r="R1229" s="248"/>
      <c r="S1229" s="248"/>
      <c r="T1229" s="249"/>
      <c r="AT1229" s="250" t="s">
        <v>157</v>
      </c>
      <c r="AU1229" s="250" t="s">
        <v>81</v>
      </c>
      <c r="AV1229" s="12" t="s">
        <v>81</v>
      </c>
      <c r="AW1229" s="12" t="s">
        <v>35</v>
      </c>
      <c r="AX1229" s="12" t="s">
        <v>72</v>
      </c>
      <c r="AY1229" s="250" t="s">
        <v>146</v>
      </c>
    </row>
    <row r="1230" s="1" customFormat="1" ht="16.5" customHeight="1">
      <c r="B1230" s="44"/>
      <c r="C1230" s="251" t="s">
        <v>1227</v>
      </c>
      <c r="D1230" s="251" t="s">
        <v>261</v>
      </c>
      <c r="E1230" s="252" t="s">
        <v>1228</v>
      </c>
      <c r="F1230" s="253" t="s">
        <v>1229</v>
      </c>
      <c r="G1230" s="254" t="s">
        <v>151</v>
      </c>
      <c r="H1230" s="255">
        <v>801.40899999999999</v>
      </c>
      <c r="I1230" s="256"/>
      <c r="J1230" s="257">
        <f>ROUND(I1230*H1230,2)</f>
        <v>0</v>
      </c>
      <c r="K1230" s="253" t="s">
        <v>152</v>
      </c>
      <c r="L1230" s="258"/>
      <c r="M1230" s="259" t="s">
        <v>21</v>
      </c>
      <c r="N1230" s="260" t="s">
        <v>43</v>
      </c>
      <c r="O1230" s="45"/>
      <c r="P1230" s="224">
        <f>O1230*H1230</f>
        <v>0</v>
      </c>
      <c r="Q1230" s="224">
        <v>0.00029999999999999997</v>
      </c>
      <c r="R1230" s="224">
        <f>Q1230*H1230</f>
        <v>0.24042269999999999</v>
      </c>
      <c r="S1230" s="224">
        <v>0</v>
      </c>
      <c r="T1230" s="225">
        <f>S1230*H1230</f>
        <v>0</v>
      </c>
      <c r="AR1230" s="22" t="s">
        <v>426</v>
      </c>
      <c r="AT1230" s="22" t="s">
        <v>261</v>
      </c>
      <c r="AU1230" s="22" t="s">
        <v>81</v>
      </c>
      <c r="AY1230" s="22" t="s">
        <v>146</v>
      </c>
      <c r="BE1230" s="226">
        <f>IF(N1230="základní",J1230,0)</f>
        <v>0</v>
      </c>
      <c r="BF1230" s="226">
        <f>IF(N1230="snížená",J1230,0)</f>
        <v>0</v>
      </c>
      <c r="BG1230" s="226">
        <f>IF(N1230="zákl. přenesená",J1230,0)</f>
        <v>0</v>
      </c>
      <c r="BH1230" s="226">
        <f>IF(N1230="sníž. přenesená",J1230,0)</f>
        <v>0</v>
      </c>
      <c r="BI1230" s="226">
        <f>IF(N1230="nulová",J1230,0)</f>
        <v>0</v>
      </c>
      <c r="BJ1230" s="22" t="s">
        <v>79</v>
      </c>
      <c r="BK1230" s="226">
        <f>ROUND(I1230*H1230,2)</f>
        <v>0</v>
      </c>
      <c r="BL1230" s="22" t="s">
        <v>260</v>
      </c>
      <c r="BM1230" s="22" t="s">
        <v>1230</v>
      </c>
    </row>
    <row r="1231" s="1" customFormat="1">
      <c r="B1231" s="44"/>
      <c r="C1231" s="72"/>
      <c r="D1231" s="227" t="s">
        <v>155</v>
      </c>
      <c r="E1231" s="72"/>
      <c r="F1231" s="228" t="s">
        <v>1231</v>
      </c>
      <c r="G1231" s="72"/>
      <c r="H1231" s="72"/>
      <c r="I1231" s="185"/>
      <c r="J1231" s="72"/>
      <c r="K1231" s="72"/>
      <c r="L1231" s="70"/>
      <c r="M1231" s="229"/>
      <c r="N1231" s="45"/>
      <c r="O1231" s="45"/>
      <c r="P1231" s="45"/>
      <c r="Q1231" s="45"/>
      <c r="R1231" s="45"/>
      <c r="S1231" s="45"/>
      <c r="T1231" s="93"/>
      <c r="AT1231" s="22" t="s">
        <v>155</v>
      </c>
      <c r="AU1231" s="22" t="s">
        <v>81</v>
      </c>
    </row>
    <row r="1232" s="12" customFormat="1">
      <c r="B1232" s="240"/>
      <c r="C1232" s="241"/>
      <c r="D1232" s="227" t="s">
        <v>157</v>
      </c>
      <c r="E1232" s="241"/>
      <c r="F1232" s="243" t="s">
        <v>1232</v>
      </c>
      <c r="G1232" s="241"/>
      <c r="H1232" s="244">
        <v>801.40899999999999</v>
      </c>
      <c r="I1232" s="245"/>
      <c r="J1232" s="241"/>
      <c r="K1232" s="241"/>
      <c r="L1232" s="246"/>
      <c r="M1232" s="247"/>
      <c r="N1232" s="248"/>
      <c r="O1232" s="248"/>
      <c r="P1232" s="248"/>
      <c r="Q1232" s="248"/>
      <c r="R1232" s="248"/>
      <c r="S1232" s="248"/>
      <c r="T1232" s="249"/>
      <c r="AT1232" s="250" t="s">
        <v>157</v>
      </c>
      <c r="AU1232" s="250" t="s">
        <v>81</v>
      </c>
      <c r="AV1232" s="12" t="s">
        <v>81</v>
      </c>
      <c r="AW1232" s="12" t="s">
        <v>6</v>
      </c>
      <c r="AX1232" s="12" t="s">
        <v>79</v>
      </c>
      <c r="AY1232" s="250" t="s">
        <v>146</v>
      </c>
    </row>
    <row r="1233" s="1" customFormat="1" ht="16.5" customHeight="1">
      <c r="B1233" s="44"/>
      <c r="C1233" s="215" t="s">
        <v>1233</v>
      </c>
      <c r="D1233" s="215" t="s">
        <v>148</v>
      </c>
      <c r="E1233" s="216" t="s">
        <v>1234</v>
      </c>
      <c r="F1233" s="217" t="s">
        <v>1235</v>
      </c>
      <c r="G1233" s="218" t="s">
        <v>223</v>
      </c>
      <c r="H1233" s="219">
        <v>7.0220000000000002</v>
      </c>
      <c r="I1233" s="220"/>
      <c r="J1233" s="221">
        <f>ROUND(I1233*H1233,2)</f>
        <v>0</v>
      </c>
      <c r="K1233" s="217" t="s">
        <v>152</v>
      </c>
      <c r="L1233" s="70"/>
      <c r="M1233" s="222" t="s">
        <v>21</v>
      </c>
      <c r="N1233" s="223" t="s">
        <v>43</v>
      </c>
      <c r="O1233" s="45"/>
      <c r="P1233" s="224">
        <f>O1233*H1233</f>
        <v>0</v>
      </c>
      <c r="Q1233" s="224">
        <v>0</v>
      </c>
      <c r="R1233" s="224">
        <f>Q1233*H1233</f>
        <v>0</v>
      </c>
      <c r="S1233" s="224">
        <v>0</v>
      </c>
      <c r="T1233" s="225">
        <f>S1233*H1233</f>
        <v>0</v>
      </c>
      <c r="AR1233" s="22" t="s">
        <v>260</v>
      </c>
      <c r="AT1233" s="22" t="s">
        <v>148</v>
      </c>
      <c r="AU1233" s="22" t="s">
        <v>81</v>
      </c>
      <c r="AY1233" s="22" t="s">
        <v>146</v>
      </c>
      <c r="BE1233" s="226">
        <f>IF(N1233="základní",J1233,0)</f>
        <v>0</v>
      </c>
      <c r="BF1233" s="226">
        <f>IF(N1233="snížená",J1233,0)</f>
        <v>0</v>
      </c>
      <c r="BG1233" s="226">
        <f>IF(N1233="zákl. přenesená",J1233,0)</f>
        <v>0</v>
      </c>
      <c r="BH1233" s="226">
        <f>IF(N1233="sníž. přenesená",J1233,0)</f>
        <v>0</v>
      </c>
      <c r="BI1233" s="226">
        <f>IF(N1233="nulová",J1233,0)</f>
        <v>0</v>
      </c>
      <c r="BJ1233" s="22" t="s">
        <v>79</v>
      </c>
      <c r="BK1233" s="226">
        <f>ROUND(I1233*H1233,2)</f>
        <v>0</v>
      </c>
      <c r="BL1233" s="22" t="s">
        <v>260</v>
      </c>
      <c r="BM1233" s="22" t="s">
        <v>1236</v>
      </c>
    </row>
    <row r="1234" s="1" customFormat="1">
      <c r="B1234" s="44"/>
      <c r="C1234" s="72"/>
      <c r="D1234" s="227" t="s">
        <v>155</v>
      </c>
      <c r="E1234" s="72"/>
      <c r="F1234" s="228" t="s">
        <v>1237</v>
      </c>
      <c r="G1234" s="72"/>
      <c r="H1234" s="72"/>
      <c r="I1234" s="185"/>
      <c r="J1234" s="72"/>
      <c r="K1234" s="72"/>
      <c r="L1234" s="70"/>
      <c r="M1234" s="229"/>
      <c r="N1234" s="45"/>
      <c r="O1234" s="45"/>
      <c r="P1234" s="45"/>
      <c r="Q1234" s="45"/>
      <c r="R1234" s="45"/>
      <c r="S1234" s="45"/>
      <c r="T1234" s="93"/>
      <c r="AT1234" s="22" t="s">
        <v>155</v>
      </c>
      <c r="AU1234" s="22" t="s">
        <v>81</v>
      </c>
    </row>
    <row r="1235" s="10" customFormat="1" ht="29.88" customHeight="1">
      <c r="B1235" s="199"/>
      <c r="C1235" s="200"/>
      <c r="D1235" s="201" t="s">
        <v>71</v>
      </c>
      <c r="E1235" s="213" t="s">
        <v>1238</v>
      </c>
      <c r="F1235" s="213" t="s">
        <v>1239</v>
      </c>
      <c r="G1235" s="200"/>
      <c r="H1235" s="200"/>
      <c r="I1235" s="203"/>
      <c r="J1235" s="214">
        <f>BK1235</f>
        <v>0</v>
      </c>
      <c r="K1235" s="200"/>
      <c r="L1235" s="205"/>
      <c r="M1235" s="206"/>
      <c r="N1235" s="207"/>
      <c r="O1235" s="207"/>
      <c r="P1235" s="208">
        <f>SUM(P1236:P1316)</f>
        <v>0</v>
      </c>
      <c r="Q1235" s="207"/>
      <c r="R1235" s="208">
        <f>SUM(R1236:R1316)</f>
        <v>6.6342994200000005</v>
      </c>
      <c r="S1235" s="207"/>
      <c r="T1235" s="209">
        <f>SUM(T1236:T1316)</f>
        <v>0.134325</v>
      </c>
      <c r="AR1235" s="210" t="s">
        <v>81</v>
      </c>
      <c r="AT1235" s="211" t="s">
        <v>71</v>
      </c>
      <c r="AU1235" s="211" t="s">
        <v>79</v>
      </c>
      <c r="AY1235" s="210" t="s">
        <v>146</v>
      </c>
      <c r="BK1235" s="212">
        <f>SUM(BK1236:BK1316)</f>
        <v>0</v>
      </c>
    </row>
    <row r="1236" s="1" customFormat="1" ht="25.5" customHeight="1">
      <c r="B1236" s="44"/>
      <c r="C1236" s="215" t="s">
        <v>1240</v>
      </c>
      <c r="D1236" s="215" t="s">
        <v>148</v>
      </c>
      <c r="E1236" s="216" t="s">
        <v>1241</v>
      </c>
      <c r="F1236" s="217" t="s">
        <v>1242</v>
      </c>
      <c r="G1236" s="218" t="s">
        <v>151</v>
      </c>
      <c r="H1236" s="219">
        <v>0.73499999999999999</v>
      </c>
      <c r="I1236" s="220"/>
      <c r="J1236" s="221">
        <f>ROUND(I1236*H1236,2)</f>
        <v>0</v>
      </c>
      <c r="K1236" s="217" t="s">
        <v>152</v>
      </c>
      <c r="L1236" s="70"/>
      <c r="M1236" s="222" t="s">
        <v>21</v>
      </c>
      <c r="N1236" s="223" t="s">
        <v>43</v>
      </c>
      <c r="O1236" s="45"/>
      <c r="P1236" s="224">
        <f>O1236*H1236</f>
        <v>0</v>
      </c>
      <c r="Q1236" s="224">
        <v>0</v>
      </c>
      <c r="R1236" s="224">
        <f>Q1236*H1236</f>
        <v>0</v>
      </c>
      <c r="S1236" s="224">
        <v>0</v>
      </c>
      <c r="T1236" s="225">
        <f>S1236*H1236</f>
        <v>0</v>
      </c>
      <c r="AR1236" s="22" t="s">
        <v>260</v>
      </c>
      <c r="AT1236" s="22" t="s">
        <v>148</v>
      </c>
      <c r="AU1236" s="22" t="s">
        <v>81</v>
      </c>
      <c r="AY1236" s="22" t="s">
        <v>146</v>
      </c>
      <c r="BE1236" s="226">
        <f>IF(N1236="základní",J1236,0)</f>
        <v>0</v>
      </c>
      <c r="BF1236" s="226">
        <f>IF(N1236="snížená",J1236,0)</f>
        <v>0</v>
      </c>
      <c r="BG1236" s="226">
        <f>IF(N1236="zákl. přenesená",J1236,0)</f>
        <v>0</v>
      </c>
      <c r="BH1236" s="226">
        <f>IF(N1236="sníž. přenesená",J1236,0)</f>
        <v>0</v>
      </c>
      <c r="BI1236" s="226">
        <f>IF(N1236="nulová",J1236,0)</f>
        <v>0</v>
      </c>
      <c r="BJ1236" s="22" t="s">
        <v>79</v>
      </c>
      <c r="BK1236" s="226">
        <f>ROUND(I1236*H1236,2)</f>
        <v>0</v>
      </c>
      <c r="BL1236" s="22" t="s">
        <v>260</v>
      </c>
      <c r="BM1236" s="22" t="s">
        <v>1243</v>
      </c>
    </row>
    <row r="1237" s="1" customFormat="1">
      <c r="B1237" s="44"/>
      <c r="C1237" s="72"/>
      <c r="D1237" s="227" t="s">
        <v>155</v>
      </c>
      <c r="E1237" s="72"/>
      <c r="F1237" s="228" t="s">
        <v>1244</v>
      </c>
      <c r="G1237" s="72"/>
      <c r="H1237" s="72"/>
      <c r="I1237" s="185"/>
      <c r="J1237" s="72"/>
      <c r="K1237" s="72"/>
      <c r="L1237" s="70"/>
      <c r="M1237" s="229"/>
      <c r="N1237" s="45"/>
      <c r="O1237" s="45"/>
      <c r="P1237" s="45"/>
      <c r="Q1237" s="45"/>
      <c r="R1237" s="45"/>
      <c r="S1237" s="45"/>
      <c r="T1237" s="93"/>
      <c r="AT1237" s="22" t="s">
        <v>155</v>
      </c>
      <c r="AU1237" s="22" t="s">
        <v>81</v>
      </c>
    </row>
    <row r="1238" s="12" customFormat="1">
      <c r="B1238" s="240"/>
      <c r="C1238" s="241"/>
      <c r="D1238" s="227" t="s">
        <v>157</v>
      </c>
      <c r="E1238" s="242" t="s">
        <v>21</v>
      </c>
      <c r="F1238" s="243" t="s">
        <v>1119</v>
      </c>
      <c r="G1238" s="241"/>
      <c r="H1238" s="244">
        <v>0.73499999999999999</v>
      </c>
      <c r="I1238" s="245"/>
      <c r="J1238" s="241"/>
      <c r="K1238" s="241"/>
      <c r="L1238" s="246"/>
      <c r="M1238" s="247"/>
      <c r="N1238" s="248"/>
      <c r="O1238" s="248"/>
      <c r="P1238" s="248"/>
      <c r="Q1238" s="248"/>
      <c r="R1238" s="248"/>
      <c r="S1238" s="248"/>
      <c r="T1238" s="249"/>
      <c r="AT1238" s="250" t="s">
        <v>157</v>
      </c>
      <c r="AU1238" s="250" t="s">
        <v>81</v>
      </c>
      <c r="AV1238" s="12" t="s">
        <v>81</v>
      </c>
      <c r="AW1238" s="12" t="s">
        <v>35</v>
      </c>
      <c r="AX1238" s="12" t="s">
        <v>79</v>
      </c>
      <c r="AY1238" s="250" t="s">
        <v>146</v>
      </c>
    </row>
    <row r="1239" s="1" customFormat="1" ht="16.5" customHeight="1">
      <c r="B1239" s="44"/>
      <c r="C1239" s="251" t="s">
        <v>1245</v>
      </c>
      <c r="D1239" s="251" t="s">
        <v>261</v>
      </c>
      <c r="E1239" s="252" t="s">
        <v>1246</v>
      </c>
      <c r="F1239" s="253" t="s">
        <v>1247</v>
      </c>
      <c r="G1239" s="254" t="s">
        <v>151</v>
      </c>
      <c r="H1239" s="255">
        <v>0.75</v>
      </c>
      <c r="I1239" s="256"/>
      <c r="J1239" s="257">
        <f>ROUND(I1239*H1239,2)</f>
        <v>0</v>
      </c>
      <c r="K1239" s="253" t="s">
        <v>152</v>
      </c>
      <c r="L1239" s="258"/>
      <c r="M1239" s="259" t="s">
        <v>21</v>
      </c>
      <c r="N1239" s="260" t="s">
        <v>43</v>
      </c>
      <c r="O1239" s="45"/>
      <c r="P1239" s="224">
        <f>O1239*H1239</f>
        <v>0</v>
      </c>
      <c r="Q1239" s="224">
        <v>0.0011999999999999999</v>
      </c>
      <c r="R1239" s="224">
        <f>Q1239*H1239</f>
        <v>0.00089999999999999998</v>
      </c>
      <c r="S1239" s="224">
        <v>0</v>
      </c>
      <c r="T1239" s="225">
        <f>S1239*H1239</f>
        <v>0</v>
      </c>
      <c r="AR1239" s="22" t="s">
        <v>426</v>
      </c>
      <c r="AT1239" s="22" t="s">
        <v>261</v>
      </c>
      <c r="AU1239" s="22" t="s">
        <v>81</v>
      </c>
      <c r="AY1239" s="22" t="s">
        <v>146</v>
      </c>
      <c r="BE1239" s="226">
        <f>IF(N1239="základní",J1239,0)</f>
        <v>0</v>
      </c>
      <c r="BF1239" s="226">
        <f>IF(N1239="snížená",J1239,0)</f>
        <v>0</v>
      </c>
      <c r="BG1239" s="226">
        <f>IF(N1239="zákl. přenesená",J1239,0)</f>
        <v>0</v>
      </c>
      <c r="BH1239" s="226">
        <f>IF(N1239="sníž. přenesená",J1239,0)</f>
        <v>0</v>
      </c>
      <c r="BI1239" s="226">
        <f>IF(N1239="nulová",J1239,0)</f>
        <v>0</v>
      </c>
      <c r="BJ1239" s="22" t="s">
        <v>79</v>
      </c>
      <c r="BK1239" s="226">
        <f>ROUND(I1239*H1239,2)</f>
        <v>0</v>
      </c>
      <c r="BL1239" s="22" t="s">
        <v>260</v>
      </c>
      <c r="BM1239" s="22" t="s">
        <v>1248</v>
      </c>
    </row>
    <row r="1240" s="1" customFormat="1">
      <c r="B1240" s="44"/>
      <c r="C1240" s="72"/>
      <c r="D1240" s="227" t="s">
        <v>155</v>
      </c>
      <c r="E1240" s="72"/>
      <c r="F1240" s="228" t="s">
        <v>1249</v>
      </c>
      <c r="G1240" s="72"/>
      <c r="H1240" s="72"/>
      <c r="I1240" s="185"/>
      <c r="J1240" s="72"/>
      <c r="K1240" s="72"/>
      <c r="L1240" s="70"/>
      <c r="M1240" s="229"/>
      <c r="N1240" s="45"/>
      <c r="O1240" s="45"/>
      <c r="P1240" s="45"/>
      <c r="Q1240" s="45"/>
      <c r="R1240" s="45"/>
      <c r="S1240" s="45"/>
      <c r="T1240" s="93"/>
      <c r="AT1240" s="22" t="s">
        <v>155</v>
      </c>
      <c r="AU1240" s="22" t="s">
        <v>81</v>
      </c>
    </row>
    <row r="1241" s="12" customFormat="1">
      <c r="B1241" s="240"/>
      <c r="C1241" s="241"/>
      <c r="D1241" s="227" t="s">
        <v>157</v>
      </c>
      <c r="E1241" s="241"/>
      <c r="F1241" s="243" t="s">
        <v>1250</v>
      </c>
      <c r="G1241" s="241"/>
      <c r="H1241" s="244">
        <v>0.75</v>
      </c>
      <c r="I1241" s="245"/>
      <c r="J1241" s="241"/>
      <c r="K1241" s="241"/>
      <c r="L1241" s="246"/>
      <c r="M1241" s="247"/>
      <c r="N1241" s="248"/>
      <c r="O1241" s="248"/>
      <c r="P1241" s="248"/>
      <c r="Q1241" s="248"/>
      <c r="R1241" s="248"/>
      <c r="S1241" s="248"/>
      <c r="T1241" s="249"/>
      <c r="AT1241" s="250" t="s">
        <v>157</v>
      </c>
      <c r="AU1241" s="250" t="s">
        <v>81</v>
      </c>
      <c r="AV1241" s="12" t="s">
        <v>81</v>
      </c>
      <c r="AW1241" s="12" t="s">
        <v>6</v>
      </c>
      <c r="AX1241" s="12" t="s">
        <v>79</v>
      </c>
      <c r="AY1241" s="250" t="s">
        <v>146</v>
      </c>
    </row>
    <row r="1242" s="1" customFormat="1" ht="25.5" customHeight="1">
      <c r="B1242" s="44"/>
      <c r="C1242" s="215" t="s">
        <v>1251</v>
      </c>
      <c r="D1242" s="215" t="s">
        <v>148</v>
      </c>
      <c r="E1242" s="216" t="s">
        <v>1252</v>
      </c>
      <c r="F1242" s="217" t="s">
        <v>1253</v>
      </c>
      <c r="G1242" s="218" t="s">
        <v>151</v>
      </c>
      <c r="H1242" s="219">
        <v>69.840000000000003</v>
      </c>
      <c r="I1242" s="220"/>
      <c r="J1242" s="221">
        <f>ROUND(I1242*H1242,2)</f>
        <v>0</v>
      </c>
      <c r="K1242" s="217" t="s">
        <v>152</v>
      </c>
      <c r="L1242" s="70"/>
      <c r="M1242" s="222" t="s">
        <v>21</v>
      </c>
      <c r="N1242" s="223" t="s">
        <v>43</v>
      </c>
      <c r="O1242" s="45"/>
      <c r="P1242" s="224">
        <f>O1242*H1242</f>
        <v>0</v>
      </c>
      <c r="Q1242" s="224">
        <v>0</v>
      </c>
      <c r="R1242" s="224">
        <f>Q1242*H1242</f>
        <v>0</v>
      </c>
      <c r="S1242" s="224">
        <v>0.00142</v>
      </c>
      <c r="T1242" s="225">
        <f>S1242*H1242</f>
        <v>0.099172800000000005</v>
      </c>
      <c r="AR1242" s="22" t="s">
        <v>260</v>
      </c>
      <c r="AT1242" s="22" t="s">
        <v>148</v>
      </c>
      <c r="AU1242" s="22" t="s">
        <v>81</v>
      </c>
      <c r="AY1242" s="22" t="s">
        <v>146</v>
      </c>
      <c r="BE1242" s="226">
        <f>IF(N1242="základní",J1242,0)</f>
        <v>0</v>
      </c>
      <c r="BF1242" s="226">
        <f>IF(N1242="snížená",J1242,0)</f>
        <v>0</v>
      </c>
      <c r="BG1242" s="226">
        <f>IF(N1242="zákl. přenesená",J1242,0)</f>
        <v>0</v>
      </c>
      <c r="BH1242" s="226">
        <f>IF(N1242="sníž. přenesená",J1242,0)</f>
        <v>0</v>
      </c>
      <c r="BI1242" s="226">
        <f>IF(N1242="nulová",J1242,0)</f>
        <v>0</v>
      </c>
      <c r="BJ1242" s="22" t="s">
        <v>79</v>
      </c>
      <c r="BK1242" s="226">
        <f>ROUND(I1242*H1242,2)</f>
        <v>0</v>
      </c>
      <c r="BL1242" s="22" t="s">
        <v>260</v>
      </c>
      <c r="BM1242" s="22" t="s">
        <v>1254</v>
      </c>
    </row>
    <row r="1243" s="1" customFormat="1">
      <c r="B1243" s="44"/>
      <c r="C1243" s="72"/>
      <c r="D1243" s="227" t="s">
        <v>155</v>
      </c>
      <c r="E1243" s="72"/>
      <c r="F1243" s="228" t="s">
        <v>1255</v>
      </c>
      <c r="G1243" s="72"/>
      <c r="H1243" s="72"/>
      <c r="I1243" s="185"/>
      <c r="J1243" s="72"/>
      <c r="K1243" s="72"/>
      <c r="L1243" s="70"/>
      <c r="M1243" s="229"/>
      <c r="N1243" s="45"/>
      <c r="O1243" s="45"/>
      <c r="P1243" s="45"/>
      <c r="Q1243" s="45"/>
      <c r="R1243" s="45"/>
      <c r="S1243" s="45"/>
      <c r="T1243" s="93"/>
      <c r="AT1243" s="22" t="s">
        <v>155</v>
      </c>
      <c r="AU1243" s="22" t="s">
        <v>81</v>
      </c>
    </row>
    <row r="1244" s="11" customFormat="1">
      <c r="B1244" s="230"/>
      <c r="C1244" s="231"/>
      <c r="D1244" s="227" t="s">
        <v>157</v>
      </c>
      <c r="E1244" s="232" t="s">
        <v>21</v>
      </c>
      <c r="F1244" s="233" t="s">
        <v>395</v>
      </c>
      <c r="G1244" s="231"/>
      <c r="H1244" s="232" t="s">
        <v>21</v>
      </c>
      <c r="I1244" s="234"/>
      <c r="J1244" s="231"/>
      <c r="K1244" s="231"/>
      <c r="L1244" s="235"/>
      <c r="M1244" s="236"/>
      <c r="N1244" s="237"/>
      <c r="O1244" s="237"/>
      <c r="P1244" s="237"/>
      <c r="Q1244" s="237"/>
      <c r="R1244" s="237"/>
      <c r="S1244" s="237"/>
      <c r="T1244" s="238"/>
      <c r="AT1244" s="239" t="s">
        <v>157</v>
      </c>
      <c r="AU1244" s="239" t="s">
        <v>81</v>
      </c>
      <c r="AV1244" s="11" t="s">
        <v>79</v>
      </c>
      <c r="AW1244" s="11" t="s">
        <v>35</v>
      </c>
      <c r="AX1244" s="11" t="s">
        <v>72</v>
      </c>
      <c r="AY1244" s="239" t="s">
        <v>146</v>
      </c>
    </row>
    <row r="1245" s="11" customFormat="1">
      <c r="B1245" s="230"/>
      <c r="C1245" s="231"/>
      <c r="D1245" s="227" t="s">
        <v>157</v>
      </c>
      <c r="E1245" s="232" t="s">
        <v>21</v>
      </c>
      <c r="F1245" s="233" t="s">
        <v>354</v>
      </c>
      <c r="G1245" s="231"/>
      <c r="H1245" s="232" t="s">
        <v>21</v>
      </c>
      <c r="I1245" s="234"/>
      <c r="J1245" s="231"/>
      <c r="K1245" s="231"/>
      <c r="L1245" s="235"/>
      <c r="M1245" s="236"/>
      <c r="N1245" s="237"/>
      <c r="O1245" s="237"/>
      <c r="P1245" s="237"/>
      <c r="Q1245" s="237"/>
      <c r="R1245" s="237"/>
      <c r="S1245" s="237"/>
      <c r="T1245" s="238"/>
      <c r="AT1245" s="239" t="s">
        <v>157</v>
      </c>
      <c r="AU1245" s="239" t="s">
        <v>81</v>
      </c>
      <c r="AV1245" s="11" t="s">
        <v>79</v>
      </c>
      <c r="AW1245" s="11" t="s">
        <v>35</v>
      </c>
      <c r="AX1245" s="11" t="s">
        <v>72</v>
      </c>
      <c r="AY1245" s="239" t="s">
        <v>146</v>
      </c>
    </row>
    <row r="1246" s="12" customFormat="1">
      <c r="B1246" s="240"/>
      <c r="C1246" s="241"/>
      <c r="D1246" s="227" t="s">
        <v>157</v>
      </c>
      <c r="E1246" s="242" t="s">
        <v>21</v>
      </c>
      <c r="F1246" s="243" t="s">
        <v>396</v>
      </c>
      <c r="G1246" s="241"/>
      <c r="H1246" s="244">
        <v>38.880000000000003</v>
      </c>
      <c r="I1246" s="245"/>
      <c r="J1246" s="241"/>
      <c r="K1246" s="241"/>
      <c r="L1246" s="246"/>
      <c r="M1246" s="247"/>
      <c r="N1246" s="248"/>
      <c r="O1246" s="248"/>
      <c r="P1246" s="248"/>
      <c r="Q1246" s="248"/>
      <c r="R1246" s="248"/>
      <c r="S1246" s="248"/>
      <c r="T1246" s="249"/>
      <c r="AT1246" s="250" t="s">
        <v>157</v>
      </c>
      <c r="AU1246" s="250" t="s">
        <v>81</v>
      </c>
      <c r="AV1246" s="12" t="s">
        <v>81</v>
      </c>
      <c r="AW1246" s="12" t="s">
        <v>35</v>
      </c>
      <c r="AX1246" s="12" t="s">
        <v>72</v>
      </c>
      <c r="AY1246" s="250" t="s">
        <v>146</v>
      </c>
    </row>
    <row r="1247" s="11" customFormat="1">
      <c r="B1247" s="230"/>
      <c r="C1247" s="231"/>
      <c r="D1247" s="227" t="s">
        <v>157</v>
      </c>
      <c r="E1247" s="232" t="s">
        <v>21</v>
      </c>
      <c r="F1247" s="233" t="s">
        <v>356</v>
      </c>
      <c r="G1247" s="231"/>
      <c r="H1247" s="232" t="s">
        <v>21</v>
      </c>
      <c r="I1247" s="234"/>
      <c r="J1247" s="231"/>
      <c r="K1247" s="231"/>
      <c r="L1247" s="235"/>
      <c r="M1247" s="236"/>
      <c r="N1247" s="237"/>
      <c r="O1247" s="237"/>
      <c r="P1247" s="237"/>
      <c r="Q1247" s="237"/>
      <c r="R1247" s="237"/>
      <c r="S1247" s="237"/>
      <c r="T1247" s="238"/>
      <c r="AT1247" s="239" t="s">
        <v>157</v>
      </c>
      <c r="AU1247" s="239" t="s">
        <v>81</v>
      </c>
      <c r="AV1247" s="11" t="s">
        <v>79</v>
      </c>
      <c r="AW1247" s="11" t="s">
        <v>35</v>
      </c>
      <c r="AX1247" s="11" t="s">
        <v>72</v>
      </c>
      <c r="AY1247" s="239" t="s">
        <v>146</v>
      </c>
    </row>
    <row r="1248" s="12" customFormat="1">
      <c r="B1248" s="240"/>
      <c r="C1248" s="241"/>
      <c r="D1248" s="227" t="s">
        <v>157</v>
      </c>
      <c r="E1248" s="242" t="s">
        <v>21</v>
      </c>
      <c r="F1248" s="243" t="s">
        <v>397</v>
      </c>
      <c r="G1248" s="241"/>
      <c r="H1248" s="244">
        <v>10.08</v>
      </c>
      <c r="I1248" s="245"/>
      <c r="J1248" s="241"/>
      <c r="K1248" s="241"/>
      <c r="L1248" s="246"/>
      <c r="M1248" s="247"/>
      <c r="N1248" s="248"/>
      <c r="O1248" s="248"/>
      <c r="P1248" s="248"/>
      <c r="Q1248" s="248"/>
      <c r="R1248" s="248"/>
      <c r="S1248" s="248"/>
      <c r="T1248" s="249"/>
      <c r="AT1248" s="250" t="s">
        <v>157</v>
      </c>
      <c r="AU1248" s="250" t="s">
        <v>81</v>
      </c>
      <c r="AV1248" s="12" t="s">
        <v>81</v>
      </c>
      <c r="AW1248" s="12" t="s">
        <v>35</v>
      </c>
      <c r="AX1248" s="12" t="s">
        <v>72</v>
      </c>
      <c r="AY1248" s="250" t="s">
        <v>146</v>
      </c>
    </row>
    <row r="1249" s="11" customFormat="1">
      <c r="B1249" s="230"/>
      <c r="C1249" s="231"/>
      <c r="D1249" s="227" t="s">
        <v>157</v>
      </c>
      <c r="E1249" s="232" t="s">
        <v>21</v>
      </c>
      <c r="F1249" s="233" t="s">
        <v>346</v>
      </c>
      <c r="G1249" s="231"/>
      <c r="H1249" s="232" t="s">
        <v>21</v>
      </c>
      <c r="I1249" s="234"/>
      <c r="J1249" s="231"/>
      <c r="K1249" s="231"/>
      <c r="L1249" s="235"/>
      <c r="M1249" s="236"/>
      <c r="N1249" s="237"/>
      <c r="O1249" s="237"/>
      <c r="P1249" s="237"/>
      <c r="Q1249" s="237"/>
      <c r="R1249" s="237"/>
      <c r="S1249" s="237"/>
      <c r="T1249" s="238"/>
      <c r="AT1249" s="239" t="s">
        <v>157</v>
      </c>
      <c r="AU1249" s="239" t="s">
        <v>81</v>
      </c>
      <c r="AV1249" s="11" t="s">
        <v>79</v>
      </c>
      <c r="AW1249" s="11" t="s">
        <v>35</v>
      </c>
      <c r="AX1249" s="11" t="s">
        <v>72</v>
      </c>
      <c r="AY1249" s="239" t="s">
        <v>146</v>
      </c>
    </row>
    <row r="1250" s="12" customFormat="1">
      <c r="B1250" s="240"/>
      <c r="C1250" s="241"/>
      <c r="D1250" s="227" t="s">
        <v>157</v>
      </c>
      <c r="E1250" s="242" t="s">
        <v>21</v>
      </c>
      <c r="F1250" s="243" t="s">
        <v>398</v>
      </c>
      <c r="G1250" s="241"/>
      <c r="H1250" s="244">
        <v>5.04</v>
      </c>
      <c r="I1250" s="245"/>
      <c r="J1250" s="241"/>
      <c r="K1250" s="241"/>
      <c r="L1250" s="246"/>
      <c r="M1250" s="247"/>
      <c r="N1250" s="248"/>
      <c r="O1250" s="248"/>
      <c r="P1250" s="248"/>
      <c r="Q1250" s="248"/>
      <c r="R1250" s="248"/>
      <c r="S1250" s="248"/>
      <c r="T1250" s="249"/>
      <c r="AT1250" s="250" t="s">
        <v>157</v>
      </c>
      <c r="AU1250" s="250" t="s">
        <v>81</v>
      </c>
      <c r="AV1250" s="12" t="s">
        <v>81</v>
      </c>
      <c r="AW1250" s="12" t="s">
        <v>35</v>
      </c>
      <c r="AX1250" s="12" t="s">
        <v>72</v>
      </c>
      <c r="AY1250" s="250" t="s">
        <v>146</v>
      </c>
    </row>
    <row r="1251" s="11" customFormat="1">
      <c r="B1251" s="230"/>
      <c r="C1251" s="231"/>
      <c r="D1251" s="227" t="s">
        <v>157</v>
      </c>
      <c r="E1251" s="232" t="s">
        <v>21</v>
      </c>
      <c r="F1251" s="233" t="s">
        <v>163</v>
      </c>
      <c r="G1251" s="231"/>
      <c r="H1251" s="232" t="s">
        <v>21</v>
      </c>
      <c r="I1251" s="234"/>
      <c r="J1251" s="231"/>
      <c r="K1251" s="231"/>
      <c r="L1251" s="235"/>
      <c r="M1251" s="236"/>
      <c r="N1251" s="237"/>
      <c r="O1251" s="237"/>
      <c r="P1251" s="237"/>
      <c r="Q1251" s="237"/>
      <c r="R1251" s="237"/>
      <c r="S1251" s="237"/>
      <c r="T1251" s="238"/>
      <c r="AT1251" s="239" t="s">
        <v>157</v>
      </c>
      <c r="AU1251" s="239" t="s">
        <v>81</v>
      </c>
      <c r="AV1251" s="11" t="s">
        <v>79</v>
      </c>
      <c r="AW1251" s="11" t="s">
        <v>35</v>
      </c>
      <c r="AX1251" s="11" t="s">
        <v>72</v>
      </c>
      <c r="AY1251" s="239" t="s">
        <v>146</v>
      </c>
    </row>
    <row r="1252" s="12" customFormat="1">
      <c r="B1252" s="240"/>
      <c r="C1252" s="241"/>
      <c r="D1252" s="227" t="s">
        <v>157</v>
      </c>
      <c r="E1252" s="242" t="s">
        <v>21</v>
      </c>
      <c r="F1252" s="243" t="s">
        <v>399</v>
      </c>
      <c r="G1252" s="241"/>
      <c r="H1252" s="244">
        <v>15.84</v>
      </c>
      <c r="I1252" s="245"/>
      <c r="J1252" s="241"/>
      <c r="K1252" s="241"/>
      <c r="L1252" s="246"/>
      <c r="M1252" s="247"/>
      <c r="N1252" s="248"/>
      <c r="O1252" s="248"/>
      <c r="P1252" s="248"/>
      <c r="Q1252" s="248"/>
      <c r="R1252" s="248"/>
      <c r="S1252" s="248"/>
      <c r="T1252" s="249"/>
      <c r="AT1252" s="250" t="s">
        <v>157</v>
      </c>
      <c r="AU1252" s="250" t="s">
        <v>81</v>
      </c>
      <c r="AV1252" s="12" t="s">
        <v>81</v>
      </c>
      <c r="AW1252" s="12" t="s">
        <v>35</v>
      </c>
      <c r="AX1252" s="12" t="s">
        <v>72</v>
      </c>
      <c r="AY1252" s="250" t="s">
        <v>146</v>
      </c>
    </row>
    <row r="1253" s="1" customFormat="1" ht="25.5" customHeight="1">
      <c r="B1253" s="44"/>
      <c r="C1253" s="215" t="s">
        <v>1256</v>
      </c>
      <c r="D1253" s="215" t="s">
        <v>148</v>
      </c>
      <c r="E1253" s="216" t="s">
        <v>1257</v>
      </c>
      <c r="F1253" s="217" t="s">
        <v>1258</v>
      </c>
      <c r="G1253" s="218" t="s">
        <v>151</v>
      </c>
      <c r="H1253" s="219">
        <v>68.456000000000003</v>
      </c>
      <c r="I1253" s="220"/>
      <c r="J1253" s="221">
        <f>ROUND(I1253*H1253,2)</f>
        <v>0</v>
      </c>
      <c r="K1253" s="217" t="s">
        <v>152</v>
      </c>
      <c r="L1253" s="70"/>
      <c r="M1253" s="222" t="s">
        <v>21</v>
      </c>
      <c r="N1253" s="223" t="s">
        <v>43</v>
      </c>
      <c r="O1253" s="45"/>
      <c r="P1253" s="224">
        <f>O1253*H1253</f>
        <v>0</v>
      </c>
      <c r="Q1253" s="224">
        <v>0.0060000000000000001</v>
      </c>
      <c r="R1253" s="224">
        <f>Q1253*H1253</f>
        <v>0.41073600000000005</v>
      </c>
      <c r="S1253" s="224">
        <v>0</v>
      </c>
      <c r="T1253" s="225">
        <f>S1253*H1253</f>
        <v>0</v>
      </c>
      <c r="AR1253" s="22" t="s">
        <v>260</v>
      </c>
      <c r="AT1253" s="22" t="s">
        <v>148</v>
      </c>
      <c r="AU1253" s="22" t="s">
        <v>81</v>
      </c>
      <c r="AY1253" s="22" t="s">
        <v>146</v>
      </c>
      <c r="BE1253" s="226">
        <f>IF(N1253="základní",J1253,0)</f>
        <v>0</v>
      </c>
      <c r="BF1253" s="226">
        <f>IF(N1253="snížená",J1253,0)</f>
        <v>0</v>
      </c>
      <c r="BG1253" s="226">
        <f>IF(N1253="zákl. přenesená",J1253,0)</f>
        <v>0</v>
      </c>
      <c r="BH1253" s="226">
        <f>IF(N1253="sníž. přenesená",J1253,0)</f>
        <v>0</v>
      </c>
      <c r="BI1253" s="226">
        <f>IF(N1253="nulová",J1253,0)</f>
        <v>0</v>
      </c>
      <c r="BJ1253" s="22" t="s">
        <v>79</v>
      </c>
      <c r="BK1253" s="226">
        <f>ROUND(I1253*H1253,2)</f>
        <v>0</v>
      </c>
      <c r="BL1253" s="22" t="s">
        <v>260</v>
      </c>
      <c r="BM1253" s="22" t="s">
        <v>1259</v>
      </c>
    </row>
    <row r="1254" s="1" customFormat="1">
      <c r="B1254" s="44"/>
      <c r="C1254" s="72"/>
      <c r="D1254" s="227" t="s">
        <v>155</v>
      </c>
      <c r="E1254" s="72"/>
      <c r="F1254" s="228" t="s">
        <v>1260</v>
      </c>
      <c r="G1254" s="72"/>
      <c r="H1254" s="72"/>
      <c r="I1254" s="185"/>
      <c r="J1254" s="72"/>
      <c r="K1254" s="72"/>
      <c r="L1254" s="70"/>
      <c r="M1254" s="229"/>
      <c r="N1254" s="45"/>
      <c r="O1254" s="45"/>
      <c r="P1254" s="45"/>
      <c r="Q1254" s="45"/>
      <c r="R1254" s="45"/>
      <c r="S1254" s="45"/>
      <c r="T1254" s="93"/>
      <c r="AT1254" s="22" t="s">
        <v>155</v>
      </c>
      <c r="AU1254" s="22" t="s">
        <v>81</v>
      </c>
    </row>
    <row r="1255" s="11" customFormat="1">
      <c r="B1255" s="230"/>
      <c r="C1255" s="231"/>
      <c r="D1255" s="227" t="s">
        <v>157</v>
      </c>
      <c r="E1255" s="232" t="s">
        <v>21</v>
      </c>
      <c r="F1255" s="233" t="s">
        <v>1065</v>
      </c>
      <c r="G1255" s="231"/>
      <c r="H1255" s="232" t="s">
        <v>21</v>
      </c>
      <c r="I1255" s="234"/>
      <c r="J1255" s="231"/>
      <c r="K1255" s="231"/>
      <c r="L1255" s="235"/>
      <c r="M1255" s="236"/>
      <c r="N1255" s="237"/>
      <c r="O1255" s="237"/>
      <c r="P1255" s="237"/>
      <c r="Q1255" s="237"/>
      <c r="R1255" s="237"/>
      <c r="S1255" s="237"/>
      <c r="T1255" s="238"/>
      <c r="AT1255" s="239" t="s">
        <v>157</v>
      </c>
      <c r="AU1255" s="239" t="s">
        <v>81</v>
      </c>
      <c r="AV1255" s="11" t="s">
        <v>79</v>
      </c>
      <c r="AW1255" s="11" t="s">
        <v>35</v>
      </c>
      <c r="AX1255" s="11" t="s">
        <v>72</v>
      </c>
      <c r="AY1255" s="239" t="s">
        <v>146</v>
      </c>
    </row>
    <row r="1256" s="11" customFormat="1">
      <c r="B1256" s="230"/>
      <c r="C1256" s="231"/>
      <c r="D1256" s="227" t="s">
        <v>157</v>
      </c>
      <c r="E1256" s="232" t="s">
        <v>21</v>
      </c>
      <c r="F1256" s="233" t="s">
        <v>159</v>
      </c>
      <c r="G1256" s="231"/>
      <c r="H1256" s="232" t="s">
        <v>21</v>
      </c>
      <c r="I1256" s="234"/>
      <c r="J1256" s="231"/>
      <c r="K1256" s="231"/>
      <c r="L1256" s="235"/>
      <c r="M1256" s="236"/>
      <c r="N1256" s="237"/>
      <c r="O1256" s="237"/>
      <c r="P1256" s="237"/>
      <c r="Q1256" s="237"/>
      <c r="R1256" s="237"/>
      <c r="S1256" s="237"/>
      <c r="T1256" s="238"/>
      <c r="AT1256" s="239" t="s">
        <v>157</v>
      </c>
      <c r="AU1256" s="239" t="s">
        <v>81</v>
      </c>
      <c r="AV1256" s="11" t="s">
        <v>79</v>
      </c>
      <c r="AW1256" s="11" t="s">
        <v>35</v>
      </c>
      <c r="AX1256" s="11" t="s">
        <v>72</v>
      </c>
      <c r="AY1256" s="239" t="s">
        <v>146</v>
      </c>
    </row>
    <row r="1257" s="12" customFormat="1">
      <c r="B1257" s="240"/>
      <c r="C1257" s="241"/>
      <c r="D1257" s="227" t="s">
        <v>157</v>
      </c>
      <c r="E1257" s="242" t="s">
        <v>21</v>
      </c>
      <c r="F1257" s="243" t="s">
        <v>330</v>
      </c>
      <c r="G1257" s="241"/>
      <c r="H1257" s="244">
        <v>23.620999999999999</v>
      </c>
      <c r="I1257" s="245"/>
      <c r="J1257" s="241"/>
      <c r="K1257" s="241"/>
      <c r="L1257" s="246"/>
      <c r="M1257" s="247"/>
      <c r="N1257" s="248"/>
      <c r="O1257" s="248"/>
      <c r="P1257" s="248"/>
      <c r="Q1257" s="248"/>
      <c r="R1257" s="248"/>
      <c r="S1257" s="248"/>
      <c r="T1257" s="249"/>
      <c r="AT1257" s="250" t="s">
        <v>157</v>
      </c>
      <c r="AU1257" s="250" t="s">
        <v>81</v>
      </c>
      <c r="AV1257" s="12" t="s">
        <v>81</v>
      </c>
      <c r="AW1257" s="12" t="s">
        <v>35</v>
      </c>
      <c r="AX1257" s="12" t="s">
        <v>72</v>
      </c>
      <c r="AY1257" s="250" t="s">
        <v>146</v>
      </c>
    </row>
    <row r="1258" s="11" customFormat="1">
      <c r="B1258" s="230"/>
      <c r="C1258" s="231"/>
      <c r="D1258" s="227" t="s">
        <v>157</v>
      </c>
      <c r="E1258" s="232" t="s">
        <v>21</v>
      </c>
      <c r="F1258" s="233" t="s">
        <v>161</v>
      </c>
      <c r="G1258" s="231"/>
      <c r="H1258" s="232" t="s">
        <v>21</v>
      </c>
      <c r="I1258" s="234"/>
      <c r="J1258" s="231"/>
      <c r="K1258" s="231"/>
      <c r="L1258" s="235"/>
      <c r="M1258" s="236"/>
      <c r="N1258" s="237"/>
      <c r="O1258" s="237"/>
      <c r="P1258" s="237"/>
      <c r="Q1258" s="237"/>
      <c r="R1258" s="237"/>
      <c r="S1258" s="237"/>
      <c r="T1258" s="238"/>
      <c r="AT1258" s="239" t="s">
        <v>157</v>
      </c>
      <c r="AU1258" s="239" t="s">
        <v>81</v>
      </c>
      <c r="AV1258" s="11" t="s">
        <v>79</v>
      </c>
      <c r="AW1258" s="11" t="s">
        <v>35</v>
      </c>
      <c r="AX1258" s="11" t="s">
        <v>72</v>
      </c>
      <c r="AY1258" s="239" t="s">
        <v>146</v>
      </c>
    </row>
    <row r="1259" s="12" customFormat="1">
      <c r="B1259" s="240"/>
      <c r="C1259" s="241"/>
      <c r="D1259" s="227" t="s">
        <v>157</v>
      </c>
      <c r="E1259" s="242" t="s">
        <v>21</v>
      </c>
      <c r="F1259" s="243" t="s">
        <v>331</v>
      </c>
      <c r="G1259" s="241"/>
      <c r="H1259" s="244">
        <v>25.983000000000001</v>
      </c>
      <c r="I1259" s="245"/>
      <c r="J1259" s="241"/>
      <c r="K1259" s="241"/>
      <c r="L1259" s="246"/>
      <c r="M1259" s="247"/>
      <c r="N1259" s="248"/>
      <c r="O1259" s="248"/>
      <c r="P1259" s="248"/>
      <c r="Q1259" s="248"/>
      <c r="R1259" s="248"/>
      <c r="S1259" s="248"/>
      <c r="T1259" s="249"/>
      <c r="AT1259" s="250" t="s">
        <v>157</v>
      </c>
      <c r="AU1259" s="250" t="s">
        <v>81</v>
      </c>
      <c r="AV1259" s="12" t="s">
        <v>81</v>
      </c>
      <c r="AW1259" s="12" t="s">
        <v>35</v>
      </c>
      <c r="AX1259" s="12" t="s">
        <v>72</v>
      </c>
      <c r="AY1259" s="250" t="s">
        <v>146</v>
      </c>
    </row>
    <row r="1260" s="11" customFormat="1">
      <c r="B1260" s="230"/>
      <c r="C1260" s="231"/>
      <c r="D1260" s="227" t="s">
        <v>157</v>
      </c>
      <c r="E1260" s="232" t="s">
        <v>21</v>
      </c>
      <c r="F1260" s="233" t="s">
        <v>186</v>
      </c>
      <c r="G1260" s="231"/>
      <c r="H1260" s="232" t="s">
        <v>21</v>
      </c>
      <c r="I1260" s="234"/>
      <c r="J1260" s="231"/>
      <c r="K1260" s="231"/>
      <c r="L1260" s="235"/>
      <c r="M1260" s="236"/>
      <c r="N1260" s="237"/>
      <c r="O1260" s="237"/>
      <c r="P1260" s="237"/>
      <c r="Q1260" s="237"/>
      <c r="R1260" s="237"/>
      <c r="S1260" s="237"/>
      <c r="T1260" s="238"/>
      <c r="AT1260" s="239" t="s">
        <v>157</v>
      </c>
      <c r="AU1260" s="239" t="s">
        <v>81</v>
      </c>
      <c r="AV1260" s="11" t="s">
        <v>79</v>
      </c>
      <c r="AW1260" s="11" t="s">
        <v>35</v>
      </c>
      <c r="AX1260" s="11" t="s">
        <v>72</v>
      </c>
      <c r="AY1260" s="239" t="s">
        <v>146</v>
      </c>
    </row>
    <row r="1261" s="12" customFormat="1">
      <c r="B1261" s="240"/>
      <c r="C1261" s="241"/>
      <c r="D1261" s="227" t="s">
        <v>157</v>
      </c>
      <c r="E1261" s="242" t="s">
        <v>21</v>
      </c>
      <c r="F1261" s="243" t="s">
        <v>332</v>
      </c>
      <c r="G1261" s="241"/>
      <c r="H1261" s="244">
        <v>18.852</v>
      </c>
      <c r="I1261" s="245"/>
      <c r="J1261" s="241"/>
      <c r="K1261" s="241"/>
      <c r="L1261" s="246"/>
      <c r="M1261" s="247"/>
      <c r="N1261" s="248"/>
      <c r="O1261" s="248"/>
      <c r="P1261" s="248"/>
      <c r="Q1261" s="248"/>
      <c r="R1261" s="248"/>
      <c r="S1261" s="248"/>
      <c r="T1261" s="249"/>
      <c r="AT1261" s="250" t="s">
        <v>157</v>
      </c>
      <c r="AU1261" s="250" t="s">
        <v>81</v>
      </c>
      <c r="AV1261" s="12" t="s">
        <v>81</v>
      </c>
      <c r="AW1261" s="12" t="s">
        <v>35</v>
      </c>
      <c r="AX1261" s="12" t="s">
        <v>72</v>
      </c>
      <c r="AY1261" s="250" t="s">
        <v>146</v>
      </c>
    </row>
    <row r="1262" s="1" customFormat="1" ht="16.5" customHeight="1">
      <c r="B1262" s="44"/>
      <c r="C1262" s="251" t="s">
        <v>1261</v>
      </c>
      <c r="D1262" s="251" t="s">
        <v>261</v>
      </c>
      <c r="E1262" s="252" t="s">
        <v>586</v>
      </c>
      <c r="F1262" s="253" t="s">
        <v>587</v>
      </c>
      <c r="G1262" s="254" t="s">
        <v>173</v>
      </c>
      <c r="H1262" s="255">
        <v>12.568</v>
      </c>
      <c r="I1262" s="256"/>
      <c r="J1262" s="257">
        <f>ROUND(I1262*H1262,2)</f>
        <v>0</v>
      </c>
      <c r="K1262" s="253" t="s">
        <v>152</v>
      </c>
      <c r="L1262" s="258"/>
      <c r="M1262" s="259" t="s">
        <v>21</v>
      </c>
      <c r="N1262" s="260" t="s">
        <v>43</v>
      </c>
      <c r="O1262" s="45"/>
      <c r="P1262" s="224">
        <f>O1262*H1262</f>
        <v>0</v>
      </c>
      <c r="Q1262" s="224">
        <v>0.029999999999999999</v>
      </c>
      <c r="R1262" s="224">
        <f>Q1262*H1262</f>
        <v>0.37703999999999999</v>
      </c>
      <c r="S1262" s="224">
        <v>0</v>
      </c>
      <c r="T1262" s="225">
        <f>S1262*H1262</f>
        <v>0</v>
      </c>
      <c r="AR1262" s="22" t="s">
        <v>426</v>
      </c>
      <c r="AT1262" s="22" t="s">
        <v>261</v>
      </c>
      <c r="AU1262" s="22" t="s">
        <v>81</v>
      </c>
      <c r="AY1262" s="22" t="s">
        <v>146</v>
      </c>
      <c r="BE1262" s="226">
        <f>IF(N1262="základní",J1262,0)</f>
        <v>0</v>
      </c>
      <c r="BF1262" s="226">
        <f>IF(N1262="snížená",J1262,0)</f>
        <v>0</v>
      </c>
      <c r="BG1262" s="226">
        <f>IF(N1262="zákl. přenesená",J1262,0)</f>
        <v>0</v>
      </c>
      <c r="BH1262" s="226">
        <f>IF(N1262="sníž. přenesená",J1262,0)</f>
        <v>0</v>
      </c>
      <c r="BI1262" s="226">
        <f>IF(N1262="nulová",J1262,0)</f>
        <v>0</v>
      </c>
      <c r="BJ1262" s="22" t="s">
        <v>79</v>
      </c>
      <c r="BK1262" s="226">
        <f>ROUND(I1262*H1262,2)</f>
        <v>0</v>
      </c>
      <c r="BL1262" s="22" t="s">
        <v>260</v>
      </c>
      <c r="BM1262" s="22" t="s">
        <v>1262</v>
      </c>
    </row>
    <row r="1263" s="1" customFormat="1">
      <c r="B1263" s="44"/>
      <c r="C1263" s="72"/>
      <c r="D1263" s="227" t="s">
        <v>155</v>
      </c>
      <c r="E1263" s="72"/>
      <c r="F1263" s="228" t="s">
        <v>589</v>
      </c>
      <c r="G1263" s="72"/>
      <c r="H1263" s="72"/>
      <c r="I1263" s="185"/>
      <c r="J1263" s="72"/>
      <c r="K1263" s="72"/>
      <c r="L1263" s="70"/>
      <c r="M1263" s="229"/>
      <c r="N1263" s="45"/>
      <c r="O1263" s="45"/>
      <c r="P1263" s="45"/>
      <c r="Q1263" s="45"/>
      <c r="R1263" s="45"/>
      <c r="S1263" s="45"/>
      <c r="T1263" s="93"/>
      <c r="AT1263" s="22" t="s">
        <v>155</v>
      </c>
      <c r="AU1263" s="22" t="s">
        <v>81</v>
      </c>
    </row>
    <row r="1264" s="11" customFormat="1">
      <c r="B1264" s="230"/>
      <c r="C1264" s="231"/>
      <c r="D1264" s="227" t="s">
        <v>157</v>
      </c>
      <c r="E1264" s="232" t="s">
        <v>21</v>
      </c>
      <c r="F1264" s="233" t="s">
        <v>1065</v>
      </c>
      <c r="G1264" s="231"/>
      <c r="H1264" s="232" t="s">
        <v>21</v>
      </c>
      <c r="I1264" s="234"/>
      <c r="J1264" s="231"/>
      <c r="K1264" s="231"/>
      <c r="L1264" s="235"/>
      <c r="M1264" s="236"/>
      <c r="N1264" s="237"/>
      <c r="O1264" s="237"/>
      <c r="P1264" s="237"/>
      <c r="Q1264" s="237"/>
      <c r="R1264" s="237"/>
      <c r="S1264" s="237"/>
      <c r="T1264" s="238"/>
      <c r="AT1264" s="239" t="s">
        <v>157</v>
      </c>
      <c r="AU1264" s="239" t="s">
        <v>81</v>
      </c>
      <c r="AV1264" s="11" t="s">
        <v>79</v>
      </c>
      <c r="AW1264" s="11" t="s">
        <v>35</v>
      </c>
      <c r="AX1264" s="11" t="s">
        <v>72</v>
      </c>
      <c r="AY1264" s="239" t="s">
        <v>146</v>
      </c>
    </row>
    <row r="1265" s="11" customFormat="1">
      <c r="B1265" s="230"/>
      <c r="C1265" s="231"/>
      <c r="D1265" s="227" t="s">
        <v>157</v>
      </c>
      <c r="E1265" s="232" t="s">
        <v>21</v>
      </c>
      <c r="F1265" s="233" t="s">
        <v>159</v>
      </c>
      <c r="G1265" s="231"/>
      <c r="H1265" s="232" t="s">
        <v>21</v>
      </c>
      <c r="I1265" s="234"/>
      <c r="J1265" s="231"/>
      <c r="K1265" s="231"/>
      <c r="L1265" s="235"/>
      <c r="M1265" s="236"/>
      <c r="N1265" s="237"/>
      <c r="O1265" s="237"/>
      <c r="P1265" s="237"/>
      <c r="Q1265" s="237"/>
      <c r="R1265" s="237"/>
      <c r="S1265" s="237"/>
      <c r="T1265" s="238"/>
      <c r="AT1265" s="239" t="s">
        <v>157</v>
      </c>
      <c r="AU1265" s="239" t="s">
        <v>81</v>
      </c>
      <c r="AV1265" s="11" t="s">
        <v>79</v>
      </c>
      <c r="AW1265" s="11" t="s">
        <v>35</v>
      </c>
      <c r="AX1265" s="11" t="s">
        <v>72</v>
      </c>
      <c r="AY1265" s="239" t="s">
        <v>146</v>
      </c>
    </row>
    <row r="1266" s="12" customFormat="1">
      <c r="B1266" s="240"/>
      <c r="C1266" s="241"/>
      <c r="D1266" s="227" t="s">
        <v>157</v>
      </c>
      <c r="E1266" s="242" t="s">
        <v>21</v>
      </c>
      <c r="F1266" s="243" t="s">
        <v>1263</v>
      </c>
      <c r="G1266" s="241"/>
      <c r="H1266" s="244">
        <v>4.2519999999999998</v>
      </c>
      <c r="I1266" s="245"/>
      <c r="J1266" s="241"/>
      <c r="K1266" s="241"/>
      <c r="L1266" s="246"/>
      <c r="M1266" s="247"/>
      <c r="N1266" s="248"/>
      <c r="O1266" s="248"/>
      <c r="P1266" s="248"/>
      <c r="Q1266" s="248"/>
      <c r="R1266" s="248"/>
      <c r="S1266" s="248"/>
      <c r="T1266" s="249"/>
      <c r="AT1266" s="250" t="s">
        <v>157</v>
      </c>
      <c r="AU1266" s="250" t="s">
        <v>81</v>
      </c>
      <c r="AV1266" s="12" t="s">
        <v>81</v>
      </c>
      <c r="AW1266" s="12" t="s">
        <v>35</v>
      </c>
      <c r="AX1266" s="12" t="s">
        <v>72</v>
      </c>
      <c r="AY1266" s="250" t="s">
        <v>146</v>
      </c>
    </row>
    <row r="1267" s="11" customFormat="1">
      <c r="B1267" s="230"/>
      <c r="C1267" s="231"/>
      <c r="D1267" s="227" t="s">
        <v>157</v>
      </c>
      <c r="E1267" s="232" t="s">
        <v>21</v>
      </c>
      <c r="F1267" s="233" t="s">
        <v>161</v>
      </c>
      <c r="G1267" s="231"/>
      <c r="H1267" s="232" t="s">
        <v>21</v>
      </c>
      <c r="I1267" s="234"/>
      <c r="J1267" s="231"/>
      <c r="K1267" s="231"/>
      <c r="L1267" s="235"/>
      <c r="M1267" s="236"/>
      <c r="N1267" s="237"/>
      <c r="O1267" s="237"/>
      <c r="P1267" s="237"/>
      <c r="Q1267" s="237"/>
      <c r="R1267" s="237"/>
      <c r="S1267" s="237"/>
      <c r="T1267" s="238"/>
      <c r="AT1267" s="239" t="s">
        <v>157</v>
      </c>
      <c r="AU1267" s="239" t="s">
        <v>81</v>
      </c>
      <c r="AV1267" s="11" t="s">
        <v>79</v>
      </c>
      <c r="AW1267" s="11" t="s">
        <v>35</v>
      </c>
      <c r="AX1267" s="11" t="s">
        <v>72</v>
      </c>
      <c r="AY1267" s="239" t="s">
        <v>146</v>
      </c>
    </row>
    <row r="1268" s="12" customFormat="1">
      <c r="B1268" s="240"/>
      <c r="C1268" s="241"/>
      <c r="D1268" s="227" t="s">
        <v>157</v>
      </c>
      <c r="E1268" s="242" t="s">
        <v>21</v>
      </c>
      <c r="F1268" s="243" t="s">
        <v>1264</v>
      </c>
      <c r="G1268" s="241"/>
      <c r="H1268" s="244">
        <v>4.6769999999999996</v>
      </c>
      <c r="I1268" s="245"/>
      <c r="J1268" s="241"/>
      <c r="K1268" s="241"/>
      <c r="L1268" s="246"/>
      <c r="M1268" s="247"/>
      <c r="N1268" s="248"/>
      <c r="O1268" s="248"/>
      <c r="P1268" s="248"/>
      <c r="Q1268" s="248"/>
      <c r="R1268" s="248"/>
      <c r="S1268" s="248"/>
      <c r="T1268" s="249"/>
      <c r="AT1268" s="250" t="s">
        <v>157</v>
      </c>
      <c r="AU1268" s="250" t="s">
        <v>81</v>
      </c>
      <c r="AV1268" s="12" t="s">
        <v>81</v>
      </c>
      <c r="AW1268" s="12" t="s">
        <v>35</v>
      </c>
      <c r="AX1268" s="12" t="s">
        <v>72</v>
      </c>
      <c r="AY1268" s="250" t="s">
        <v>146</v>
      </c>
    </row>
    <row r="1269" s="11" customFormat="1">
      <c r="B1269" s="230"/>
      <c r="C1269" s="231"/>
      <c r="D1269" s="227" t="s">
        <v>157</v>
      </c>
      <c r="E1269" s="232" t="s">
        <v>21</v>
      </c>
      <c r="F1269" s="233" t="s">
        <v>186</v>
      </c>
      <c r="G1269" s="231"/>
      <c r="H1269" s="232" t="s">
        <v>21</v>
      </c>
      <c r="I1269" s="234"/>
      <c r="J1269" s="231"/>
      <c r="K1269" s="231"/>
      <c r="L1269" s="235"/>
      <c r="M1269" s="236"/>
      <c r="N1269" s="237"/>
      <c r="O1269" s="237"/>
      <c r="P1269" s="237"/>
      <c r="Q1269" s="237"/>
      <c r="R1269" s="237"/>
      <c r="S1269" s="237"/>
      <c r="T1269" s="238"/>
      <c r="AT1269" s="239" t="s">
        <v>157</v>
      </c>
      <c r="AU1269" s="239" t="s">
        <v>81</v>
      </c>
      <c r="AV1269" s="11" t="s">
        <v>79</v>
      </c>
      <c r="AW1269" s="11" t="s">
        <v>35</v>
      </c>
      <c r="AX1269" s="11" t="s">
        <v>72</v>
      </c>
      <c r="AY1269" s="239" t="s">
        <v>146</v>
      </c>
    </row>
    <row r="1270" s="12" customFormat="1">
      <c r="B1270" s="240"/>
      <c r="C1270" s="241"/>
      <c r="D1270" s="227" t="s">
        <v>157</v>
      </c>
      <c r="E1270" s="242" t="s">
        <v>21</v>
      </c>
      <c r="F1270" s="243" t="s">
        <v>1265</v>
      </c>
      <c r="G1270" s="241"/>
      <c r="H1270" s="244">
        <v>3.3929999999999998</v>
      </c>
      <c r="I1270" s="245"/>
      <c r="J1270" s="241"/>
      <c r="K1270" s="241"/>
      <c r="L1270" s="246"/>
      <c r="M1270" s="247"/>
      <c r="N1270" s="248"/>
      <c r="O1270" s="248"/>
      <c r="P1270" s="248"/>
      <c r="Q1270" s="248"/>
      <c r="R1270" s="248"/>
      <c r="S1270" s="248"/>
      <c r="T1270" s="249"/>
      <c r="AT1270" s="250" t="s">
        <v>157</v>
      </c>
      <c r="AU1270" s="250" t="s">
        <v>81</v>
      </c>
      <c r="AV1270" s="12" t="s">
        <v>81</v>
      </c>
      <c r="AW1270" s="12" t="s">
        <v>35</v>
      </c>
      <c r="AX1270" s="12" t="s">
        <v>72</v>
      </c>
      <c r="AY1270" s="250" t="s">
        <v>146</v>
      </c>
    </row>
    <row r="1271" s="12" customFormat="1">
      <c r="B1271" s="240"/>
      <c r="C1271" s="241"/>
      <c r="D1271" s="227" t="s">
        <v>157</v>
      </c>
      <c r="E1271" s="241"/>
      <c r="F1271" s="243" t="s">
        <v>1266</v>
      </c>
      <c r="G1271" s="241"/>
      <c r="H1271" s="244">
        <v>12.568</v>
      </c>
      <c r="I1271" s="245"/>
      <c r="J1271" s="241"/>
      <c r="K1271" s="241"/>
      <c r="L1271" s="246"/>
      <c r="M1271" s="247"/>
      <c r="N1271" s="248"/>
      <c r="O1271" s="248"/>
      <c r="P1271" s="248"/>
      <c r="Q1271" s="248"/>
      <c r="R1271" s="248"/>
      <c r="S1271" s="248"/>
      <c r="T1271" s="249"/>
      <c r="AT1271" s="250" t="s">
        <v>157</v>
      </c>
      <c r="AU1271" s="250" t="s">
        <v>81</v>
      </c>
      <c r="AV1271" s="12" t="s">
        <v>81</v>
      </c>
      <c r="AW1271" s="12" t="s">
        <v>6</v>
      </c>
      <c r="AX1271" s="12" t="s">
        <v>79</v>
      </c>
      <c r="AY1271" s="250" t="s">
        <v>146</v>
      </c>
    </row>
    <row r="1272" s="1" customFormat="1" ht="25.5" customHeight="1">
      <c r="B1272" s="44"/>
      <c r="C1272" s="215" t="s">
        <v>1267</v>
      </c>
      <c r="D1272" s="215" t="s">
        <v>148</v>
      </c>
      <c r="E1272" s="216" t="s">
        <v>1257</v>
      </c>
      <c r="F1272" s="217" t="s">
        <v>1258</v>
      </c>
      <c r="G1272" s="218" t="s">
        <v>151</v>
      </c>
      <c r="H1272" s="219">
        <v>93.963999999999999</v>
      </c>
      <c r="I1272" s="220"/>
      <c r="J1272" s="221">
        <f>ROUND(I1272*H1272,2)</f>
        <v>0</v>
      </c>
      <c r="K1272" s="217" t="s">
        <v>152</v>
      </c>
      <c r="L1272" s="70"/>
      <c r="M1272" s="222" t="s">
        <v>21</v>
      </c>
      <c r="N1272" s="223" t="s">
        <v>43</v>
      </c>
      <c r="O1272" s="45"/>
      <c r="P1272" s="224">
        <f>O1272*H1272</f>
        <v>0</v>
      </c>
      <c r="Q1272" s="224">
        <v>0.0060000000000000001</v>
      </c>
      <c r="R1272" s="224">
        <f>Q1272*H1272</f>
        <v>0.56378399999999995</v>
      </c>
      <c r="S1272" s="224">
        <v>0</v>
      </c>
      <c r="T1272" s="225">
        <f>S1272*H1272</f>
        <v>0</v>
      </c>
      <c r="AR1272" s="22" t="s">
        <v>260</v>
      </c>
      <c r="AT1272" s="22" t="s">
        <v>148</v>
      </c>
      <c r="AU1272" s="22" t="s">
        <v>81</v>
      </c>
      <c r="AY1272" s="22" t="s">
        <v>146</v>
      </c>
      <c r="BE1272" s="226">
        <f>IF(N1272="základní",J1272,0)</f>
        <v>0</v>
      </c>
      <c r="BF1272" s="226">
        <f>IF(N1272="snížená",J1272,0)</f>
        <v>0</v>
      </c>
      <c r="BG1272" s="226">
        <f>IF(N1272="zákl. přenesená",J1272,0)</f>
        <v>0</v>
      </c>
      <c r="BH1272" s="226">
        <f>IF(N1272="sníž. přenesená",J1272,0)</f>
        <v>0</v>
      </c>
      <c r="BI1272" s="226">
        <f>IF(N1272="nulová",J1272,0)</f>
        <v>0</v>
      </c>
      <c r="BJ1272" s="22" t="s">
        <v>79</v>
      </c>
      <c r="BK1272" s="226">
        <f>ROUND(I1272*H1272,2)</f>
        <v>0</v>
      </c>
      <c r="BL1272" s="22" t="s">
        <v>260</v>
      </c>
      <c r="BM1272" s="22" t="s">
        <v>1268</v>
      </c>
    </row>
    <row r="1273" s="1" customFormat="1">
      <c r="B1273" s="44"/>
      <c r="C1273" s="72"/>
      <c r="D1273" s="227" t="s">
        <v>155</v>
      </c>
      <c r="E1273" s="72"/>
      <c r="F1273" s="228" t="s">
        <v>1260</v>
      </c>
      <c r="G1273" s="72"/>
      <c r="H1273" s="72"/>
      <c r="I1273" s="185"/>
      <c r="J1273" s="72"/>
      <c r="K1273" s="72"/>
      <c r="L1273" s="70"/>
      <c r="M1273" s="229"/>
      <c r="N1273" s="45"/>
      <c r="O1273" s="45"/>
      <c r="P1273" s="45"/>
      <c r="Q1273" s="45"/>
      <c r="R1273" s="45"/>
      <c r="S1273" s="45"/>
      <c r="T1273" s="93"/>
      <c r="AT1273" s="22" t="s">
        <v>155</v>
      </c>
      <c r="AU1273" s="22" t="s">
        <v>81</v>
      </c>
    </row>
    <row r="1274" s="12" customFormat="1">
      <c r="B1274" s="240"/>
      <c r="C1274" s="241"/>
      <c r="D1274" s="227" t="s">
        <v>157</v>
      </c>
      <c r="E1274" s="242" t="s">
        <v>21</v>
      </c>
      <c r="F1274" s="243" t="s">
        <v>1269</v>
      </c>
      <c r="G1274" s="241"/>
      <c r="H1274" s="244">
        <v>39.840000000000003</v>
      </c>
      <c r="I1274" s="245"/>
      <c r="J1274" s="241"/>
      <c r="K1274" s="241"/>
      <c r="L1274" s="246"/>
      <c r="M1274" s="247"/>
      <c r="N1274" s="248"/>
      <c r="O1274" s="248"/>
      <c r="P1274" s="248"/>
      <c r="Q1274" s="248"/>
      <c r="R1274" s="248"/>
      <c r="S1274" s="248"/>
      <c r="T1274" s="249"/>
      <c r="AT1274" s="250" t="s">
        <v>157</v>
      </c>
      <c r="AU1274" s="250" t="s">
        <v>81</v>
      </c>
      <c r="AV1274" s="12" t="s">
        <v>81</v>
      </c>
      <c r="AW1274" s="12" t="s">
        <v>35</v>
      </c>
      <c r="AX1274" s="12" t="s">
        <v>72</v>
      </c>
      <c r="AY1274" s="250" t="s">
        <v>146</v>
      </c>
    </row>
    <row r="1275" s="12" customFormat="1">
      <c r="B1275" s="240"/>
      <c r="C1275" s="241"/>
      <c r="D1275" s="227" t="s">
        <v>157</v>
      </c>
      <c r="E1275" s="242" t="s">
        <v>21</v>
      </c>
      <c r="F1275" s="243" t="s">
        <v>1270</v>
      </c>
      <c r="G1275" s="241"/>
      <c r="H1275" s="244">
        <v>54.124000000000002</v>
      </c>
      <c r="I1275" s="245"/>
      <c r="J1275" s="241"/>
      <c r="K1275" s="241"/>
      <c r="L1275" s="246"/>
      <c r="M1275" s="247"/>
      <c r="N1275" s="248"/>
      <c r="O1275" s="248"/>
      <c r="P1275" s="248"/>
      <c r="Q1275" s="248"/>
      <c r="R1275" s="248"/>
      <c r="S1275" s="248"/>
      <c r="T1275" s="249"/>
      <c r="AT1275" s="250" t="s">
        <v>157</v>
      </c>
      <c r="AU1275" s="250" t="s">
        <v>81</v>
      </c>
      <c r="AV1275" s="12" t="s">
        <v>81</v>
      </c>
      <c r="AW1275" s="12" t="s">
        <v>35</v>
      </c>
      <c r="AX1275" s="12" t="s">
        <v>72</v>
      </c>
      <c r="AY1275" s="250" t="s">
        <v>146</v>
      </c>
    </row>
    <row r="1276" s="1" customFormat="1" ht="16.5" customHeight="1">
      <c r="B1276" s="44"/>
      <c r="C1276" s="251" t="s">
        <v>1271</v>
      </c>
      <c r="D1276" s="251" t="s">
        <v>261</v>
      </c>
      <c r="E1276" s="252" t="s">
        <v>1272</v>
      </c>
      <c r="F1276" s="253" t="s">
        <v>1273</v>
      </c>
      <c r="G1276" s="254" t="s">
        <v>151</v>
      </c>
      <c r="H1276" s="255">
        <v>40.637</v>
      </c>
      <c r="I1276" s="256"/>
      <c r="J1276" s="257">
        <f>ROUND(I1276*H1276,2)</f>
        <v>0</v>
      </c>
      <c r="K1276" s="253" t="s">
        <v>152</v>
      </c>
      <c r="L1276" s="258"/>
      <c r="M1276" s="259" t="s">
        <v>21</v>
      </c>
      <c r="N1276" s="260" t="s">
        <v>43</v>
      </c>
      <c r="O1276" s="45"/>
      <c r="P1276" s="224">
        <f>O1276*H1276</f>
        <v>0</v>
      </c>
      <c r="Q1276" s="224">
        <v>0.0030000000000000001</v>
      </c>
      <c r="R1276" s="224">
        <f>Q1276*H1276</f>
        <v>0.12191100000000001</v>
      </c>
      <c r="S1276" s="224">
        <v>0</v>
      </c>
      <c r="T1276" s="225">
        <f>S1276*H1276</f>
        <v>0</v>
      </c>
      <c r="AR1276" s="22" t="s">
        <v>426</v>
      </c>
      <c r="AT1276" s="22" t="s">
        <v>261</v>
      </c>
      <c r="AU1276" s="22" t="s">
        <v>81</v>
      </c>
      <c r="AY1276" s="22" t="s">
        <v>146</v>
      </c>
      <c r="BE1276" s="226">
        <f>IF(N1276="základní",J1276,0)</f>
        <v>0</v>
      </c>
      <c r="BF1276" s="226">
        <f>IF(N1276="snížená",J1276,0)</f>
        <v>0</v>
      </c>
      <c r="BG1276" s="226">
        <f>IF(N1276="zákl. přenesená",J1276,0)</f>
        <v>0</v>
      </c>
      <c r="BH1276" s="226">
        <f>IF(N1276="sníž. přenesená",J1276,0)</f>
        <v>0</v>
      </c>
      <c r="BI1276" s="226">
        <f>IF(N1276="nulová",J1276,0)</f>
        <v>0</v>
      </c>
      <c r="BJ1276" s="22" t="s">
        <v>79</v>
      </c>
      <c r="BK1276" s="226">
        <f>ROUND(I1276*H1276,2)</f>
        <v>0</v>
      </c>
      <c r="BL1276" s="22" t="s">
        <v>260</v>
      </c>
      <c r="BM1276" s="22" t="s">
        <v>1274</v>
      </c>
    </row>
    <row r="1277" s="1" customFormat="1">
      <c r="B1277" s="44"/>
      <c r="C1277" s="72"/>
      <c r="D1277" s="227" t="s">
        <v>155</v>
      </c>
      <c r="E1277" s="72"/>
      <c r="F1277" s="228" t="s">
        <v>1275</v>
      </c>
      <c r="G1277" s="72"/>
      <c r="H1277" s="72"/>
      <c r="I1277" s="185"/>
      <c r="J1277" s="72"/>
      <c r="K1277" s="72"/>
      <c r="L1277" s="70"/>
      <c r="M1277" s="229"/>
      <c r="N1277" s="45"/>
      <c r="O1277" s="45"/>
      <c r="P1277" s="45"/>
      <c r="Q1277" s="45"/>
      <c r="R1277" s="45"/>
      <c r="S1277" s="45"/>
      <c r="T1277" s="93"/>
      <c r="AT1277" s="22" t="s">
        <v>155</v>
      </c>
      <c r="AU1277" s="22" t="s">
        <v>81</v>
      </c>
    </row>
    <row r="1278" s="12" customFormat="1">
      <c r="B1278" s="240"/>
      <c r="C1278" s="241"/>
      <c r="D1278" s="227" t="s">
        <v>157</v>
      </c>
      <c r="E1278" s="242" t="s">
        <v>21</v>
      </c>
      <c r="F1278" s="243" t="s">
        <v>1269</v>
      </c>
      <c r="G1278" s="241"/>
      <c r="H1278" s="244">
        <v>39.840000000000003</v>
      </c>
      <c r="I1278" s="245"/>
      <c r="J1278" s="241"/>
      <c r="K1278" s="241"/>
      <c r="L1278" s="246"/>
      <c r="M1278" s="247"/>
      <c r="N1278" s="248"/>
      <c r="O1278" s="248"/>
      <c r="P1278" s="248"/>
      <c r="Q1278" s="248"/>
      <c r="R1278" s="248"/>
      <c r="S1278" s="248"/>
      <c r="T1278" s="249"/>
      <c r="AT1278" s="250" t="s">
        <v>157</v>
      </c>
      <c r="AU1278" s="250" t="s">
        <v>81</v>
      </c>
      <c r="AV1278" s="12" t="s">
        <v>81</v>
      </c>
      <c r="AW1278" s="12" t="s">
        <v>35</v>
      </c>
      <c r="AX1278" s="12" t="s">
        <v>72</v>
      </c>
      <c r="AY1278" s="250" t="s">
        <v>146</v>
      </c>
    </row>
    <row r="1279" s="12" customFormat="1">
      <c r="B1279" s="240"/>
      <c r="C1279" s="241"/>
      <c r="D1279" s="227" t="s">
        <v>157</v>
      </c>
      <c r="E1279" s="241"/>
      <c r="F1279" s="243" t="s">
        <v>1276</v>
      </c>
      <c r="G1279" s="241"/>
      <c r="H1279" s="244">
        <v>40.637</v>
      </c>
      <c r="I1279" s="245"/>
      <c r="J1279" s="241"/>
      <c r="K1279" s="241"/>
      <c r="L1279" s="246"/>
      <c r="M1279" s="247"/>
      <c r="N1279" s="248"/>
      <c r="O1279" s="248"/>
      <c r="P1279" s="248"/>
      <c r="Q1279" s="248"/>
      <c r="R1279" s="248"/>
      <c r="S1279" s="248"/>
      <c r="T1279" s="249"/>
      <c r="AT1279" s="250" t="s">
        <v>157</v>
      </c>
      <c r="AU1279" s="250" t="s">
        <v>81</v>
      </c>
      <c r="AV1279" s="12" t="s">
        <v>81</v>
      </c>
      <c r="AW1279" s="12" t="s">
        <v>6</v>
      </c>
      <c r="AX1279" s="12" t="s">
        <v>79</v>
      </c>
      <c r="AY1279" s="250" t="s">
        <v>146</v>
      </c>
    </row>
    <row r="1280" s="1" customFormat="1" ht="16.5" customHeight="1">
      <c r="B1280" s="44"/>
      <c r="C1280" s="251" t="s">
        <v>1277</v>
      </c>
      <c r="D1280" s="251" t="s">
        <v>261</v>
      </c>
      <c r="E1280" s="252" t="s">
        <v>586</v>
      </c>
      <c r="F1280" s="253" t="s">
        <v>587</v>
      </c>
      <c r="G1280" s="254" t="s">
        <v>173</v>
      </c>
      <c r="H1280" s="255">
        <v>6.2110000000000003</v>
      </c>
      <c r="I1280" s="256"/>
      <c r="J1280" s="257">
        <f>ROUND(I1280*H1280,2)</f>
        <v>0</v>
      </c>
      <c r="K1280" s="253" t="s">
        <v>152</v>
      </c>
      <c r="L1280" s="258"/>
      <c r="M1280" s="259" t="s">
        <v>21</v>
      </c>
      <c r="N1280" s="260" t="s">
        <v>43</v>
      </c>
      <c r="O1280" s="45"/>
      <c r="P1280" s="224">
        <f>O1280*H1280</f>
        <v>0</v>
      </c>
      <c r="Q1280" s="224">
        <v>0.029999999999999999</v>
      </c>
      <c r="R1280" s="224">
        <f>Q1280*H1280</f>
        <v>0.18633</v>
      </c>
      <c r="S1280" s="224">
        <v>0</v>
      </c>
      <c r="T1280" s="225">
        <f>S1280*H1280</f>
        <v>0</v>
      </c>
      <c r="AR1280" s="22" t="s">
        <v>426</v>
      </c>
      <c r="AT1280" s="22" t="s">
        <v>261</v>
      </c>
      <c r="AU1280" s="22" t="s">
        <v>81</v>
      </c>
      <c r="AY1280" s="22" t="s">
        <v>146</v>
      </c>
      <c r="BE1280" s="226">
        <f>IF(N1280="základní",J1280,0)</f>
        <v>0</v>
      </c>
      <c r="BF1280" s="226">
        <f>IF(N1280="snížená",J1280,0)</f>
        <v>0</v>
      </c>
      <c r="BG1280" s="226">
        <f>IF(N1280="zákl. přenesená",J1280,0)</f>
        <v>0</v>
      </c>
      <c r="BH1280" s="226">
        <f>IF(N1280="sníž. přenesená",J1280,0)</f>
        <v>0</v>
      </c>
      <c r="BI1280" s="226">
        <f>IF(N1280="nulová",J1280,0)</f>
        <v>0</v>
      </c>
      <c r="BJ1280" s="22" t="s">
        <v>79</v>
      </c>
      <c r="BK1280" s="226">
        <f>ROUND(I1280*H1280,2)</f>
        <v>0</v>
      </c>
      <c r="BL1280" s="22" t="s">
        <v>260</v>
      </c>
      <c r="BM1280" s="22" t="s">
        <v>1278</v>
      </c>
    </row>
    <row r="1281" s="1" customFormat="1">
      <c r="B1281" s="44"/>
      <c r="C1281" s="72"/>
      <c r="D1281" s="227" t="s">
        <v>155</v>
      </c>
      <c r="E1281" s="72"/>
      <c r="F1281" s="228" t="s">
        <v>589</v>
      </c>
      <c r="G1281" s="72"/>
      <c r="H1281" s="72"/>
      <c r="I1281" s="185"/>
      <c r="J1281" s="72"/>
      <c r="K1281" s="72"/>
      <c r="L1281" s="70"/>
      <c r="M1281" s="229"/>
      <c r="N1281" s="45"/>
      <c r="O1281" s="45"/>
      <c r="P1281" s="45"/>
      <c r="Q1281" s="45"/>
      <c r="R1281" s="45"/>
      <c r="S1281" s="45"/>
      <c r="T1281" s="93"/>
      <c r="AT1281" s="22" t="s">
        <v>155</v>
      </c>
      <c r="AU1281" s="22" t="s">
        <v>81</v>
      </c>
    </row>
    <row r="1282" s="12" customFormat="1">
      <c r="B1282" s="240"/>
      <c r="C1282" s="241"/>
      <c r="D1282" s="227" t="s">
        <v>157</v>
      </c>
      <c r="E1282" s="242" t="s">
        <v>21</v>
      </c>
      <c r="F1282" s="243" t="s">
        <v>1279</v>
      </c>
      <c r="G1282" s="241"/>
      <c r="H1282" s="244">
        <v>6.0890000000000004</v>
      </c>
      <c r="I1282" s="245"/>
      <c r="J1282" s="241"/>
      <c r="K1282" s="241"/>
      <c r="L1282" s="246"/>
      <c r="M1282" s="247"/>
      <c r="N1282" s="248"/>
      <c r="O1282" s="248"/>
      <c r="P1282" s="248"/>
      <c r="Q1282" s="248"/>
      <c r="R1282" s="248"/>
      <c r="S1282" s="248"/>
      <c r="T1282" s="249"/>
      <c r="AT1282" s="250" t="s">
        <v>157</v>
      </c>
      <c r="AU1282" s="250" t="s">
        <v>81</v>
      </c>
      <c r="AV1282" s="12" t="s">
        <v>81</v>
      </c>
      <c r="AW1282" s="12" t="s">
        <v>35</v>
      </c>
      <c r="AX1282" s="12" t="s">
        <v>72</v>
      </c>
      <c r="AY1282" s="250" t="s">
        <v>146</v>
      </c>
    </row>
    <row r="1283" s="12" customFormat="1">
      <c r="B1283" s="240"/>
      <c r="C1283" s="241"/>
      <c r="D1283" s="227" t="s">
        <v>157</v>
      </c>
      <c r="E1283" s="241"/>
      <c r="F1283" s="243" t="s">
        <v>1280</v>
      </c>
      <c r="G1283" s="241"/>
      <c r="H1283" s="244">
        <v>6.2110000000000003</v>
      </c>
      <c r="I1283" s="245"/>
      <c r="J1283" s="241"/>
      <c r="K1283" s="241"/>
      <c r="L1283" s="246"/>
      <c r="M1283" s="247"/>
      <c r="N1283" s="248"/>
      <c r="O1283" s="248"/>
      <c r="P1283" s="248"/>
      <c r="Q1283" s="248"/>
      <c r="R1283" s="248"/>
      <c r="S1283" s="248"/>
      <c r="T1283" s="249"/>
      <c r="AT1283" s="250" t="s">
        <v>157</v>
      </c>
      <c r="AU1283" s="250" t="s">
        <v>81</v>
      </c>
      <c r="AV1283" s="12" t="s">
        <v>81</v>
      </c>
      <c r="AW1283" s="12" t="s">
        <v>6</v>
      </c>
      <c r="AX1283" s="12" t="s">
        <v>79</v>
      </c>
      <c r="AY1283" s="250" t="s">
        <v>146</v>
      </c>
    </row>
    <row r="1284" s="1" customFormat="1" ht="25.5" customHeight="1">
      <c r="B1284" s="44"/>
      <c r="C1284" s="215" t="s">
        <v>1281</v>
      </c>
      <c r="D1284" s="215" t="s">
        <v>148</v>
      </c>
      <c r="E1284" s="216" t="s">
        <v>1282</v>
      </c>
      <c r="F1284" s="217" t="s">
        <v>1283</v>
      </c>
      <c r="G1284" s="218" t="s">
        <v>151</v>
      </c>
      <c r="H1284" s="219">
        <v>19.529</v>
      </c>
      <c r="I1284" s="220"/>
      <c r="J1284" s="221">
        <f>ROUND(I1284*H1284,2)</f>
        <v>0</v>
      </c>
      <c r="K1284" s="217" t="s">
        <v>152</v>
      </c>
      <c r="L1284" s="70"/>
      <c r="M1284" s="222" t="s">
        <v>21</v>
      </c>
      <c r="N1284" s="223" t="s">
        <v>43</v>
      </c>
      <c r="O1284" s="45"/>
      <c r="P1284" s="224">
        <f>O1284*H1284</f>
        <v>0</v>
      </c>
      <c r="Q1284" s="224">
        <v>0</v>
      </c>
      <c r="R1284" s="224">
        <f>Q1284*H1284</f>
        <v>0</v>
      </c>
      <c r="S1284" s="224">
        <v>0.0018</v>
      </c>
      <c r="T1284" s="225">
        <f>S1284*H1284</f>
        <v>0.035152200000000002</v>
      </c>
      <c r="AR1284" s="22" t="s">
        <v>260</v>
      </c>
      <c r="AT1284" s="22" t="s">
        <v>148</v>
      </c>
      <c r="AU1284" s="22" t="s">
        <v>81</v>
      </c>
      <c r="AY1284" s="22" t="s">
        <v>146</v>
      </c>
      <c r="BE1284" s="226">
        <f>IF(N1284="základní",J1284,0)</f>
        <v>0</v>
      </c>
      <c r="BF1284" s="226">
        <f>IF(N1284="snížená",J1284,0)</f>
        <v>0</v>
      </c>
      <c r="BG1284" s="226">
        <f>IF(N1284="zákl. přenesená",J1284,0)</f>
        <v>0</v>
      </c>
      <c r="BH1284" s="226">
        <f>IF(N1284="sníž. přenesená",J1284,0)</f>
        <v>0</v>
      </c>
      <c r="BI1284" s="226">
        <f>IF(N1284="nulová",J1284,0)</f>
        <v>0</v>
      </c>
      <c r="BJ1284" s="22" t="s">
        <v>79</v>
      </c>
      <c r="BK1284" s="226">
        <f>ROUND(I1284*H1284,2)</f>
        <v>0</v>
      </c>
      <c r="BL1284" s="22" t="s">
        <v>260</v>
      </c>
      <c r="BM1284" s="22" t="s">
        <v>1284</v>
      </c>
    </row>
    <row r="1285" s="1" customFormat="1">
      <c r="B1285" s="44"/>
      <c r="C1285" s="72"/>
      <c r="D1285" s="227" t="s">
        <v>155</v>
      </c>
      <c r="E1285" s="72"/>
      <c r="F1285" s="228" t="s">
        <v>1285</v>
      </c>
      <c r="G1285" s="72"/>
      <c r="H1285" s="72"/>
      <c r="I1285" s="185"/>
      <c r="J1285" s="72"/>
      <c r="K1285" s="72"/>
      <c r="L1285" s="70"/>
      <c r="M1285" s="229"/>
      <c r="N1285" s="45"/>
      <c r="O1285" s="45"/>
      <c r="P1285" s="45"/>
      <c r="Q1285" s="45"/>
      <c r="R1285" s="45"/>
      <c r="S1285" s="45"/>
      <c r="T1285" s="93"/>
      <c r="AT1285" s="22" t="s">
        <v>155</v>
      </c>
      <c r="AU1285" s="22" t="s">
        <v>81</v>
      </c>
    </row>
    <row r="1286" s="12" customFormat="1">
      <c r="B1286" s="240"/>
      <c r="C1286" s="241"/>
      <c r="D1286" s="227" t="s">
        <v>157</v>
      </c>
      <c r="E1286" s="242" t="s">
        <v>21</v>
      </c>
      <c r="F1286" s="243" t="s">
        <v>851</v>
      </c>
      <c r="G1286" s="241"/>
      <c r="H1286" s="244">
        <v>19.529</v>
      </c>
      <c r="I1286" s="245"/>
      <c r="J1286" s="241"/>
      <c r="K1286" s="241"/>
      <c r="L1286" s="246"/>
      <c r="M1286" s="247"/>
      <c r="N1286" s="248"/>
      <c r="O1286" s="248"/>
      <c r="P1286" s="248"/>
      <c r="Q1286" s="248"/>
      <c r="R1286" s="248"/>
      <c r="S1286" s="248"/>
      <c r="T1286" s="249"/>
      <c r="AT1286" s="250" t="s">
        <v>157</v>
      </c>
      <c r="AU1286" s="250" t="s">
        <v>81</v>
      </c>
      <c r="AV1286" s="12" t="s">
        <v>81</v>
      </c>
      <c r="AW1286" s="12" t="s">
        <v>35</v>
      </c>
      <c r="AX1286" s="12" t="s">
        <v>72</v>
      </c>
      <c r="AY1286" s="250" t="s">
        <v>146</v>
      </c>
    </row>
    <row r="1287" s="1" customFormat="1" ht="25.5" customHeight="1">
      <c r="B1287" s="44"/>
      <c r="C1287" s="215" t="s">
        <v>1286</v>
      </c>
      <c r="D1287" s="215" t="s">
        <v>148</v>
      </c>
      <c r="E1287" s="216" t="s">
        <v>1287</v>
      </c>
      <c r="F1287" s="217" t="s">
        <v>1288</v>
      </c>
      <c r="G1287" s="218" t="s">
        <v>151</v>
      </c>
      <c r="H1287" s="219">
        <v>5.4589999999999996</v>
      </c>
      <c r="I1287" s="220"/>
      <c r="J1287" s="221">
        <f>ROUND(I1287*H1287,2)</f>
        <v>0</v>
      </c>
      <c r="K1287" s="217" t="s">
        <v>152</v>
      </c>
      <c r="L1287" s="70"/>
      <c r="M1287" s="222" t="s">
        <v>21</v>
      </c>
      <c r="N1287" s="223" t="s">
        <v>43</v>
      </c>
      <c r="O1287" s="45"/>
      <c r="P1287" s="224">
        <f>O1287*H1287</f>
        <v>0</v>
      </c>
      <c r="Q1287" s="224">
        <v>0.00010000000000000001</v>
      </c>
      <c r="R1287" s="224">
        <f>Q1287*H1287</f>
        <v>0.00054589999999999999</v>
      </c>
      <c r="S1287" s="224">
        <v>0</v>
      </c>
      <c r="T1287" s="225">
        <f>S1287*H1287</f>
        <v>0</v>
      </c>
      <c r="AR1287" s="22" t="s">
        <v>260</v>
      </c>
      <c r="AT1287" s="22" t="s">
        <v>148</v>
      </c>
      <c r="AU1287" s="22" t="s">
        <v>81</v>
      </c>
      <c r="AY1287" s="22" t="s">
        <v>146</v>
      </c>
      <c r="BE1287" s="226">
        <f>IF(N1287="základní",J1287,0)</f>
        <v>0</v>
      </c>
      <c r="BF1287" s="226">
        <f>IF(N1287="snížená",J1287,0)</f>
        <v>0</v>
      </c>
      <c r="BG1287" s="226">
        <f>IF(N1287="zákl. přenesená",J1287,0)</f>
        <v>0</v>
      </c>
      <c r="BH1287" s="226">
        <f>IF(N1287="sníž. přenesená",J1287,0)</f>
        <v>0</v>
      </c>
      <c r="BI1287" s="226">
        <f>IF(N1287="nulová",J1287,0)</f>
        <v>0</v>
      </c>
      <c r="BJ1287" s="22" t="s">
        <v>79</v>
      </c>
      <c r="BK1287" s="226">
        <f>ROUND(I1287*H1287,2)</f>
        <v>0</v>
      </c>
      <c r="BL1287" s="22" t="s">
        <v>260</v>
      </c>
      <c r="BM1287" s="22" t="s">
        <v>1289</v>
      </c>
    </row>
    <row r="1288" s="1" customFormat="1">
      <c r="B1288" s="44"/>
      <c r="C1288" s="72"/>
      <c r="D1288" s="227" t="s">
        <v>155</v>
      </c>
      <c r="E1288" s="72"/>
      <c r="F1288" s="228" t="s">
        <v>1290</v>
      </c>
      <c r="G1288" s="72"/>
      <c r="H1288" s="72"/>
      <c r="I1288" s="185"/>
      <c r="J1288" s="72"/>
      <c r="K1288" s="72"/>
      <c r="L1288" s="70"/>
      <c r="M1288" s="229"/>
      <c r="N1288" s="45"/>
      <c r="O1288" s="45"/>
      <c r="P1288" s="45"/>
      <c r="Q1288" s="45"/>
      <c r="R1288" s="45"/>
      <c r="S1288" s="45"/>
      <c r="T1288" s="93"/>
      <c r="AT1288" s="22" t="s">
        <v>155</v>
      </c>
      <c r="AU1288" s="22" t="s">
        <v>81</v>
      </c>
    </row>
    <row r="1289" s="12" customFormat="1">
      <c r="B1289" s="240"/>
      <c r="C1289" s="241"/>
      <c r="D1289" s="227" t="s">
        <v>157</v>
      </c>
      <c r="E1289" s="242" t="s">
        <v>21</v>
      </c>
      <c r="F1289" s="243" t="s">
        <v>851</v>
      </c>
      <c r="G1289" s="241"/>
      <c r="H1289" s="244">
        <v>19.529</v>
      </c>
      <c r="I1289" s="245"/>
      <c r="J1289" s="241"/>
      <c r="K1289" s="241"/>
      <c r="L1289" s="246"/>
      <c r="M1289" s="247"/>
      <c r="N1289" s="248"/>
      <c r="O1289" s="248"/>
      <c r="P1289" s="248"/>
      <c r="Q1289" s="248"/>
      <c r="R1289" s="248"/>
      <c r="S1289" s="248"/>
      <c r="T1289" s="249"/>
      <c r="AT1289" s="250" t="s">
        <v>157</v>
      </c>
      <c r="AU1289" s="250" t="s">
        <v>81</v>
      </c>
      <c r="AV1289" s="12" t="s">
        <v>81</v>
      </c>
      <c r="AW1289" s="12" t="s">
        <v>35</v>
      </c>
      <c r="AX1289" s="12" t="s">
        <v>72</v>
      </c>
      <c r="AY1289" s="250" t="s">
        <v>146</v>
      </c>
    </row>
    <row r="1290" s="12" customFormat="1">
      <c r="B1290" s="240"/>
      <c r="C1290" s="241"/>
      <c r="D1290" s="227" t="s">
        <v>157</v>
      </c>
      <c r="E1290" s="242" t="s">
        <v>21</v>
      </c>
      <c r="F1290" s="243" t="s">
        <v>1291</v>
      </c>
      <c r="G1290" s="241"/>
      <c r="H1290" s="244">
        <v>-14.07</v>
      </c>
      <c r="I1290" s="245"/>
      <c r="J1290" s="241"/>
      <c r="K1290" s="241"/>
      <c r="L1290" s="246"/>
      <c r="M1290" s="247"/>
      <c r="N1290" s="248"/>
      <c r="O1290" s="248"/>
      <c r="P1290" s="248"/>
      <c r="Q1290" s="248"/>
      <c r="R1290" s="248"/>
      <c r="S1290" s="248"/>
      <c r="T1290" s="249"/>
      <c r="AT1290" s="250" t="s">
        <v>157</v>
      </c>
      <c r="AU1290" s="250" t="s">
        <v>81</v>
      </c>
      <c r="AV1290" s="12" t="s">
        <v>81</v>
      </c>
      <c r="AW1290" s="12" t="s">
        <v>35</v>
      </c>
      <c r="AX1290" s="12" t="s">
        <v>72</v>
      </c>
      <c r="AY1290" s="250" t="s">
        <v>146</v>
      </c>
    </row>
    <row r="1291" s="1" customFormat="1" ht="25.5" customHeight="1">
      <c r="B1291" s="44"/>
      <c r="C1291" s="215" t="s">
        <v>1292</v>
      </c>
      <c r="D1291" s="215" t="s">
        <v>148</v>
      </c>
      <c r="E1291" s="216" t="s">
        <v>1293</v>
      </c>
      <c r="F1291" s="217" t="s">
        <v>1294</v>
      </c>
      <c r="G1291" s="218" t="s">
        <v>151</v>
      </c>
      <c r="H1291" s="219">
        <v>10.07</v>
      </c>
      <c r="I1291" s="220"/>
      <c r="J1291" s="221">
        <f>ROUND(I1291*H1291,2)</f>
        <v>0</v>
      </c>
      <c r="K1291" s="217" t="s">
        <v>152</v>
      </c>
      <c r="L1291" s="70"/>
      <c r="M1291" s="222" t="s">
        <v>21</v>
      </c>
      <c r="N1291" s="223" t="s">
        <v>43</v>
      </c>
      <c r="O1291" s="45"/>
      <c r="P1291" s="224">
        <f>O1291*H1291</f>
        <v>0</v>
      </c>
      <c r="Q1291" s="224">
        <v>0.00020000000000000001</v>
      </c>
      <c r="R1291" s="224">
        <f>Q1291*H1291</f>
        <v>0.0020140000000000002</v>
      </c>
      <c r="S1291" s="224">
        <v>0</v>
      </c>
      <c r="T1291" s="225">
        <f>S1291*H1291</f>
        <v>0</v>
      </c>
      <c r="AR1291" s="22" t="s">
        <v>260</v>
      </c>
      <c r="AT1291" s="22" t="s">
        <v>148</v>
      </c>
      <c r="AU1291" s="22" t="s">
        <v>81</v>
      </c>
      <c r="AY1291" s="22" t="s">
        <v>146</v>
      </c>
      <c r="BE1291" s="226">
        <f>IF(N1291="základní",J1291,0)</f>
        <v>0</v>
      </c>
      <c r="BF1291" s="226">
        <f>IF(N1291="snížená",J1291,0)</f>
        <v>0</v>
      </c>
      <c r="BG1291" s="226">
        <f>IF(N1291="zákl. přenesená",J1291,0)</f>
        <v>0</v>
      </c>
      <c r="BH1291" s="226">
        <f>IF(N1291="sníž. přenesená",J1291,0)</f>
        <v>0</v>
      </c>
      <c r="BI1291" s="226">
        <f>IF(N1291="nulová",J1291,0)</f>
        <v>0</v>
      </c>
      <c r="BJ1291" s="22" t="s">
        <v>79</v>
      </c>
      <c r="BK1291" s="226">
        <f>ROUND(I1291*H1291,2)</f>
        <v>0</v>
      </c>
      <c r="BL1291" s="22" t="s">
        <v>260</v>
      </c>
      <c r="BM1291" s="22" t="s">
        <v>1295</v>
      </c>
    </row>
    <row r="1292" s="1" customFormat="1">
      <c r="B1292" s="44"/>
      <c r="C1292" s="72"/>
      <c r="D1292" s="227" t="s">
        <v>155</v>
      </c>
      <c r="E1292" s="72"/>
      <c r="F1292" s="228" t="s">
        <v>1296</v>
      </c>
      <c r="G1292" s="72"/>
      <c r="H1292" s="72"/>
      <c r="I1292" s="185"/>
      <c r="J1292" s="72"/>
      <c r="K1292" s="72"/>
      <c r="L1292" s="70"/>
      <c r="M1292" s="229"/>
      <c r="N1292" s="45"/>
      <c r="O1292" s="45"/>
      <c r="P1292" s="45"/>
      <c r="Q1292" s="45"/>
      <c r="R1292" s="45"/>
      <c r="S1292" s="45"/>
      <c r="T1292" s="93"/>
      <c r="AT1292" s="22" t="s">
        <v>155</v>
      </c>
      <c r="AU1292" s="22" t="s">
        <v>81</v>
      </c>
    </row>
    <row r="1293" s="12" customFormat="1">
      <c r="B1293" s="240"/>
      <c r="C1293" s="241"/>
      <c r="D1293" s="227" t="s">
        <v>157</v>
      </c>
      <c r="E1293" s="242" t="s">
        <v>21</v>
      </c>
      <c r="F1293" s="243" t="s">
        <v>1297</v>
      </c>
      <c r="G1293" s="241"/>
      <c r="H1293" s="244">
        <v>10.07</v>
      </c>
      <c r="I1293" s="245"/>
      <c r="J1293" s="241"/>
      <c r="K1293" s="241"/>
      <c r="L1293" s="246"/>
      <c r="M1293" s="247"/>
      <c r="N1293" s="248"/>
      <c r="O1293" s="248"/>
      <c r="P1293" s="248"/>
      <c r="Q1293" s="248"/>
      <c r="R1293" s="248"/>
      <c r="S1293" s="248"/>
      <c r="T1293" s="249"/>
      <c r="AT1293" s="250" t="s">
        <v>157</v>
      </c>
      <c r="AU1293" s="250" t="s">
        <v>81</v>
      </c>
      <c r="AV1293" s="12" t="s">
        <v>81</v>
      </c>
      <c r="AW1293" s="12" t="s">
        <v>35</v>
      </c>
      <c r="AX1293" s="12" t="s">
        <v>72</v>
      </c>
      <c r="AY1293" s="250" t="s">
        <v>146</v>
      </c>
    </row>
    <row r="1294" s="1" customFormat="1" ht="25.5" customHeight="1">
      <c r="B1294" s="44"/>
      <c r="C1294" s="215" t="s">
        <v>1298</v>
      </c>
      <c r="D1294" s="215" t="s">
        <v>148</v>
      </c>
      <c r="E1294" s="216" t="s">
        <v>1299</v>
      </c>
      <c r="F1294" s="217" t="s">
        <v>1300</v>
      </c>
      <c r="G1294" s="218" t="s">
        <v>151</v>
      </c>
      <c r="H1294" s="219">
        <v>4</v>
      </c>
      <c r="I1294" s="220"/>
      <c r="J1294" s="221">
        <f>ROUND(I1294*H1294,2)</f>
        <v>0</v>
      </c>
      <c r="K1294" s="217" t="s">
        <v>152</v>
      </c>
      <c r="L1294" s="70"/>
      <c r="M1294" s="222" t="s">
        <v>21</v>
      </c>
      <c r="N1294" s="223" t="s">
        <v>43</v>
      </c>
      <c r="O1294" s="45"/>
      <c r="P1294" s="224">
        <f>O1294*H1294</f>
        <v>0</v>
      </c>
      <c r="Q1294" s="224">
        <v>0.00029999999999999997</v>
      </c>
      <c r="R1294" s="224">
        <f>Q1294*H1294</f>
        <v>0.0011999999999999999</v>
      </c>
      <c r="S1294" s="224">
        <v>0</v>
      </c>
      <c r="T1294" s="225">
        <f>S1294*H1294</f>
        <v>0</v>
      </c>
      <c r="AR1294" s="22" t="s">
        <v>260</v>
      </c>
      <c r="AT1294" s="22" t="s">
        <v>148</v>
      </c>
      <c r="AU1294" s="22" t="s">
        <v>81</v>
      </c>
      <c r="AY1294" s="22" t="s">
        <v>146</v>
      </c>
      <c r="BE1294" s="226">
        <f>IF(N1294="základní",J1294,0)</f>
        <v>0</v>
      </c>
      <c r="BF1294" s="226">
        <f>IF(N1294="snížená",J1294,0)</f>
        <v>0</v>
      </c>
      <c r="BG1294" s="226">
        <f>IF(N1294="zákl. přenesená",J1294,0)</f>
        <v>0</v>
      </c>
      <c r="BH1294" s="226">
        <f>IF(N1294="sníž. přenesená",J1294,0)</f>
        <v>0</v>
      </c>
      <c r="BI1294" s="226">
        <f>IF(N1294="nulová",J1294,0)</f>
        <v>0</v>
      </c>
      <c r="BJ1294" s="22" t="s">
        <v>79</v>
      </c>
      <c r="BK1294" s="226">
        <f>ROUND(I1294*H1294,2)</f>
        <v>0</v>
      </c>
      <c r="BL1294" s="22" t="s">
        <v>260</v>
      </c>
      <c r="BM1294" s="22" t="s">
        <v>1301</v>
      </c>
    </row>
    <row r="1295" s="1" customFormat="1">
      <c r="B1295" s="44"/>
      <c r="C1295" s="72"/>
      <c r="D1295" s="227" t="s">
        <v>155</v>
      </c>
      <c r="E1295" s="72"/>
      <c r="F1295" s="228" t="s">
        <v>1302</v>
      </c>
      <c r="G1295" s="72"/>
      <c r="H1295" s="72"/>
      <c r="I1295" s="185"/>
      <c r="J1295" s="72"/>
      <c r="K1295" s="72"/>
      <c r="L1295" s="70"/>
      <c r="M1295" s="229"/>
      <c r="N1295" s="45"/>
      <c r="O1295" s="45"/>
      <c r="P1295" s="45"/>
      <c r="Q1295" s="45"/>
      <c r="R1295" s="45"/>
      <c r="S1295" s="45"/>
      <c r="T1295" s="93"/>
      <c r="AT1295" s="22" t="s">
        <v>155</v>
      </c>
      <c r="AU1295" s="22" t="s">
        <v>81</v>
      </c>
    </row>
    <row r="1296" s="12" customFormat="1">
      <c r="B1296" s="240"/>
      <c r="C1296" s="241"/>
      <c r="D1296" s="227" t="s">
        <v>157</v>
      </c>
      <c r="E1296" s="242" t="s">
        <v>21</v>
      </c>
      <c r="F1296" s="243" t="s">
        <v>1303</v>
      </c>
      <c r="G1296" s="241"/>
      <c r="H1296" s="244">
        <v>4</v>
      </c>
      <c r="I1296" s="245"/>
      <c r="J1296" s="241"/>
      <c r="K1296" s="241"/>
      <c r="L1296" s="246"/>
      <c r="M1296" s="247"/>
      <c r="N1296" s="248"/>
      <c r="O1296" s="248"/>
      <c r="P1296" s="248"/>
      <c r="Q1296" s="248"/>
      <c r="R1296" s="248"/>
      <c r="S1296" s="248"/>
      <c r="T1296" s="249"/>
      <c r="AT1296" s="250" t="s">
        <v>157</v>
      </c>
      <c r="AU1296" s="250" t="s">
        <v>81</v>
      </c>
      <c r="AV1296" s="12" t="s">
        <v>81</v>
      </c>
      <c r="AW1296" s="12" t="s">
        <v>35</v>
      </c>
      <c r="AX1296" s="12" t="s">
        <v>72</v>
      </c>
      <c r="AY1296" s="250" t="s">
        <v>146</v>
      </c>
    </row>
    <row r="1297" s="1" customFormat="1" ht="25.5" customHeight="1">
      <c r="B1297" s="44"/>
      <c r="C1297" s="215" t="s">
        <v>1304</v>
      </c>
      <c r="D1297" s="215" t="s">
        <v>148</v>
      </c>
      <c r="E1297" s="216" t="s">
        <v>1305</v>
      </c>
      <c r="F1297" s="217" t="s">
        <v>1306</v>
      </c>
      <c r="G1297" s="218" t="s">
        <v>151</v>
      </c>
      <c r="H1297" s="219">
        <v>476.41800000000001</v>
      </c>
      <c r="I1297" s="220"/>
      <c r="J1297" s="221">
        <f>ROUND(I1297*H1297,2)</f>
        <v>0</v>
      </c>
      <c r="K1297" s="217" t="s">
        <v>152</v>
      </c>
      <c r="L1297" s="70"/>
      <c r="M1297" s="222" t="s">
        <v>21</v>
      </c>
      <c r="N1297" s="223" t="s">
        <v>43</v>
      </c>
      <c r="O1297" s="45"/>
      <c r="P1297" s="224">
        <f>O1297*H1297</f>
        <v>0</v>
      </c>
      <c r="Q1297" s="224">
        <v>0.00013999999999999999</v>
      </c>
      <c r="R1297" s="224">
        <f>Q1297*H1297</f>
        <v>0.066698519999999997</v>
      </c>
      <c r="S1297" s="224">
        <v>0</v>
      </c>
      <c r="T1297" s="225">
        <f>S1297*H1297</f>
        <v>0</v>
      </c>
      <c r="AR1297" s="22" t="s">
        <v>260</v>
      </c>
      <c r="AT1297" s="22" t="s">
        <v>148</v>
      </c>
      <c r="AU1297" s="22" t="s">
        <v>81</v>
      </c>
      <c r="AY1297" s="22" t="s">
        <v>146</v>
      </c>
      <c r="BE1297" s="226">
        <f>IF(N1297="základní",J1297,0)</f>
        <v>0</v>
      </c>
      <c r="BF1297" s="226">
        <f>IF(N1297="snížená",J1297,0)</f>
        <v>0</v>
      </c>
      <c r="BG1297" s="226">
        <f>IF(N1297="zákl. přenesená",J1297,0)</f>
        <v>0</v>
      </c>
      <c r="BH1297" s="226">
        <f>IF(N1297="sníž. přenesená",J1297,0)</f>
        <v>0</v>
      </c>
      <c r="BI1297" s="226">
        <f>IF(N1297="nulová",J1297,0)</f>
        <v>0</v>
      </c>
      <c r="BJ1297" s="22" t="s">
        <v>79</v>
      </c>
      <c r="BK1297" s="226">
        <f>ROUND(I1297*H1297,2)</f>
        <v>0</v>
      </c>
      <c r="BL1297" s="22" t="s">
        <v>260</v>
      </c>
      <c r="BM1297" s="22" t="s">
        <v>1307</v>
      </c>
    </row>
    <row r="1298" s="1" customFormat="1">
      <c r="B1298" s="44"/>
      <c r="C1298" s="72"/>
      <c r="D1298" s="227" t="s">
        <v>155</v>
      </c>
      <c r="E1298" s="72"/>
      <c r="F1298" s="228" t="s">
        <v>1308</v>
      </c>
      <c r="G1298" s="72"/>
      <c r="H1298" s="72"/>
      <c r="I1298" s="185"/>
      <c r="J1298" s="72"/>
      <c r="K1298" s="72"/>
      <c r="L1298" s="70"/>
      <c r="M1298" s="229"/>
      <c r="N1298" s="45"/>
      <c r="O1298" s="45"/>
      <c r="P1298" s="45"/>
      <c r="Q1298" s="45"/>
      <c r="R1298" s="45"/>
      <c r="S1298" s="45"/>
      <c r="T1298" s="93"/>
      <c r="AT1298" s="22" t="s">
        <v>155</v>
      </c>
      <c r="AU1298" s="22" t="s">
        <v>81</v>
      </c>
    </row>
    <row r="1299" s="12" customFormat="1">
      <c r="B1299" s="240"/>
      <c r="C1299" s="241"/>
      <c r="D1299" s="227" t="s">
        <v>157</v>
      </c>
      <c r="E1299" s="242" t="s">
        <v>21</v>
      </c>
      <c r="F1299" s="243" t="s">
        <v>850</v>
      </c>
      <c r="G1299" s="241"/>
      <c r="H1299" s="244">
        <v>572.41800000000001</v>
      </c>
      <c r="I1299" s="245"/>
      <c r="J1299" s="241"/>
      <c r="K1299" s="241"/>
      <c r="L1299" s="246"/>
      <c r="M1299" s="247"/>
      <c r="N1299" s="248"/>
      <c r="O1299" s="248"/>
      <c r="P1299" s="248"/>
      <c r="Q1299" s="248"/>
      <c r="R1299" s="248"/>
      <c r="S1299" s="248"/>
      <c r="T1299" s="249"/>
      <c r="AT1299" s="250" t="s">
        <v>157</v>
      </c>
      <c r="AU1299" s="250" t="s">
        <v>81</v>
      </c>
      <c r="AV1299" s="12" t="s">
        <v>81</v>
      </c>
      <c r="AW1299" s="12" t="s">
        <v>35</v>
      </c>
      <c r="AX1299" s="12" t="s">
        <v>72</v>
      </c>
      <c r="AY1299" s="250" t="s">
        <v>146</v>
      </c>
    </row>
    <row r="1300" s="12" customFormat="1">
      <c r="B1300" s="240"/>
      <c r="C1300" s="241"/>
      <c r="D1300" s="227" t="s">
        <v>157</v>
      </c>
      <c r="E1300" s="242" t="s">
        <v>21</v>
      </c>
      <c r="F1300" s="243" t="s">
        <v>1309</v>
      </c>
      <c r="G1300" s="241"/>
      <c r="H1300" s="244">
        <v>-96</v>
      </c>
      <c r="I1300" s="245"/>
      <c r="J1300" s="241"/>
      <c r="K1300" s="241"/>
      <c r="L1300" s="246"/>
      <c r="M1300" s="247"/>
      <c r="N1300" s="248"/>
      <c r="O1300" s="248"/>
      <c r="P1300" s="248"/>
      <c r="Q1300" s="248"/>
      <c r="R1300" s="248"/>
      <c r="S1300" s="248"/>
      <c r="T1300" s="249"/>
      <c r="AT1300" s="250" t="s">
        <v>157</v>
      </c>
      <c r="AU1300" s="250" t="s">
        <v>81</v>
      </c>
      <c r="AV1300" s="12" t="s">
        <v>81</v>
      </c>
      <c r="AW1300" s="12" t="s">
        <v>35</v>
      </c>
      <c r="AX1300" s="12" t="s">
        <v>72</v>
      </c>
      <c r="AY1300" s="250" t="s">
        <v>146</v>
      </c>
    </row>
    <row r="1301" s="1" customFormat="1" ht="25.5" customHeight="1">
      <c r="B1301" s="44"/>
      <c r="C1301" s="215" t="s">
        <v>1310</v>
      </c>
      <c r="D1301" s="215" t="s">
        <v>148</v>
      </c>
      <c r="E1301" s="216" t="s">
        <v>1311</v>
      </c>
      <c r="F1301" s="217" t="s">
        <v>1312</v>
      </c>
      <c r="G1301" s="218" t="s">
        <v>151</v>
      </c>
      <c r="H1301" s="219">
        <v>92</v>
      </c>
      <c r="I1301" s="220"/>
      <c r="J1301" s="221">
        <f>ROUND(I1301*H1301,2)</f>
        <v>0</v>
      </c>
      <c r="K1301" s="217" t="s">
        <v>152</v>
      </c>
      <c r="L1301" s="70"/>
      <c r="M1301" s="222" t="s">
        <v>21</v>
      </c>
      <c r="N1301" s="223" t="s">
        <v>43</v>
      </c>
      <c r="O1301" s="45"/>
      <c r="P1301" s="224">
        <f>O1301*H1301</f>
        <v>0</v>
      </c>
      <c r="Q1301" s="224">
        <v>0.00027</v>
      </c>
      <c r="R1301" s="224">
        <f>Q1301*H1301</f>
        <v>0.024840000000000001</v>
      </c>
      <c r="S1301" s="224">
        <v>0</v>
      </c>
      <c r="T1301" s="225">
        <f>S1301*H1301</f>
        <v>0</v>
      </c>
      <c r="AR1301" s="22" t="s">
        <v>260</v>
      </c>
      <c r="AT1301" s="22" t="s">
        <v>148</v>
      </c>
      <c r="AU1301" s="22" t="s">
        <v>81</v>
      </c>
      <c r="AY1301" s="22" t="s">
        <v>146</v>
      </c>
      <c r="BE1301" s="226">
        <f>IF(N1301="základní",J1301,0)</f>
        <v>0</v>
      </c>
      <c r="BF1301" s="226">
        <f>IF(N1301="snížená",J1301,0)</f>
        <v>0</v>
      </c>
      <c r="BG1301" s="226">
        <f>IF(N1301="zákl. přenesená",J1301,0)</f>
        <v>0</v>
      </c>
      <c r="BH1301" s="226">
        <f>IF(N1301="sníž. přenesená",J1301,0)</f>
        <v>0</v>
      </c>
      <c r="BI1301" s="226">
        <f>IF(N1301="nulová",J1301,0)</f>
        <v>0</v>
      </c>
      <c r="BJ1301" s="22" t="s">
        <v>79</v>
      </c>
      <c r="BK1301" s="226">
        <f>ROUND(I1301*H1301,2)</f>
        <v>0</v>
      </c>
      <c r="BL1301" s="22" t="s">
        <v>260</v>
      </c>
      <c r="BM1301" s="22" t="s">
        <v>1313</v>
      </c>
    </row>
    <row r="1302" s="1" customFormat="1">
      <c r="B1302" s="44"/>
      <c r="C1302" s="72"/>
      <c r="D1302" s="227" t="s">
        <v>155</v>
      </c>
      <c r="E1302" s="72"/>
      <c r="F1302" s="228" t="s">
        <v>1314</v>
      </c>
      <c r="G1302" s="72"/>
      <c r="H1302" s="72"/>
      <c r="I1302" s="185"/>
      <c r="J1302" s="72"/>
      <c r="K1302" s="72"/>
      <c r="L1302" s="70"/>
      <c r="M1302" s="229"/>
      <c r="N1302" s="45"/>
      <c r="O1302" s="45"/>
      <c r="P1302" s="45"/>
      <c r="Q1302" s="45"/>
      <c r="R1302" s="45"/>
      <c r="S1302" s="45"/>
      <c r="T1302" s="93"/>
      <c r="AT1302" s="22" t="s">
        <v>155</v>
      </c>
      <c r="AU1302" s="22" t="s">
        <v>81</v>
      </c>
    </row>
    <row r="1303" s="12" customFormat="1">
      <c r="B1303" s="240"/>
      <c r="C1303" s="241"/>
      <c r="D1303" s="227" t="s">
        <v>157</v>
      </c>
      <c r="E1303" s="242" t="s">
        <v>21</v>
      </c>
      <c r="F1303" s="243" t="s">
        <v>1315</v>
      </c>
      <c r="G1303" s="241"/>
      <c r="H1303" s="244">
        <v>92</v>
      </c>
      <c r="I1303" s="245"/>
      <c r="J1303" s="241"/>
      <c r="K1303" s="241"/>
      <c r="L1303" s="246"/>
      <c r="M1303" s="247"/>
      <c r="N1303" s="248"/>
      <c r="O1303" s="248"/>
      <c r="P1303" s="248"/>
      <c r="Q1303" s="248"/>
      <c r="R1303" s="248"/>
      <c r="S1303" s="248"/>
      <c r="T1303" s="249"/>
      <c r="AT1303" s="250" t="s">
        <v>157</v>
      </c>
      <c r="AU1303" s="250" t="s">
        <v>81</v>
      </c>
      <c r="AV1303" s="12" t="s">
        <v>81</v>
      </c>
      <c r="AW1303" s="12" t="s">
        <v>35</v>
      </c>
      <c r="AX1303" s="12" t="s">
        <v>72</v>
      </c>
      <c r="AY1303" s="250" t="s">
        <v>146</v>
      </c>
    </row>
    <row r="1304" s="1" customFormat="1" ht="25.5" customHeight="1">
      <c r="B1304" s="44"/>
      <c r="C1304" s="215" t="s">
        <v>1316</v>
      </c>
      <c r="D1304" s="215" t="s">
        <v>148</v>
      </c>
      <c r="E1304" s="216" t="s">
        <v>1317</v>
      </c>
      <c r="F1304" s="217" t="s">
        <v>1318</v>
      </c>
      <c r="G1304" s="218" t="s">
        <v>151</v>
      </c>
      <c r="H1304" s="219">
        <v>4</v>
      </c>
      <c r="I1304" s="220"/>
      <c r="J1304" s="221">
        <f>ROUND(I1304*H1304,2)</f>
        <v>0</v>
      </c>
      <c r="K1304" s="217" t="s">
        <v>152</v>
      </c>
      <c r="L1304" s="70"/>
      <c r="M1304" s="222" t="s">
        <v>21</v>
      </c>
      <c r="N1304" s="223" t="s">
        <v>43</v>
      </c>
      <c r="O1304" s="45"/>
      <c r="P1304" s="224">
        <f>O1304*H1304</f>
        <v>0</v>
      </c>
      <c r="Q1304" s="224">
        <v>0.00040999999999999999</v>
      </c>
      <c r="R1304" s="224">
        <f>Q1304*H1304</f>
        <v>0.00164</v>
      </c>
      <c r="S1304" s="224">
        <v>0</v>
      </c>
      <c r="T1304" s="225">
        <f>S1304*H1304</f>
        <v>0</v>
      </c>
      <c r="AR1304" s="22" t="s">
        <v>260</v>
      </c>
      <c r="AT1304" s="22" t="s">
        <v>148</v>
      </c>
      <c r="AU1304" s="22" t="s">
        <v>81</v>
      </c>
      <c r="AY1304" s="22" t="s">
        <v>146</v>
      </c>
      <c r="BE1304" s="226">
        <f>IF(N1304="základní",J1304,0)</f>
        <v>0</v>
      </c>
      <c r="BF1304" s="226">
        <f>IF(N1304="snížená",J1304,0)</f>
        <v>0</v>
      </c>
      <c r="BG1304" s="226">
        <f>IF(N1304="zákl. přenesená",J1304,0)</f>
        <v>0</v>
      </c>
      <c r="BH1304" s="226">
        <f>IF(N1304="sníž. přenesená",J1304,0)</f>
        <v>0</v>
      </c>
      <c r="BI1304" s="226">
        <f>IF(N1304="nulová",J1304,0)</f>
        <v>0</v>
      </c>
      <c r="BJ1304" s="22" t="s">
        <v>79</v>
      </c>
      <c r="BK1304" s="226">
        <f>ROUND(I1304*H1304,2)</f>
        <v>0</v>
      </c>
      <c r="BL1304" s="22" t="s">
        <v>260</v>
      </c>
      <c r="BM1304" s="22" t="s">
        <v>1319</v>
      </c>
    </row>
    <row r="1305" s="1" customFormat="1">
      <c r="B1305" s="44"/>
      <c r="C1305" s="72"/>
      <c r="D1305" s="227" t="s">
        <v>155</v>
      </c>
      <c r="E1305" s="72"/>
      <c r="F1305" s="228" t="s">
        <v>1320</v>
      </c>
      <c r="G1305" s="72"/>
      <c r="H1305" s="72"/>
      <c r="I1305" s="185"/>
      <c r="J1305" s="72"/>
      <c r="K1305" s="72"/>
      <c r="L1305" s="70"/>
      <c r="M1305" s="229"/>
      <c r="N1305" s="45"/>
      <c r="O1305" s="45"/>
      <c r="P1305" s="45"/>
      <c r="Q1305" s="45"/>
      <c r="R1305" s="45"/>
      <c r="S1305" s="45"/>
      <c r="T1305" s="93"/>
      <c r="AT1305" s="22" t="s">
        <v>155</v>
      </c>
      <c r="AU1305" s="22" t="s">
        <v>81</v>
      </c>
    </row>
    <row r="1306" s="12" customFormat="1">
      <c r="B1306" s="240"/>
      <c r="C1306" s="241"/>
      <c r="D1306" s="227" t="s">
        <v>157</v>
      </c>
      <c r="E1306" s="242" t="s">
        <v>21</v>
      </c>
      <c r="F1306" s="243" t="s">
        <v>1321</v>
      </c>
      <c r="G1306" s="241"/>
      <c r="H1306" s="244">
        <v>4</v>
      </c>
      <c r="I1306" s="245"/>
      <c r="J1306" s="241"/>
      <c r="K1306" s="241"/>
      <c r="L1306" s="246"/>
      <c r="M1306" s="247"/>
      <c r="N1306" s="248"/>
      <c r="O1306" s="248"/>
      <c r="P1306" s="248"/>
      <c r="Q1306" s="248"/>
      <c r="R1306" s="248"/>
      <c r="S1306" s="248"/>
      <c r="T1306" s="249"/>
      <c r="AT1306" s="250" t="s">
        <v>157</v>
      </c>
      <c r="AU1306" s="250" t="s">
        <v>81</v>
      </c>
      <c r="AV1306" s="12" t="s">
        <v>81</v>
      </c>
      <c r="AW1306" s="12" t="s">
        <v>35</v>
      </c>
      <c r="AX1306" s="12" t="s">
        <v>72</v>
      </c>
      <c r="AY1306" s="250" t="s">
        <v>146</v>
      </c>
    </row>
    <row r="1307" s="1" customFormat="1" ht="16.5" customHeight="1">
      <c r="B1307" s="44"/>
      <c r="C1307" s="251" t="s">
        <v>1322</v>
      </c>
      <c r="D1307" s="251" t="s">
        <v>261</v>
      </c>
      <c r="E1307" s="252" t="s">
        <v>1272</v>
      </c>
      <c r="F1307" s="253" t="s">
        <v>1273</v>
      </c>
      <c r="G1307" s="254" t="s">
        <v>151</v>
      </c>
      <c r="H1307" s="255">
        <v>19.920000000000002</v>
      </c>
      <c r="I1307" s="256"/>
      <c r="J1307" s="257">
        <f>ROUND(I1307*H1307,2)</f>
        <v>0</v>
      </c>
      <c r="K1307" s="253" t="s">
        <v>152</v>
      </c>
      <c r="L1307" s="258"/>
      <c r="M1307" s="259" t="s">
        <v>21</v>
      </c>
      <c r="N1307" s="260" t="s">
        <v>43</v>
      </c>
      <c r="O1307" s="45"/>
      <c r="P1307" s="224">
        <f>O1307*H1307</f>
        <v>0</v>
      </c>
      <c r="Q1307" s="224">
        <v>0.0030000000000000001</v>
      </c>
      <c r="R1307" s="224">
        <f>Q1307*H1307</f>
        <v>0.059760000000000008</v>
      </c>
      <c r="S1307" s="224">
        <v>0</v>
      </c>
      <c r="T1307" s="225">
        <f>S1307*H1307</f>
        <v>0</v>
      </c>
      <c r="AR1307" s="22" t="s">
        <v>426</v>
      </c>
      <c r="AT1307" s="22" t="s">
        <v>261</v>
      </c>
      <c r="AU1307" s="22" t="s">
        <v>81</v>
      </c>
      <c r="AY1307" s="22" t="s">
        <v>146</v>
      </c>
      <c r="BE1307" s="226">
        <f>IF(N1307="základní",J1307,0)</f>
        <v>0</v>
      </c>
      <c r="BF1307" s="226">
        <f>IF(N1307="snížená",J1307,0)</f>
        <v>0</v>
      </c>
      <c r="BG1307" s="226">
        <f>IF(N1307="zákl. přenesená",J1307,0)</f>
        <v>0</v>
      </c>
      <c r="BH1307" s="226">
        <f>IF(N1307="sníž. přenesená",J1307,0)</f>
        <v>0</v>
      </c>
      <c r="BI1307" s="226">
        <f>IF(N1307="nulová",J1307,0)</f>
        <v>0</v>
      </c>
      <c r="BJ1307" s="22" t="s">
        <v>79</v>
      </c>
      <c r="BK1307" s="226">
        <f>ROUND(I1307*H1307,2)</f>
        <v>0</v>
      </c>
      <c r="BL1307" s="22" t="s">
        <v>260</v>
      </c>
      <c r="BM1307" s="22" t="s">
        <v>1323</v>
      </c>
    </row>
    <row r="1308" s="1" customFormat="1">
      <c r="B1308" s="44"/>
      <c r="C1308" s="72"/>
      <c r="D1308" s="227" t="s">
        <v>155</v>
      </c>
      <c r="E1308" s="72"/>
      <c r="F1308" s="228" t="s">
        <v>1275</v>
      </c>
      <c r="G1308" s="72"/>
      <c r="H1308" s="72"/>
      <c r="I1308" s="185"/>
      <c r="J1308" s="72"/>
      <c r="K1308" s="72"/>
      <c r="L1308" s="70"/>
      <c r="M1308" s="229"/>
      <c r="N1308" s="45"/>
      <c r="O1308" s="45"/>
      <c r="P1308" s="45"/>
      <c r="Q1308" s="45"/>
      <c r="R1308" s="45"/>
      <c r="S1308" s="45"/>
      <c r="T1308" s="93"/>
      <c r="AT1308" s="22" t="s">
        <v>155</v>
      </c>
      <c r="AU1308" s="22" t="s">
        <v>81</v>
      </c>
    </row>
    <row r="1309" s="12" customFormat="1">
      <c r="B1309" s="240"/>
      <c r="C1309" s="241"/>
      <c r="D1309" s="227" t="s">
        <v>157</v>
      </c>
      <c r="E1309" s="242" t="s">
        <v>21</v>
      </c>
      <c r="F1309" s="243" t="s">
        <v>851</v>
      </c>
      <c r="G1309" s="241"/>
      <c r="H1309" s="244">
        <v>19.529</v>
      </c>
      <c r="I1309" s="245"/>
      <c r="J1309" s="241"/>
      <c r="K1309" s="241"/>
      <c r="L1309" s="246"/>
      <c r="M1309" s="247"/>
      <c r="N1309" s="248"/>
      <c r="O1309" s="248"/>
      <c r="P1309" s="248"/>
      <c r="Q1309" s="248"/>
      <c r="R1309" s="248"/>
      <c r="S1309" s="248"/>
      <c r="T1309" s="249"/>
      <c r="AT1309" s="250" t="s">
        <v>157</v>
      </c>
      <c r="AU1309" s="250" t="s">
        <v>81</v>
      </c>
      <c r="AV1309" s="12" t="s">
        <v>81</v>
      </c>
      <c r="AW1309" s="12" t="s">
        <v>35</v>
      </c>
      <c r="AX1309" s="12" t="s">
        <v>72</v>
      </c>
      <c r="AY1309" s="250" t="s">
        <v>146</v>
      </c>
    </row>
    <row r="1310" s="12" customFormat="1">
      <c r="B1310" s="240"/>
      <c r="C1310" s="241"/>
      <c r="D1310" s="227" t="s">
        <v>157</v>
      </c>
      <c r="E1310" s="241"/>
      <c r="F1310" s="243" t="s">
        <v>1324</v>
      </c>
      <c r="G1310" s="241"/>
      <c r="H1310" s="244">
        <v>19.920000000000002</v>
      </c>
      <c r="I1310" s="245"/>
      <c r="J1310" s="241"/>
      <c r="K1310" s="241"/>
      <c r="L1310" s="246"/>
      <c r="M1310" s="247"/>
      <c r="N1310" s="248"/>
      <c r="O1310" s="248"/>
      <c r="P1310" s="248"/>
      <c r="Q1310" s="248"/>
      <c r="R1310" s="248"/>
      <c r="S1310" s="248"/>
      <c r="T1310" s="249"/>
      <c r="AT1310" s="250" t="s">
        <v>157</v>
      </c>
      <c r="AU1310" s="250" t="s">
        <v>81</v>
      </c>
      <c r="AV1310" s="12" t="s">
        <v>81</v>
      </c>
      <c r="AW1310" s="12" t="s">
        <v>6</v>
      </c>
      <c r="AX1310" s="12" t="s">
        <v>79</v>
      </c>
      <c r="AY1310" s="250" t="s">
        <v>146</v>
      </c>
    </row>
    <row r="1311" s="1" customFormat="1" ht="16.5" customHeight="1">
      <c r="B1311" s="44"/>
      <c r="C1311" s="251" t="s">
        <v>1325</v>
      </c>
      <c r="D1311" s="251" t="s">
        <v>261</v>
      </c>
      <c r="E1311" s="252" t="s">
        <v>1326</v>
      </c>
      <c r="F1311" s="253" t="s">
        <v>1327</v>
      </c>
      <c r="G1311" s="254" t="s">
        <v>173</v>
      </c>
      <c r="H1311" s="255">
        <v>192.67599999999999</v>
      </c>
      <c r="I1311" s="256"/>
      <c r="J1311" s="257">
        <f>ROUND(I1311*H1311,2)</f>
        <v>0</v>
      </c>
      <c r="K1311" s="253" t="s">
        <v>152</v>
      </c>
      <c r="L1311" s="258"/>
      <c r="M1311" s="259" t="s">
        <v>21</v>
      </c>
      <c r="N1311" s="260" t="s">
        <v>43</v>
      </c>
      <c r="O1311" s="45"/>
      <c r="P1311" s="224">
        <f>O1311*H1311</f>
        <v>0</v>
      </c>
      <c r="Q1311" s="224">
        <v>0.025000000000000001</v>
      </c>
      <c r="R1311" s="224">
        <f>Q1311*H1311</f>
        <v>4.8169000000000004</v>
      </c>
      <c r="S1311" s="224">
        <v>0</v>
      </c>
      <c r="T1311" s="225">
        <f>S1311*H1311</f>
        <v>0</v>
      </c>
      <c r="AR1311" s="22" t="s">
        <v>426</v>
      </c>
      <c r="AT1311" s="22" t="s">
        <v>261</v>
      </c>
      <c r="AU1311" s="22" t="s">
        <v>81</v>
      </c>
      <c r="AY1311" s="22" t="s">
        <v>146</v>
      </c>
      <c r="BE1311" s="226">
        <f>IF(N1311="základní",J1311,0)</f>
        <v>0</v>
      </c>
      <c r="BF1311" s="226">
        <f>IF(N1311="snížená",J1311,0)</f>
        <v>0</v>
      </c>
      <c r="BG1311" s="226">
        <f>IF(N1311="zákl. přenesená",J1311,0)</f>
        <v>0</v>
      </c>
      <c r="BH1311" s="226">
        <f>IF(N1311="sníž. přenesená",J1311,0)</f>
        <v>0</v>
      </c>
      <c r="BI1311" s="226">
        <f>IF(N1311="nulová",J1311,0)</f>
        <v>0</v>
      </c>
      <c r="BJ1311" s="22" t="s">
        <v>79</v>
      </c>
      <c r="BK1311" s="226">
        <f>ROUND(I1311*H1311,2)</f>
        <v>0</v>
      </c>
      <c r="BL1311" s="22" t="s">
        <v>260</v>
      </c>
      <c r="BM1311" s="22" t="s">
        <v>1328</v>
      </c>
    </row>
    <row r="1312" s="1" customFormat="1">
      <c r="B1312" s="44"/>
      <c r="C1312" s="72"/>
      <c r="D1312" s="227" t="s">
        <v>155</v>
      </c>
      <c r="E1312" s="72"/>
      <c r="F1312" s="228" t="s">
        <v>1329</v>
      </c>
      <c r="G1312" s="72"/>
      <c r="H1312" s="72"/>
      <c r="I1312" s="185"/>
      <c r="J1312" s="72"/>
      <c r="K1312" s="72"/>
      <c r="L1312" s="70"/>
      <c r="M1312" s="229"/>
      <c r="N1312" s="45"/>
      <c r="O1312" s="45"/>
      <c r="P1312" s="45"/>
      <c r="Q1312" s="45"/>
      <c r="R1312" s="45"/>
      <c r="S1312" s="45"/>
      <c r="T1312" s="93"/>
      <c r="AT1312" s="22" t="s">
        <v>155</v>
      </c>
      <c r="AU1312" s="22" t="s">
        <v>81</v>
      </c>
    </row>
    <row r="1313" s="12" customFormat="1">
      <c r="B1313" s="240"/>
      <c r="C1313" s="241"/>
      <c r="D1313" s="227" t="s">
        <v>157</v>
      </c>
      <c r="E1313" s="242" t="s">
        <v>21</v>
      </c>
      <c r="F1313" s="243" t="s">
        <v>1330</v>
      </c>
      <c r="G1313" s="241"/>
      <c r="H1313" s="244">
        <v>188.898</v>
      </c>
      <c r="I1313" s="245"/>
      <c r="J1313" s="241"/>
      <c r="K1313" s="241"/>
      <c r="L1313" s="246"/>
      <c r="M1313" s="247"/>
      <c r="N1313" s="248"/>
      <c r="O1313" s="248"/>
      <c r="P1313" s="248"/>
      <c r="Q1313" s="248"/>
      <c r="R1313" s="248"/>
      <c r="S1313" s="248"/>
      <c r="T1313" s="249"/>
      <c r="AT1313" s="250" t="s">
        <v>157</v>
      </c>
      <c r="AU1313" s="250" t="s">
        <v>81</v>
      </c>
      <c r="AV1313" s="12" t="s">
        <v>81</v>
      </c>
      <c r="AW1313" s="12" t="s">
        <v>35</v>
      </c>
      <c r="AX1313" s="12" t="s">
        <v>72</v>
      </c>
      <c r="AY1313" s="250" t="s">
        <v>146</v>
      </c>
    </row>
    <row r="1314" s="12" customFormat="1">
      <c r="B1314" s="240"/>
      <c r="C1314" s="241"/>
      <c r="D1314" s="227" t="s">
        <v>157</v>
      </c>
      <c r="E1314" s="241"/>
      <c r="F1314" s="243" t="s">
        <v>1331</v>
      </c>
      <c r="G1314" s="241"/>
      <c r="H1314" s="244">
        <v>192.67599999999999</v>
      </c>
      <c r="I1314" s="245"/>
      <c r="J1314" s="241"/>
      <c r="K1314" s="241"/>
      <c r="L1314" s="246"/>
      <c r="M1314" s="247"/>
      <c r="N1314" s="248"/>
      <c r="O1314" s="248"/>
      <c r="P1314" s="248"/>
      <c r="Q1314" s="248"/>
      <c r="R1314" s="248"/>
      <c r="S1314" s="248"/>
      <c r="T1314" s="249"/>
      <c r="AT1314" s="250" t="s">
        <v>157</v>
      </c>
      <c r="AU1314" s="250" t="s">
        <v>81</v>
      </c>
      <c r="AV1314" s="12" t="s">
        <v>81</v>
      </c>
      <c r="AW1314" s="12" t="s">
        <v>6</v>
      </c>
      <c r="AX1314" s="12" t="s">
        <v>79</v>
      </c>
      <c r="AY1314" s="250" t="s">
        <v>146</v>
      </c>
    </row>
    <row r="1315" s="1" customFormat="1" ht="16.5" customHeight="1">
      <c r="B1315" s="44"/>
      <c r="C1315" s="215" t="s">
        <v>1332</v>
      </c>
      <c r="D1315" s="215" t="s">
        <v>148</v>
      </c>
      <c r="E1315" s="216" t="s">
        <v>1333</v>
      </c>
      <c r="F1315" s="217" t="s">
        <v>1334</v>
      </c>
      <c r="G1315" s="218" t="s">
        <v>223</v>
      </c>
      <c r="H1315" s="219">
        <v>6.6340000000000003</v>
      </c>
      <c r="I1315" s="220"/>
      <c r="J1315" s="221">
        <f>ROUND(I1315*H1315,2)</f>
        <v>0</v>
      </c>
      <c r="K1315" s="217" t="s">
        <v>152</v>
      </c>
      <c r="L1315" s="70"/>
      <c r="M1315" s="222" t="s">
        <v>21</v>
      </c>
      <c r="N1315" s="223" t="s">
        <v>43</v>
      </c>
      <c r="O1315" s="45"/>
      <c r="P1315" s="224">
        <f>O1315*H1315</f>
        <v>0</v>
      </c>
      <c r="Q1315" s="224">
        <v>0</v>
      </c>
      <c r="R1315" s="224">
        <f>Q1315*H1315</f>
        <v>0</v>
      </c>
      <c r="S1315" s="224">
        <v>0</v>
      </c>
      <c r="T1315" s="225">
        <f>S1315*H1315</f>
        <v>0</v>
      </c>
      <c r="AR1315" s="22" t="s">
        <v>260</v>
      </c>
      <c r="AT1315" s="22" t="s">
        <v>148</v>
      </c>
      <c r="AU1315" s="22" t="s">
        <v>81</v>
      </c>
      <c r="AY1315" s="22" t="s">
        <v>146</v>
      </c>
      <c r="BE1315" s="226">
        <f>IF(N1315="základní",J1315,0)</f>
        <v>0</v>
      </c>
      <c r="BF1315" s="226">
        <f>IF(N1315="snížená",J1315,0)</f>
        <v>0</v>
      </c>
      <c r="BG1315" s="226">
        <f>IF(N1315="zákl. přenesená",J1315,0)</f>
        <v>0</v>
      </c>
      <c r="BH1315" s="226">
        <f>IF(N1315="sníž. přenesená",J1315,0)</f>
        <v>0</v>
      </c>
      <c r="BI1315" s="226">
        <f>IF(N1315="nulová",J1315,0)</f>
        <v>0</v>
      </c>
      <c r="BJ1315" s="22" t="s">
        <v>79</v>
      </c>
      <c r="BK1315" s="226">
        <f>ROUND(I1315*H1315,2)</f>
        <v>0</v>
      </c>
      <c r="BL1315" s="22" t="s">
        <v>260</v>
      </c>
      <c r="BM1315" s="22" t="s">
        <v>1335</v>
      </c>
    </row>
    <row r="1316" s="1" customFormat="1">
      <c r="B1316" s="44"/>
      <c r="C1316" s="72"/>
      <c r="D1316" s="227" t="s">
        <v>155</v>
      </c>
      <c r="E1316" s="72"/>
      <c r="F1316" s="228" t="s">
        <v>1336</v>
      </c>
      <c r="G1316" s="72"/>
      <c r="H1316" s="72"/>
      <c r="I1316" s="185"/>
      <c r="J1316" s="72"/>
      <c r="K1316" s="72"/>
      <c r="L1316" s="70"/>
      <c r="M1316" s="229"/>
      <c r="N1316" s="45"/>
      <c r="O1316" s="45"/>
      <c r="P1316" s="45"/>
      <c r="Q1316" s="45"/>
      <c r="R1316" s="45"/>
      <c r="S1316" s="45"/>
      <c r="T1316" s="93"/>
      <c r="AT1316" s="22" t="s">
        <v>155</v>
      </c>
      <c r="AU1316" s="22" t="s">
        <v>81</v>
      </c>
    </row>
    <row r="1317" s="10" customFormat="1" ht="29.88" customHeight="1">
      <c r="B1317" s="199"/>
      <c r="C1317" s="200"/>
      <c r="D1317" s="201" t="s">
        <v>71</v>
      </c>
      <c r="E1317" s="213" t="s">
        <v>1337</v>
      </c>
      <c r="F1317" s="213" t="s">
        <v>1338</v>
      </c>
      <c r="G1317" s="200"/>
      <c r="H1317" s="200"/>
      <c r="I1317" s="203"/>
      <c r="J1317" s="214">
        <f>BK1317</f>
        <v>0</v>
      </c>
      <c r="K1317" s="200"/>
      <c r="L1317" s="205"/>
      <c r="M1317" s="206"/>
      <c r="N1317" s="207"/>
      <c r="O1317" s="207"/>
      <c r="P1317" s="208">
        <f>SUM(P1318:P1327)</f>
        <v>0</v>
      </c>
      <c r="Q1317" s="207"/>
      <c r="R1317" s="208">
        <f>SUM(R1318:R1327)</f>
        <v>0.021780000000000001</v>
      </c>
      <c r="S1317" s="207"/>
      <c r="T1317" s="209">
        <f>SUM(T1318:T1327)</f>
        <v>0.060329999999999995</v>
      </c>
      <c r="AR1317" s="210" t="s">
        <v>81</v>
      </c>
      <c r="AT1317" s="211" t="s">
        <v>71</v>
      </c>
      <c r="AU1317" s="211" t="s">
        <v>79</v>
      </c>
      <c r="AY1317" s="210" t="s">
        <v>146</v>
      </c>
      <c r="BK1317" s="212">
        <f>SUM(BK1318:BK1327)</f>
        <v>0</v>
      </c>
    </row>
    <row r="1318" s="1" customFormat="1" ht="16.5" customHeight="1">
      <c r="B1318" s="44"/>
      <c r="C1318" s="215" t="s">
        <v>1339</v>
      </c>
      <c r="D1318" s="215" t="s">
        <v>148</v>
      </c>
      <c r="E1318" s="216" t="s">
        <v>1340</v>
      </c>
      <c r="F1318" s="217" t="s">
        <v>1341</v>
      </c>
      <c r="G1318" s="218" t="s">
        <v>466</v>
      </c>
      <c r="H1318" s="219">
        <v>3</v>
      </c>
      <c r="I1318" s="220"/>
      <c r="J1318" s="221">
        <f>ROUND(I1318*H1318,2)</f>
        <v>0</v>
      </c>
      <c r="K1318" s="217" t="s">
        <v>152</v>
      </c>
      <c r="L1318" s="70"/>
      <c r="M1318" s="222" t="s">
        <v>21</v>
      </c>
      <c r="N1318" s="223" t="s">
        <v>43</v>
      </c>
      <c r="O1318" s="45"/>
      <c r="P1318" s="224">
        <f>O1318*H1318</f>
        <v>0</v>
      </c>
      <c r="Q1318" s="224">
        <v>0</v>
      </c>
      <c r="R1318" s="224">
        <f>Q1318*H1318</f>
        <v>0</v>
      </c>
      <c r="S1318" s="224">
        <v>0.020109999999999999</v>
      </c>
      <c r="T1318" s="225">
        <f>S1318*H1318</f>
        <v>0.060329999999999995</v>
      </c>
      <c r="AR1318" s="22" t="s">
        <v>260</v>
      </c>
      <c r="AT1318" s="22" t="s">
        <v>148</v>
      </c>
      <c r="AU1318" s="22" t="s">
        <v>81</v>
      </c>
      <c r="AY1318" s="22" t="s">
        <v>146</v>
      </c>
      <c r="BE1318" s="226">
        <f>IF(N1318="základní",J1318,0)</f>
        <v>0</v>
      </c>
      <c r="BF1318" s="226">
        <f>IF(N1318="snížená",J1318,0)</f>
        <v>0</v>
      </c>
      <c r="BG1318" s="226">
        <f>IF(N1318="zákl. přenesená",J1318,0)</f>
        <v>0</v>
      </c>
      <c r="BH1318" s="226">
        <f>IF(N1318="sníž. přenesená",J1318,0)</f>
        <v>0</v>
      </c>
      <c r="BI1318" s="226">
        <f>IF(N1318="nulová",J1318,0)</f>
        <v>0</v>
      </c>
      <c r="BJ1318" s="22" t="s">
        <v>79</v>
      </c>
      <c r="BK1318" s="226">
        <f>ROUND(I1318*H1318,2)</f>
        <v>0</v>
      </c>
      <c r="BL1318" s="22" t="s">
        <v>260</v>
      </c>
      <c r="BM1318" s="22" t="s">
        <v>1342</v>
      </c>
    </row>
    <row r="1319" s="1" customFormat="1">
      <c r="B1319" s="44"/>
      <c r="C1319" s="72"/>
      <c r="D1319" s="227" t="s">
        <v>155</v>
      </c>
      <c r="E1319" s="72"/>
      <c r="F1319" s="228" t="s">
        <v>1343</v>
      </c>
      <c r="G1319" s="72"/>
      <c r="H1319" s="72"/>
      <c r="I1319" s="185"/>
      <c r="J1319" s="72"/>
      <c r="K1319" s="72"/>
      <c r="L1319" s="70"/>
      <c r="M1319" s="229"/>
      <c r="N1319" s="45"/>
      <c r="O1319" s="45"/>
      <c r="P1319" s="45"/>
      <c r="Q1319" s="45"/>
      <c r="R1319" s="45"/>
      <c r="S1319" s="45"/>
      <c r="T1319" s="93"/>
      <c r="AT1319" s="22" t="s">
        <v>155</v>
      </c>
      <c r="AU1319" s="22" t="s">
        <v>81</v>
      </c>
    </row>
    <row r="1320" s="1" customFormat="1" ht="25.5" customHeight="1">
      <c r="B1320" s="44"/>
      <c r="C1320" s="215" t="s">
        <v>1344</v>
      </c>
      <c r="D1320" s="215" t="s">
        <v>148</v>
      </c>
      <c r="E1320" s="216" t="s">
        <v>1345</v>
      </c>
      <c r="F1320" s="217" t="s">
        <v>1346</v>
      </c>
      <c r="G1320" s="218" t="s">
        <v>466</v>
      </c>
      <c r="H1320" s="219">
        <v>3</v>
      </c>
      <c r="I1320" s="220"/>
      <c r="J1320" s="221">
        <f>ROUND(I1320*H1320,2)</f>
        <v>0</v>
      </c>
      <c r="K1320" s="217" t="s">
        <v>21</v>
      </c>
      <c r="L1320" s="70"/>
      <c r="M1320" s="222" t="s">
        <v>21</v>
      </c>
      <c r="N1320" s="223" t="s">
        <v>43</v>
      </c>
      <c r="O1320" s="45"/>
      <c r="P1320" s="224">
        <f>O1320*H1320</f>
        <v>0</v>
      </c>
      <c r="Q1320" s="224">
        <v>0.00365</v>
      </c>
      <c r="R1320" s="224">
        <f>Q1320*H1320</f>
        <v>0.01095</v>
      </c>
      <c r="S1320" s="224">
        <v>0</v>
      </c>
      <c r="T1320" s="225">
        <f>S1320*H1320</f>
        <v>0</v>
      </c>
      <c r="AR1320" s="22" t="s">
        <v>260</v>
      </c>
      <c r="AT1320" s="22" t="s">
        <v>148</v>
      </c>
      <c r="AU1320" s="22" t="s">
        <v>81</v>
      </c>
      <c r="AY1320" s="22" t="s">
        <v>146</v>
      </c>
      <c r="BE1320" s="226">
        <f>IF(N1320="základní",J1320,0)</f>
        <v>0</v>
      </c>
      <c r="BF1320" s="226">
        <f>IF(N1320="snížená",J1320,0)</f>
        <v>0</v>
      </c>
      <c r="BG1320" s="226">
        <f>IF(N1320="zákl. přenesená",J1320,0)</f>
        <v>0</v>
      </c>
      <c r="BH1320" s="226">
        <f>IF(N1320="sníž. přenesená",J1320,0)</f>
        <v>0</v>
      </c>
      <c r="BI1320" s="226">
        <f>IF(N1320="nulová",J1320,0)</f>
        <v>0</v>
      </c>
      <c r="BJ1320" s="22" t="s">
        <v>79</v>
      </c>
      <c r="BK1320" s="226">
        <f>ROUND(I1320*H1320,2)</f>
        <v>0</v>
      </c>
      <c r="BL1320" s="22" t="s">
        <v>260</v>
      </c>
      <c r="BM1320" s="22" t="s">
        <v>1347</v>
      </c>
    </row>
    <row r="1321" s="1" customFormat="1">
      <c r="B1321" s="44"/>
      <c r="C1321" s="72"/>
      <c r="D1321" s="227" t="s">
        <v>155</v>
      </c>
      <c r="E1321" s="72"/>
      <c r="F1321" s="228" t="s">
        <v>1348</v>
      </c>
      <c r="G1321" s="72"/>
      <c r="H1321" s="72"/>
      <c r="I1321" s="185"/>
      <c r="J1321" s="72"/>
      <c r="K1321" s="72"/>
      <c r="L1321" s="70"/>
      <c r="M1321" s="229"/>
      <c r="N1321" s="45"/>
      <c r="O1321" s="45"/>
      <c r="P1321" s="45"/>
      <c r="Q1321" s="45"/>
      <c r="R1321" s="45"/>
      <c r="S1321" s="45"/>
      <c r="T1321" s="93"/>
      <c r="AT1321" s="22" t="s">
        <v>155</v>
      </c>
      <c r="AU1321" s="22" t="s">
        <v>81</v>
      </c>
    </row>
    <row r="1322" s="1" customFormat="1" ht="16.5" customHeight="1">
      <c r="B1322" s="44"/>
      <c r="C1322" s="251" t="s">
        <v>1349</v>
      </c>
      <c r="D1322" s="251" t="s">
        <v>261</v>
      </c>
      <c r="E1322" s="252" t="s">
        <v>1350</v>
      </c>
      <c r="F1322" s="253" t="s">
        <v>1351</v>
      </c>
      <c r="G1322" s="254" t="s">
        <v>466</v>
      </c>
      <c r="H1322" s="255">
        <v>3</v>
      </c>
      <c r="I1322" s="256"/>
      <c r="J1322" s="257">
        <f>ROUND(I1322*H1322,2)</f>
        <v>0</v>
      </c>
      <c r="K1322" s="253" t="s">
        <v>152</v>
      </c>
      <c r="L1322" s="258"/>
      <c r="M1322" s="259" t="s">
        <v>21</v>
      </c>
      <c r="N1322" s="260" t="s">
        <v>43</v>
      </c>
      <c r="O1322" s="45"/>
      <c r="P1322" s="224">
        <f>O1322*H1322</f>
        <v>0</v>
      </c>
      <c r="Q1322" s="224">
        <v>0.0031099999999999999</v>
      </c>
      <c r="R1322" s="224">
        <f>Q1322*H1322</f>
        <v>0.0093299999999999998</v>
      </c>
      <c r="S1322" s="224">
        <v>0</v>
      </c>
      <c r="T1322" s="225">
        <f>S1322*H1322</f>
        <v>0</v>
      </c>
      <c r="AR1322" s="22" t="s">
        <v>426</v>
      </c>
      <c r="AT1322" s="22" t="s">
        <v>261</v>
      </c>
      <c r="AU1322" s="22" t="s">
        <v>81</v>
      </c>
      <c r="AY1322" s="22" t="s">
        <v>146</v>
      </c>
      <c r="BE1322" s="226">
        <f>IF(N1322="základní",J1322,0)</f>
        <v>0</v>
      </c>
      <c r="BF1322" s="226">
        <f>IF(N1322="snížená",J1322,0)</f>
        <v>0</v>
      </c>
      <c r="BG1322" s="226">
        <f>IF(N1322="zákl. přenesená",J1322,0)</f>
        <v>0</v>
      </c>
      <c r="BH1322" s="226">
        <f>IF(N1322="sníž. přenesená",J1322,0)</f>
        <v>0</v>
      </c>
      <c r="BI1322" s="226">
        <f>IF(N1322="nulová",J1322,0)</f>
        <v>0</v>
      </c>
      <c r="BJ1322" s="22" t="s">
        <v>79</v>
      </c>
      <c r="BK1322" s="226">
        <f>ROUND(I1322*H1322,2)</f>
        <v>0</v>
      </c>
      <c r="BL1322" s="22" t="s">
        <v>260</v>
      </c>
      <c r="BM1322" s="22" t="s">
        <v>1352</v>
      </c>
    </row>
    <row r="1323" s="1" customFormat="1">
      <c r="B1323" s="44"/>
      <c r="C1323" s="72"/>
      <c r="D1323" s="227" t="s">
        <v>155</v>
      </c>
      <c r="E1323" s="72"/>
      <c r="F1323" s="228" t="s">
        <v>1353</v>
      </c>
      <c r="G1323" s="72"/>
      <c r="H1323" s="72"/>
      <c r="I1323" s="185"/>
      <c r="J1323" s="72"/>
      <c r="K1323" s="72"/>
      <c r="L1323" s="70"/>
      <c r="M1323" s="229"/>
      <c r="N1323" s="45"/>
      <c r="O1323" s="45"/>
      <c r="P1323" s="45"/>
      <c r="Q1323" s="45"/>
      <c r="R1323" s="45"/>
      <c r="S1323" s="45"/>
      <c r="T1323" s="93"/>
      <c r="AT1323" s="22" t="s">
        <v>155</v>
      </c>
      <c r="AU1323" s="22" t="s">
        <v>81</v>
      </c>
    </row>
    <row r="1324" s="1" customFormat="1" ht="16.5" customHeight="1">
      <c r="B1324" s="44"/>
      <c r="C1324" s="251" t="s">
        <v>1354</v>
      </c>
      <c r="D1324" s="251" t="s">
        <v>261</v>
      </c>
      <c r="E1324" s="252" t="s">
        <v>1355</v>
      </c>
      <c r="F1324" s="253" t="s">
        <v>1356</v>
      </c>
      <c r="G1324" s="254" t="s">
        <v>466</v>
      </c>
      <c r="H1324" s="255">
        <v>3</v>
      </c>
      <c r="I1324" s="256"/>
      <c r="J1324" s="257">
        <f>ROUND(I1324*H1324,2)</f>
        <v>0</v>
      </c>
      <c r="K1324" s="253" t="s">
        <v>152</v>
      </c>
      <c r="L1324" s="258"/>
      <c r="M1324" s="259" t="s">
        <v>21</v>
      </c>
      <c r="N1324" s="260" t="s">
        <v>43</v>
      </c>
      <c r="O1324" s="45"/>
      <c r="P1324" s="224">
        <f>O1324*H1324</f>
        <v>0</v>
      </c>
      <c r="Q1324" s="224">
        <v>0.00050000000000000001</v>
      </c>
      <c r="R1324" s="224">
        <f>Q1324*H1324</f>
        <v>0.0015</v>
      </c>
      <c r="S1324" s="224">
        <v>0</v>
      </c>
      <c r="T1324" s="225">
        <f>S1324*H1324</f>
        <v>0</v>
      </c>
      <c r="AR1324" s="22" t="s">
        <v>426</v>
      </c>
      <c r="AT1324" s="22" t="s">
        <v>261</v>
      </c>
      <c r="AU1324" s="22" t="s">
        <v>81</v>
      </c>
      <c r="AY1324" s="22" t="s">
        <v>146</v>
      </c>
      <c r="BE1324" s="226">
        <f>IF(N1324="základní",J1324,0)</f>
        <v>0</v>
      </c>
      <c r="BF1324" s="226">
        <f>IF(N1324="snížená",J1324,0)</f>
        <v>0</v>
      </c>
      <c r="BG1324" s="226">
        <f>IF(N1324="zákl. přenesená",J1324,0)</f>
        <v>0</v>
      </c>
      <c r="BH1324" s="226">
        <f>IF(N1324="sníž. přenesená",J1324,0)</f>
        <v>0</v>
      </c>
      <c r="BI1324" s="226">
        <f>IF(N1324="nulová",J1324,0)</f>
        <v>0</v>
      </c>
      <c r="BJ1324" s="22" t="s">
        <v>79</v>
      </c>
      <c r="BK1324" s="226">
        <f>ROUND(I1324*H1324,2)</f>
        <v>0</v>
      </c>
      <c r="BL1324" s="22" t="s">
        <v>260</v>
      </c>
      <c r="BM1324" s="22" t="s">
        <v>1357</v>
      </c>
    </row>
    <row r="1325" s="1" customFormat="1">
      <c r="B1325" s="44"/>
      <c r="C1325" s="72"/>
      <c r="D1325" s="227" t="s">
        <v>155</v>
      </c>
      <c r="E1325" s="72"/>
      <c r="F1325" s="228" t="s">
        <v>1358</v>
      </c>
      <c r="G1325" s="72"/>
      <c r="H1325" s="72"/>
      <c r="I1325" s="185"/>
      <c r="J1325" s="72"/>
      <c r="K1325" s="72"/>
      <c r="L1325" s="70"/>
      <c r="M1325" s="229"/>
      <c r="N1325" s="45"/>
      <c r="O1325" s="45"/>
      <c r="P1325" s="45"/>
      <c r="Q1325" s="45"/>
      <c r="R1325" s="45"/>
      <c r="S1325" s="45"/>
      <c r="T1325" s="93"/>
      <c r="AT1325" s="22" t="s">
        <v>155</v>
      </c>
      <c r="AU1325" s="22" t="s">
        <v>81</v>
      </c>
    </row>
    <row r="1326" s="1" customFormat="1" ht="16.5" customHeight="1">
      <c r="B1326" s="44"/>
      <c r="C1326" s="215" t="s">
        <v>1359</v>
      </c>
      <c r="D1326" s="215" t="s">
        <v>148</v>
      </c>
      <c r="E1326" s="216" t="s">
        <v>1360</v>
      </c>
      <c r="F1326" s="217" t="s">
        <v>1361</v>
      </c>
      <c r="G1326" s="218" t="s">
        <v>223</v>
      </c>
      <c r="H1326" s="219">
        <v>0.021999999999999999</v>
      </c>
      <c r="I1326" s="220"/>
      <c r="J1326" s="221">
        <f>ROUND(I1326*H1326,2)</f>
        <v>0</v>
      </c>
      <c r="K1326" s="217" t="s">
        <v>152</v>
      </c>
      <c r="L1326" s="70"/>
      <c r="M1326" s="222" t="s">
        <v>21</v>
      </c>
      <c r="N1326" s="223" t="s">
        <v>43</v>
      </c>
      <c r="O1326" s="45"/>
      <c r="P1326" s="224">
        <f>O1326*H1326</f>
        <v>0</v>
      </c>
      <c r="Q1326" s="224">
        <v>0</v>
      </c>
      <c r="R1326" s="224">
        <f>Q1326*H1326</f>
        <v>0</v>
      </c>
      <c r="S1326" s="224">
        <v>0</v>
      </c>
      <c r="T1326" s="225">
        <f>S1326*H1326</f>
        <v>0</v>
      </c>
      <c r="AR1326" s="22" t="s">
        <v>260</v>
      </c>
      <c r="AT1326" s="22" t="s">
        <v>148</v>
      </c>
      <c r="AU1326" s="22" t="s">
        <v>81</v>
      </c>
      <c r="AY1326" s="22" t="s">
        <v>146</v>
      </c>
      <c r="BE1326" s="226">
        <f>IF(N1326="základní",J1326,0)</f>
        <v>0</v>
      </c>
      <c r="BF1326" s="226">
        <f>IF(N1326="snížená",J1326,0)</f>
        <v>0</v>
      </c>
      <c r="BG1326" s="226">
        <f>IF(N1326="zákl. přenesená",J1326,0)</f>
        <v>0</v>
      </c>
      <c r="BH1326" s="226">
        <f>IF(N1326="sníž. přenesená",J1326,0)</f>
        <v>0</v>
      </c>
      <c r="BI1326" s="226">
        <f>IF(N1326="nulová",J1326,0)</f>
        <v>0</v>
      </c>
      <c r="BJ1326" s="22" t="s">
        <v>79</v>
      </c>
      <c r="BK1326" s="226">
        <f>ROUND(I1326*H1326,2)</f>
        <v>0</v>
      </c>
      <c r="BL1326" s="22" t="s">
        <v>260</v>
      </c>
      <c r="BM1326" s="22" t="s">
        <v>1362</v>
      </c>
    </row>
    <row r="1327" s="1" customFormat="1">
      <c r="B1327" s="44"/>
      <c r="C1327" s="72"/>
      <c r="D1327" s="227" t="s">
        <v>155</v>
      </c>
      <c r="E1327" s="72"/>
      <c r="F1327" s="228" t="s">
        <v>1363</v>
      </c>
      <c r="G1327" s="72"/>
      <c r="H1327" s="72"/>
      <c r="I1327" s="185"/>
      <c r="J1327" s="72"/>
      <c r="K1327" s="72"/>
      <c r="L1327" s="70"/>
      <c r="M1327" s="229"/>
      <c r="N1327" s="45"/>
      <c r="O1327" s="45"/>
      <c r="P1327" s="45"/>
      <c r="Q1327" s="45"/>
      <c r="R1327" s="45"/>
      <c r="S1327" s="45"/>
      <c r="T1327" s="93"/>
      <c r="AT1327" s="22" t="s">
        <v>155</v>
      </c>
      <c r="AU1327" s="22" t="s">
        <v>81</v>
      </c>
    </row>
    <row r="1328" s="10" customFormat="1" ht="29.88" customHeight="1">
      <c r="B1328" s="199"/>
      <c r="C1328" s="200"/>
      <c r="D1328" s="201" t="s">
        <v>71</v>
      </c>
      <c r="E1328" s="213" t="s">
        <v>1364</v>
      </c>
      <c r="F1328" s="213" t="s">
        <v>1365</v>
      </c>
      <c r="G1328" s="200"/>
      <c r="H1328" s="200"/>
      <c r="I1328" s="203"/>
      <c r="J1328" s="214">
        <f>BK1328</f>
        <v>0</v>
      </c>
      <c r="K1328" s="200"/>
      <c r="L1328" s="205"/>
      <c r="M1328" s="206"/>
      <c r="N1328" s="207"/>
      <c r="O1328" s="207"/>
      <c r="P1328" s="208">
        <f>SUM(P1329:P1342)</f>
        <v>0</v>
      </c>
      <c r="Q1328" s="207"/>
      <c r="R1328" s="208">
        <f>SUM(R1329:R1342)</f>
        <v>0.087938000000000002</v>
      </c>
      <c r="S1328" s="207"/>
      <c r="T1328" s="209">
        <f>SUM(T1329:T1342)</f>
        <v>0</v>
      </c>
      <c r="AR1328" s="210" t="s">
        <v>81</v>
      </c>
      <c r="AT1328" s="211" t="s">
        <v>71</v>
      </c>
      <c r="AU1328" s="211" t="s">
        <v>79</v>
      </c>
      <c r="AY1328" s="210" t="s">
        <v>146</v>
      </c>
      <c r="BK1328" s="212">
        <f>SUM(BK1329:BK1342)</f>
        <v>0</v>
      </c>
    </row>
    <row r="1329" s="1" customFormat="1" ht="16.5" customHeight="1">
      <c r="B1329" s="44"/>
      <c r="C1329" s="215" t="s">
        <v>1366</v>
      </c>
      <c r="D1329" s="215" t="s">
        <v>148</v>
      </c>
      <c r="E1329" s="216" t="s">
        <v>1367</v>
      </c>
      <c r="F1329" s="217" t="s">
        <v>1368</v>
      </c>
      <c r="G1329" s="218" t="s">
        <v>466</v>
      </c>
      <c r="H1329" s="219">
        <v>1</v>
      </c>
      <c r="I1329" s="220"/>
      <c r="J1329" s="221">
        <f>ROUND(I1329*H1329,2)</f>
        <v>0</v>
      </c>
      <c r="K1329" s="217" t="s">
        <v>152</v>
      </c>
      <c r="L1329" s="70"/>
      <c r="M1329" s="222" t="s">
        <v>21</v>
      </c>
      <c r="N1329" s="223" t="s">
        <v>43</v>
      </c>
      <c r="O1329" s="45"/>
      <c r="P1329" s="224">
        <f>O1329*H1329</f>
        <v>0</v>
      </c>
      <c r="Q1329" s="224">
        <v>0</v>
      </c>
      <c r="R1329" s="224">
        <f>Q1329*H1329</f>
        <v>0</v>
      </c>
      <c r="S1329" s="224">
        <v>0</v>
      </c>
      <c r="T1329" s="225">
        <f>S1329*H1329</f>
        <v>0</v>
      </c>
      <c r="AR1329" s="22" t="s">
        <v>260</v>
      </c>
      <c r="AT1329" s="22" t="s">
        <v>148</v>
      </c>
      <c r="AU1329" s="22" t="s">
        <v>81</v>
      </c>
      <c r="AY1329" s="22" t="s">
        <v>146</v>
      </c>
      <c r="BE1329" s="226">
        <f>IF(N1329="základní",J1329,0)</f>
        <v>0</v>
      </c>
      <c r="BF1329" s="226">
        <f>IF(N1329="snížená",J1329,0)</f>
        <v>0</v>
      </c>
      <c r="BG1329" s="226">
        <f>IF(N1329="zákl. přenesená",J1329,0)</f>
        <v>0</v>
      </c>
      <c r="BH1329" s="226">
        <f>IF(N1329="sníž. přenesená",J1329,0)</f>
        <v>0</v>
      </c>
      <c r="BI1329" s="226">
        <f>IF(N1329="nulová",J1329,0)</f>
        <v>0</v>
      </c>
      <c r="BJ1329" s="22" t="s">
        <v>79</v>
      </c>
      <c r="BK1329" s="226">
        <f>ROUND(I1329*H1329,2)</f>
        <v>0</v>
      </c>
      <c r="BL1329" s="22" t="s">
        <v>260</v>
      </c>
      <c r="BM1329" s="22" t="s">
        <v>1369</v>
      </c>
    </row>
    <row r="1330" s="1" customFormat="1">
      <c r="B1330" s="44"/>
      <c r="C1330" s="72"/>
      <c r="D1330" s="227" t="s">
        <v>155</v>
      </c>
      <c r="E1330" s="72"/>
      <c r="F1330" s="228" t="s">
        <v>1370</v>
      </c>
      <c r="G1330" s="72"/>
      <c r="H1330" s="72"/>
      <c r="I1330" s="185"/>
      <c r="J1330" s="72"/>
      <c r="K1330" s="72"/>
      <c r="L1330" s="70"/>
      <c r="M1330" s="229"/>
      <c r="N1330" s="45"/>
      <c r="O1330" s="45"/>
      <c r="P1330" s="45"/>
      <c r="Q1330" s="45"/>
      <c r="R1330" s="45"/>
      <c r="S1330" s="45"/>
      <c r="T1330" s="93"/>
      <c r="AT1330" s="22" t="s">
        <v>155</v>
      </c>
      <c r="AU1330" s="22" t="s">
        <v>81</v>
      </c>
    </row>
    <row r="1331" s="1" customFormat="1" ht="16.5" customHeight="1">
      <c r="B1331" s="44"/>
      <c r="C1331" s="215" t="s">
        <v>1371</v>
      </c>
      <c r="D1331" s="215" t="s">
        <v>148</v>
      </c>
      <c r="E1331" s="216" t="s">
        <v>1372</v>
      </c>
      <c r="F1331" s="217" t="s">
        <v>1373</v>
      </c>
      <c r="G1331" s="218" t="s">
        <v>466</v>
      </c>
      <c r="H1331" s="219">
        <v>1</v>
      </c>
      <c r="I1331" s="220"/>
      <c r="J1331" s="221">
        <f>ROUND(I1331*H1331,2)</f>
        <v>0</v>
      </c>
      <c r="K1331" s="217" t="s">
        <v>21</v>
      </c>
      <c r="L1331" s="70"/>
      <c r="M1331" s="222" t="s">
        <v>21</v>
      </c>
      <c r="N1331" s="223" t="s">
        <v>43</v>
      </c>
      <c r="O1331" s="45"/>
      <c r="P1331" s="224">
        <f>O1331*H1331</f>
        <v>0</v>
      </c>
      <c r="Q1331" s="224">
        <v>0</v>
      </c>
      <c r="R1331" s="224">
        <f>Q1331*H1331</f>
        <v>0</v>
      </c>
      <c r="S1331" s="224">
        <v>0</v>
      </c>
      <c r="T1331" s="225">
        <f>S1331*H1331</f>
        <v>0</v>
      </c>
      <c r="AR1331" s="22" t="s">
        <v>260</v>
      </c>
      <c r="AT1331" s="22" t="s">
        <v>148</v>
      </c>
      <c r="AU1331" s="22" t="s">
        <v>81</v>
      </c>
      <c r="AY1331" s="22" t="s">
        <v>146</v>
      </c>
      <c r="BE1331" s="226">
        <f>IF(N1331="základní",J1331,0)</f>
        <v>0</v>
      </c>
      <c r="BF1331" s="226">
        <f>IF(N1331="snížená",J1331,0)</f>
        <v>0</v>
      </c>
      <c r="BG1331" s="226">
        <f>IF(N1331="zákl. přenesená",J1331,0)</f>
        <v>0</v>
      </c>
      <c r="BH1331" s="226">
        <f>IF(N1331="sníž. přenesená",J1331,0)</f>
        <v>0</v>
      </c>
      <c r="BI1331" s="226">
        <f>IF(N1331="nulová",J1331,0)</f>
        <v>0</v>
      </c>
      <c r="BJ1331" s="22" t="s">
        <v>79</v>
      </c>
      <c r="BK1331" s="226">
        <f>ROUND(I1331*H1331,2)</f>
        <v>0</v>
      </c>
      <c r="BL1331" s="22" t="s">
        <v>260</v>
      </c>
      <c r="BM1331" s="22" t="s">
        <v>1374</v>
      </c>
    </row>
    <row r="1332" s="1" customFormat="1">
      <c r="B1332" s="44"/>
      <c r="C1332" s="72"/>
      <c r="D1332" s="227" t="s">
        <v>155</v>
      </c>
      <c r="E1332" s="72"/>
      <c r="F1332" s="228" t="s">
        <v>1375</v>
      </c>
      <c r="G1332" s="72"/>
      <c r="H1332" s="72"/>
      <c r="I1332" s="185"/>
      <c r="J1332" s="72"/>
      <c r="K1332" s="72"/>
      <c r="L1332" s="70"/>
      <c r="M1332" s="229"/>
      <c r="N1332" s="45"/>
      <c r="O1332" s="45"/>
      <c r="P1332" s="45"/>
      <c r="Q1332" s="45"/>
      <c r="R1332" s="45"/>
      <c r="S1332" s="45"/>
      <c r="T1332" s="93"/>
      <c r="AT1332" s="22" t="s">
        <v>155</v>
      </c>
      <c r="AU1332" s="22" t="s">
        <v>81</v>
      </c>
    </row>
    <row r="1333" s="1" customFormat="1" ht="16.5" customHeight="1">
      <c r="B1333" s="44"/>
      <c r="C1333" s="215" t="s">
        <v>1376</v>
      </c>
      <c r="D1333" s="215" t="s">
        <v>148</v>
      </c>
      <c r="E1333" s="216" t="s">
        <v>1377</v>
      </c>
      <c r="F1333" s="217" t="s">
        <v>1378</v>
      </c>
      <c r="G1333" s="218" t="s">
        <v>302</v>
      </c>
      <c r="H1333" s="219">
        <v>83.75</v>
      </c>
      <c r="I1333" s="220"/>
      <c r="J1333" s="221">
        <f>ROUND(I1333*H1333,2)</f>
        <v>0</v>
      </c>
      <c r="K1333" s="217" t="s">
        <v>152</v>
      </c>
      <c r="L1333" s="70"/>
      <c r="M1333" s="222" t="s">
        <v>21</v>
      </c>
      <c r="N1333" s="223" t="s">
        <v>43</v>
      </c>
      <c r="O1333" s="45"/>
      <c r="P1333" s="224">
        <f>O1333*H1333</f>
        <v>0</v>
      </c>
      <c r="Q1333" s="224">
        <v>0</v>
      </c>
      <c r="R1333" s="224">
        <f>Q1333*H1333</f>
        <v>0</v>
      </c>
      <c r="S1333" s="224">
        <v>0</v>
      </c>
      <c r="T1333" s="225">
        <f>S1333*H1333</f>
        <v>0</v>
      </c>
      <c r="AR1333" s="22" t="s">
        <v>260</v>
      </c>
      <c r="AT1333" s="22" t="s">
        <v>148</v>
      </c>
      <c r="AU1333" s="22" t="s">
        <v>81</v>
      </c>
      <c r="AY1333" s="22" t="s">
        <v>146</v>
      </c>
      <c r="BE1333" s="226">
        <f>IF(N1333="základní",J1333,0)</f>
        <v>0</v>
      </c>
      <c r="BF1333" s="226">
        <f>IF(N1333="snížená",J1333,0)</f>
        <v>0</v>
      </c>
      <c r="BG1333" s="226">
        <f>IF(N1333="zákl. přenesená",J1333,0)</f>
        <v>0</v>
      </c>
      <c r="BH1333" s="226">
        <f>IF(N1333="sníž. přenesená",J1333,0)</f>
        <v>0</v>
      </c>
      <c r="BI1333" s="226">
        <f>IF(N1333="nulová",J1333,0)</f>
        <v>0</v>
      </c>
      <c r="BJ1333" s="22" t="s">
        <v>79</v>
      </c>
      <c r="BK1333" s="226">
        <f>ROUND(I1333*H1333,2)</f>
        <v>0</v>
      </c>
      <c r="BL1333" s="22" t="s">
        <v>260</v>
      </c>
      <c r="BM1333" s="22" t="s">
        <v>1379</v>
      </c>
    </row>
    <row r="1334" s="1" customFormat="1">
      <c r="B1334" s="44"/>
      <c r="C1334" s="72"/>
      <c r="D1334" s="227" t="s">
        <v>155</v>
      </c>
      <c r="E1334" s="72"/>
      <c r="F1334" s="228" t="s">
        <v>1380</v>
      </c>
      <c r="G1334" s="72"/>
      <c r="H1334" s="72"/>
      <c r="I1334" s="185"/>
      <c r="J1334" s="72"/>
      <c r="K1334" s="72"/>
      <c r="L1334" s="70"/>
      <c r="M1334" s="229"/>
      <c r="N1334" s="45"/>
      <c r="O1334" s="45"/>
      <c r="P1334" s="45"/>
      <c r="Q1334" s="45"/>
      <c r="R1334" s="45"/>
      <c r="S1334" s="45"/>
      <c r="T1334" s="93"/>
      <c r="AT1334" s="22" t="s">
        <v>155</v>
      </c>
      <c r="AU1334" s="22" t="s">
        <v>81</v>
      </c>
    </row>
    <row r="1335" s="12" customFormat="1">
      <c r="B1335" s="240"/>
      <c r="C1335" s="241"/>
      <c r="D1335" s="227" t="s">
        <v>157</v>
      </c>
      <c r="E1335" s="242" t="s">
        <v>21</v>
      </c>
      <c r="F1335" s="243" t="s">
        <v>305</v>
      </c>
      <c r="G1335" s="241"/>
      <c r="H1335" s="244">
        <v>31.495000000000001</v>
      </c>
      <c r="I1335" s="245"/>
      <c r="J1335" s="241"/>
      <c r="K1335" s="241"/>
      <c r="L1335" s="246"/>
      <c r="M1335" s="247"/>
      <c r="N1335" s="248"/>
      <c r="O1335" s="248"/>
      <c r="P1335" s="248"/>
      <c r="Q1335" s="248"/>
      <c r="R1335" s="248"/>
      <c r="S1335" s="248"/>
      <c r="T1335" s="249"/>
      <c r="AT1335" s="250" t="s">
        <v>157</v>
      </c>
      <c r="AU1335" s="250" t="s">
        <v>81</v>
      </c>
      <c r="AV1335" s="12" t="s">
        <v>81</v>
      </c>
      <c r="AW1335" s="12" t="s">
        <v>35</v>
      </c>
      <c r="AX1335" s="12" t="s">
        <v>72</v>
      </c>
      <c r="AY1335" s="250" t="s">
        <v>146</v>
      </c>
    </row>
    <row r="1336" s="12" customFormat="1">
      <c r="B1336" s="240"/>
      <c r="C1336" s="241"/>
      <c r="D1336" s="227" t="s">
        <v>157</v>
      </c>
      <c r="E1336" s="242" t="s">
        <v>21</v>
      </c>
      <c r="F1336" s="243" t="s">
        <v>306</v>
      </c>
      <c r="G1336" s="241"/>
      <c r="H1336" s="244">
        <v>31.495000000000001</v>
      </c>
      <c r="I1336" s="245"/>
      <c r="J1336" s="241"/>
      <c r="K1336" s="241"/>
      <c r="L1336" s="246"/>
      <c r="M1336" s="247"/>
      <c r="N1336" s="248"/>
      <c r="O1336" s="248"/>
      <c r="P1336" s="248"/>
      <c r="Q1336" s="248"/>
      <c r="R1336" s="248"/>
      <c r="S1336" s="248"/>
      <c r="T1336" s="249"/>
      <c r="AT1336" s="250" t="s">
        <v>157</v>
      </c>
      <c r="AU1336" s="250" t="s">
        <v>81</v>
      </c>
      <c r="AV1336" s="12" t="s">
        <v>81</v>
      </c>
      <c r="AW1336" s="12" t="s">
        <v>35</v>
      </c>
      <c r="AX1336" s="12" t="s">
        <v>72</v>
      </c>
      <c r="AY1336" s="250" t="s">
        <v>146</v>
      </c>
    </row>
    <row r="1337" s="12" customFormat="1">
      <c r="B1337" s="240"/>
      <c r="C1337" s="241"/>
      <c r="D1337" s="227" t="s">
        <v>157</v>
      </c>
      <c r="E1337" s="242" t="s">
        <v>21</v>
      </c>
      <c r="F1337" s="243" t="s">
        <v>1381</v>
      </c>
      <c r="G1337" s="241"/>
      <c r="H1337" s="244">
        <v>20.760000000000002</v>
      </c>
      <c r="I1337" s="245"/>
      <c r="J1337" s="241"/>
      <c r="K1337" s="241"/>
      <c r="L1337" s="246"/>
      <c r="M1337" s="247"/>
      <c r="N1337" s="248"/>
      <c r="O1337" s="248"/>
      <c r="P1337" s="248"/>
      <c r="Q1337" s="248"/>
      <c r="R1337" s="248"/>
      <c r="S1337" s="248"/>
      <c r="T1337" s="249"/>
      <c r="AT1337" s="250" t="s">
        <v>157</v>
      </c>
      <c r="AU1337" s="250" t="s">
        <v>81</v>
      </c>
      <c r="AV1337" s="12" t="s">
        <v>81</v>
      </c>
      <c r="AW1337" s="12" t="s">
        <v>35</v>
      </c>
      <c r="AX1337" s="12" t="s">
        <v>72</v>
      </c>
      <c r="AY1337" s="250" t="s">
        <v>146</v>
      </c>
    </row>
    <row r="1338" s="1" customFormat="1" ht="16.5" customHeight="1">
      <c r="B1338" s="44"/>
      <c r="C1338" s="251" t="s">
        <v>1382</v>
      </c>
      <c r="D1338" s="251" t="s">
        <v>261</v>
      </c>
      <c r="E1338" s="252" t="s">
        <v>1383</v>
      </c>
      <c r="F1338" s="253" t="s">
        <v>1384</v>
      </c>
      <c r="G1338" s="254" t="s">
        <v>274</v>
      </c>
      <c r="H1338" s="255">
        <v>87.938000000000002</v>
      </c>
      <c r="I1338" s="256"/>
      <c r="J1338" s="257">
        <f>ROUND(I1338*H1338,2)</f>
        <v>0</v>
      </c>
      <c r="K1338" s="253" t="s">
        <v>152</v>
      </c>
      <c r="L1338" s="258"/>
      <c r="M1338" s="259" t="s">
        <v>21</v>
      </c>
      <c r="N1338" s="260" t="s">
        <v>43</v>
      </c>
      <c r="O1338" s="45"/>
      <c r="P1338" s="224">
        <f>O1338*H1338</f>
        <v>0</v>
      </c>
      <c r="Q1338" s="224">
        <v>0.001</v>
      </c>
      <c r="R1338" s="224">
        <f>Q1338*H1338</f>
        <v>0.087938000000000002</v>
      </c>
      <c r="S1338" s="224">
        <v>0</v>
      </c>
      <c r="T1338" s="225">
        <f>S1338*H1338</f>
        <v>0</v>
      </c>
      <c r="AR1338" s="22" t="s">
        <v>426</v>
      </c>
      <c r="AT1338" s="22" t="s">
        <v>261</v>
      </c>
      <c r="AU1338" s="22" t="s">
        <v>81</v>
      </c>
      <c r="AY1338" s="22" t="s">
        <v>146</v>
      </c>
      <c r="BE1338" s="226">
        <f>IF(N1338="základní",J1338,0)</f>
        <v>0</v>
      </c>
      <c r="BF1338" s="226">
        <f>IF(N1338="snížená",J1338,0)</f>
        <v>0</v>
      </c>
      <c r="BG1338" s="226">
        <f>IF(N1338="zákl. přenesená",J1338,0)</f>
        <v>0</v>
      </c>
      <c r="BH1338" s="226">
        <f>IF(N1338="sníž. přenesená",J1338,0)</f>
        <v>0</v>
      </c>
      <c r="BI1338" s="226">
        <f>IF(N1338="nulová",J1338,0)</f>
        <v>0</v>
      </c>
      <c r="BJ1338" s="22" t="s">
        <v>79</v>
      </c>
      <c r="BK1338" s="226">
        <f>ROUND(I1338*H1338,2)</f>
        <v>0</v>
      </c>
      <c r="BL1338" s="22" t="s">
        <v>260</v>
      </c>
      <c r="BM1338" s="22" t="s">
        <v>1385</v>
      </c>
    </row>
    <row r="1339" s="1" customFormat="1">
      <c r="B1339" s="44"/>
      <c r="C1339" s="72"/>
      <c r="D1339" s="227" t="s">
        <v>155</v>
      </c>
      <c r="E1339" s="72"/>
      <c r="F1339" s="228" t="s">
        <v>1384</v>
      </c>
      <c r="G1339" s="72"/>
      <c r="H1339" s="72"/>
      <c r="I1339" s="185"/>
      <c r="J1339" s="72"/>
      <c r="K1339" s="72"/>
      <c r="L1339" s="70"/>
      <c r="M1339" s="229"/>
      <c r="N1339" s="45"/>
      <c r="O1339" s="45"/>
      <c r="P1339" s="45"/>
      <c r="Q1339" s="45"/>
      <c r="R1339" s="45"/>
      <c r="S1339" s="45"/>
      <c r="T1339" s="93"/>
      <c r="AT1339" s="22" t="s">
        <v>155</v>
      </c>
      <c r="AU1339" s="22" t="s">
        <v>81</v>
      </c>
    </row>
    <row r="1340" s="12" customFormat="1">
      <c r="B1340" s="240"/>
      <c r="C1340" s="241"/>
      <c r="D1340" s="227" t="s">
        <v>157</v>
      </c>
      <c r="E1340" s="241"/>
      <c r="F1340" s="243" t="s">
        <v>1386</v>
      </c>
      <c r="G1340" s="241"/>
      <c r="H1340" s="244">
        <v>87.938000000000002</v>
      </c>
      <c r="I1340" s="245"/>
      <c r="J1340" s="241"/>
      <c r="K1340" s="241"/>
      <c r="L1340" s="246"/>
      <c r="M1340" s="247"/>
      <c r="N1340" s="248"/>
      <c r="O1340" s="248"/>
      <c r="P1340" s="248"/>
      <c r="Q1340" s="248"/>
      <c r="R1340" s="248"/>
      <c r="S1340" s="248"/>
      <c r="T1340" s="249"/>
      <c r="AT1340" s="250" t="s">
        <v>157</v>
      </c>
      <c r="AU1340" s="250" t="s">
        <v>81</v>
      </c>
      <c r="AV1340" s="12" t="s">
        <v>81</v>
      </c>
      <c r="AW1340" s="12" t="s">
        <v>6</v>
      </c>
      <c r="AX1340" s="12" t="s">
        <v>79</v>
      </c>
      <c r="AY1340" s="250" t="s">
        <v>146</v>
      </c>
    </row>
    <row r="1341" s="1" customFormat="1" ht="16.5" customHeight="1">
      <c r="B1341" s="44"/>
      <c r="C1341" s="215" t="s">
        <v>1387</v>
      </c>
      <c r="D1341" s="215" t="s">
        <v>148</v>
      </c>
      <c r="E1341" s="216" t="s">
        <v>1388</v>
      </c>
      <c r="F1341" s="217" t="s">
        <v>1389</v>
      </c>
      <c r="G1341" s="218" t="s">
        <v>223</v>
      </c>
      <c r="H1341" s="219">
        <v>0.087999999999999995</v>
      </c>
      <c r="I1341" s="220"/>
      <c r="J1341" s="221">
        <f>ROUND(I1341*H1341,2)</f>
        <v>0</v>
      </c>
      <c r="K1341" s="217" t="s">
        <v>152</v>
      </c>
      <c r="L1341" s="70"/>
      <c r="M1341" s="222" t="s">
        <v>21</v>
      </c>
      <c r="N1341" s="223" t="s">
        <v>43</v>
      </c>
      <c r="O1341" s="45"/>
      <c r="P1341" s="224">
        <f>O1341*H1341</f>
        <v>0</v>
      </c>
      <c r="Q1341" s="224">
        <v>0</v>
      </c>
      <c r="R1341" s="224">
        <f>Q1341*H1341</f>
        <v>0</v>
      </c>
      <c r="S1341" s="224">
        <v>0</v>
      </c>
      <c r="T1341" s="225">
        <f>S1341*H1341</f>
        <v>0</v>
      </c>
      <c r="AR1341" s="22" t="s">
        <v>260</v>
      </c>
      <c r="AT1341" s="22" t="s">
        <v>148</v>
      </c>
      <c r="AU1341" s="22" t="s">
        <v>81</v>
      </c>
      <c r="AY1341" s="22" t="s">
        <v>146</v>
      </c>
      <c r="BE1341" s="226">
        <f>IF(N1341="základní",J1341,0)</f>
        <v>0</v>
      </c>
      <c r="BF1341" s="226">
        <f>IF(N1341="snížená",J1341,0)</f>
        <v>0</v>
      </c>
      <c r="BG1341" s="226">
        <f>IF(N1341="zákl. přenesená",J1341,0)</f>
        <v>0</v>
      </c>
      <c r="BH1341" s="226">
        <f>IF(N1341="sníž. přenesená",J1341,0)</f>
        <v>0</v>
      </c>
      <c r="BI1341" s="226">
        <f>IF(N1341="nulová",J1341,0)</f>
        <v>0</v>
      </c>
      <c r="BJ1341" s="22" t="s">
        <v>79</v>
      </c>
      <c r="BK1341" s="226">
        <f>ROUND(I1341*H1341,2)</f>
        <v>0</v>
      </c>
      <c r="BL1341" s="22" t="s">
        <v>260</v>
      </c>
      <c r="BM1341" s="22" t="s">
        <v>1390</v>
      </c>
    </row>
    <row r="1342" s="1" customFormat="1">
      <c r="B1342" s="44"/>
      <c r="C1342" s="72"/>
      <c r="D1342" s="227" t="s">
        <v>155</v>
      </c>
      <c r="E1342" s="72"/>
      <c r="F1342" s="228" t="s">
        <v>1391</v>
      </c>
      <c r="G1342" s="72"/>
      <c r="H1342" s="72"/>
      <c r="I1342" s="185"/>
      <c r="J1342" s="72"/>
      <c r="K1342" s="72"/>
      <c r="L1342" s="70"/>
      <c r="M1342" s="229"/>
      <c r="N1342" s="45"/>
      <c r="O1342" s="45"/>
      <c r="P1342" s="45"/>
      <c r="Q1342" s="45"/>
      <c r="R1342" s="45"/>
      <c r="S1342" s="45"/>
      <c r="T1342" s="93"/>
      <c r="AT1342" s="22" t="s">
        <v>155</v>
      </c>
      <c r="AU1342" s="22" t="s">
        <v>81</v>
      </c>
    </row>
    <row r="1343" s="10" customFormat="1" ht="29.88" customHeight="1">
      <c r="B1343" s="199"/>
      <c r="C1343" s="200"/>
      <c r="D1343" s="201" t="s">
        <v>71</v>
      </c>
      <c r="E1343" s="213" t="s">
        <v>1392</v>
      </c>
      <c r="F1343" s="213" t="s">
        <v>1393</v>
      </c>
      <c r="G1343" s="200"/>
      <c r="H1343" s="200"/>
      <c r="I1343" s="203"/>
      <c r="J1343" s="214">
        <f>BK1343</f>
        <v>0</v>
      </c>
      <c r="K1343" s="200"/>
      <c r="L1343" s="205"/>
      <c r="M1343" s="206"/>
      <c r="N1343" s="207"/>
      <c r="O1343" s="207"/>
      <c r="P1343" s="208">
        <f>SUM(P1344:P1386)</f>
        <v>0</v>
      </c>
      <c r="Q1343" s="207"/>
      <c r="R1343" s="208">
        <f>SUM(R1344:R1386)</f>
        <v>0.048208250000000008</v>
      </c>
      <c r="S1343" s="207"/>
      <c r="T1343" s="209">
        <f>SUM(T1344:T1386)</f>
        <v>0.18670249999999999</v>
      </c>
      <c r="AR1343" s="210" t="s">
        <v>81</v>
      </c>
      <c r="AT1343" s="211" t="s">
        <v>71</v>
      </c>
      <c r="AU1343" s="211" t="s">
        <v>79</v>
      </c>
      <c r="AY1343" s="210" t="s">
        <v>146</v>
      </c>
      <c r="BK1343" s="212">
        <f>SUM(BK1344:BK1386)</f>
        <v>0</v>
      </c>
    </row>
    <row r="1344" s="1" customFormat="1" ht="16.5" customHeight="1">
      <c r="B1344" s="44"/>
      <c r="C1344" s="215" t="s">
        <v>1394</v>
      </c>
      <c r="D1344" s="215" t="s">
        <v>148</v>
      </c>
      <c r="E1344" s="216" t="s">
        <v>1395</v>
      </c>
      <c r="F1344" s="217" t="s">
        <v>1396</v>
      </c>
      <c r="G1344" s="218" t="s">
        <v>466</v>
      </c>
      <c r="H1344" s="219">
        <v>1</v>
      </c>
      <c r="I1344" s="220"/>
      <c r="J1344" s="221">
        <f>ROUND(I1344*H1344,2)</f>
        <v>0</v>
      </c>
      <c r="K1344" s="217" t="s">
        <v>152</v>
      </c>
      <c r="L1344" s="70"/>
      <c r="M1344" s="222" t="s">
        <v>21</v>
      </c>
      <c r="N1344" s="223" t="s">
        <v>43</v>
      </c>
      <c r="O1344" s="45"/>
      <c r="P1344" s="224">
        <f>O1344*H1344</f>
        <v>0</v>
      </c>
      <c r="Q1344" s="224">
        <v>0</v>
      </c>
      <c r="R1344" s="224">
        <f>Q1344*H1344</f>
        <v>0</v>
      </c>
      <c r="S1344" s="224">
        <v>0</v>
      </c>
      <c r="T1344" s="225">
        <f>S1344*H1344</f>
        <v>0</v>
      </c>
      <c r="AR1344" s="22" t="s">
        <v>260</v>
      </c>
      <c r="AT1344" s="22" t="s">
        <v>148</v>
      </c>
      <c r="AU1344" s="22" t="s">
        <v>81</v>
      </c>
      <c r="AY1344" s="22" t="s">
        <v>146</v>
      </c>
      <c r="BE1344" s="226">
        <f>IF(N1344="základní",J1344,0)</f>
        <v>0</v>
      </c>
      <c r="BF1344" s="226">
        <f>IF(N1344="snížená",J1344,0)</f>
        <v>0</v>
      </c>
      <c r="BG1344" s="226">
        <f>IF(N1344="zákl. přenesená",J1344,0)</f>
        <v>0</v>
      </c>
      <c r="BH1344" s="226">
        <f>IF(N1344="sníž. přenesená",J1344,0)</f>
        <v>0</v>
      </c>
      <c r="BI1344" s="226">
        <f>IF(N1344="nulová",J1344,0)</f>
        <v>0</v>
      </c>
      <c r="BJ1344" s="22" t="s">
        <v>79</v>
      </c>
      <c r="BK1344" s="226">
        <f>ROUND(I1344*H1344,2)</f>
        <v>0</v>
      </c>
      <c r="BL1344" s="22" t="s">
        <v>260</v>
      </c>
      <c r="BM1344" s="22" t="s">
        <v>1397</v>
      </c>
    </row>
    <row r="1345" s="1" customFormat="1">
      <c r="B1345" s="44"/>
      <c r="C1345" s="72"/>
      <c r="D1345" s="227" t="s">
        <v>155</v>
      </c>
      <c r="E1345" s="72"/>
      <c r="F1345" s="228" t="s">
        <v>1398</v>
      </c>
      <c r="G1345" s="72"/>
      <c r="H1345" s="72"/>
      <c r="I1345" s="185"/>
      <c r="J1345" s="72"/>
      <c r="K1345" s="72"/>
      <c r="L1345" s="70"/>
      <c r="M1345" s="229"/>
      <c r="N1345" s="45"/>
      <c r="O1345" s="45"/>
      <c r="P1345" s="45"/>
      <c r="Q1345" s="45"/>
      <c r="R1345" s="45"/>
      <c r="S1345" s="45"/>
      <c r="T1345" s="93"/>
      <c r="AT1345" s="22" t="s">
        <v>155</v>
      </c>
      <c r="AU1345" s="22" t="s">
        <v>81</v>
      </c>
    </row>
    <row r="1346" s="12" customFormat="1">
      <c r="B1346" s="240"/>
      <c r="C1346" s="241"/>
      <c r="D1346" s="227" t="s">
        <v>157</v>
      </c>
      <c r="E1346" s="242" t="s">
        <v>21</v>
      </c>
      <c r="F1346" s="243" t="s">
        <v>1399</v>
      </c>
      <c r="G1346" s="241"/>
      <c r="H1346" s="244">
        <v>1</v>
      </c>
      <c r="I1346" s="245"/>
      <c r="J1346" s="241"/>
      <c r="K1346" s="241"/>
      <c r="L1346" s="246"/>
      <c r="M1346" s="247"/>
      <c r="N1346" s="248"/>
      <c r="O1346" s="248"/>
      <c r="P1346" s="248"/>
      <c r="Q1346" s="248"/>
      <c r="R1346" s="248"/>
      <c r="S1346" s="248"/>
      <c r="T1346" s="249"/>
      <c r="AT1346" s="250" t="s">
        <v>157</v>
      </c>
      <c r="AU1346" s="250" t="s">
        <v>81</v>
      </c>
      <c r="AV1346" s="12" t="s">
        <v>81</v>
      </c>
      <c r="AW1346" s="12" t="s">
        <v>35</v>
      </c>
      <c r="AX1346" s="12" t="s">
        <v>72</v>
      </c>
      <c r="AY1346" s="250" t="s">
        <v>146</v>
      </c>
    </row>
    <row r="1347" s="1" customFormat="1" ht="16.5" customHeight="1">
      <c r="B1347" s="44"/>
      <c r="C1347" s="215" t="s">
        <v>1400</v>
      </c>
      <c r="D1347" s="215" t="s">
        <v>148</v>
      </c>
      <c r="E1347" s="216" t="s">
        <v>1401</v>
      </c>
      <c r="F1347" s="217" t="s">
        <v>1402</v>
      </c>
      <c r="G1347" s="218" t="s">
        <v>466</v>
      </c>
      <c r="H1347" s="219">
        <v>8</v>
      </c>
      <c r="I1347" s="220"/>
      <c r="J1347" s="221">
        <f>ROUND(I1347*H1347,2)</f>
        <v>0</v>
      </c>
      <c r="K1347" s="217" t="s">
        <v>21</v>
      </c>
      <c r="L1347" s="70"/>
      <c r="M1347" s="222" t="s">
        <v>21</v>
      </c>
      <c r="N1347" s="223" t="s">
        <v>43</v>
      </c>
      <c r="O1347" s="45"/>
      <c r="P1347" s="224">
        <f>O1347*H1347</f>
        <v>0</v>
      </c>
      <c r="Q1347" s="224">
        <v>0</v>
      </c>
      <c r="R1347" s="224">
        <f>Q1347*H1347</f>
        <v>0</v>
      </c>
      <c r="S1347" s="224">
        <v>0</v>
      </c>
      <c r="T1347" s="225">
        <f>S1347*H1347</f>
        <v>0</v>
      </c>
      <c r="AR1347" s="22" t="s">
        <v>260</v>
      </c>
      <c r="AT1347" s="22" t="s">
        <v>148</v>
      </c>
      <c r="AU1347" s="22" t="s">
        <v>81</v>
      </c>
      <c r="AY1347" s="22" t="s">
        <v>146</v>
      </c>
      <c r="BE1347" s="226">
        <f>IF(N1347="základní",J1347,0)</f>
        <v>0</v>
      </c>
      <c r="BF1347" s="226">
        <f>IF(N1347="snížená",J1347,0)</f>
        <v>0</v>
      </c>
      <c r="BG1347" s="226">
        <f>IF(N1347="zákl. přenesená",J1347,0)</f>
        <v>0</v>
      </c>
      <c r="BH1347" s="226">
        <f>IF(N1347="sníž. přenesená",J1347,0)</f>
        <v>0</v>
      </c>
      <c r="BI1347" s="226">
        <f>IF(N1347="nulová",J1347,0)</f>
        <v>0</v>
      </c>
      <c r="BJ1347" s="22" t="s">
        <v>79</v>
      </c>
      <c r="BK1347" s="226">
        <f>ROUND(I1347*H1347,2)</f>
        <v>0</v>
      </c>
      <c r="BL1347" s="22" t="s">
        <v>260</v>
      </c>
      <c r="BM1347" s="22" t="s">
        <v>1403</v>
      </c>
    </row>
    <row r="1348" s="1" customFormat="1">
      <c r="B1348" s="44"/>
      <c r="C1348" s="72"/>
      <c r="D1348" s="227" t="s">
        <v>155</v>
      </c>
      <c r="E1348" s="72"/>
      <c r="F1348" s="228" t="s">
        <v>1404</v>
      </c>
      <c r="G1348" s="72"/>
      <c r="H1348" s="72"/>
      <c r="I1348" s="185"/>
      <c r="J1348" s="72"/>
      <c r="K1348" s="72"/>
      <c r="L1348" s="70"/>
      <c r="M1348" s="229"/>
      <c r="N1348" s="45"/>
      <c r="O1348" s="45"/>
      <c r="P1348" s="45"/>
      <c r="Q1348" s="45"/>
      <c r="R1348" s="45"/>
      <c r="S1348" s="45"/>
      <c r="T1348" s="93"/>
      <c r="AT1348" s="22" t="s">
        <v>155</v>
      </c>
      <c r="AU1348" s="22" t="s">
        <v>81</v>
      </c>
    </row>
    <row r="1349" s="1" customFormat="1" ht="16.5" customHeight="1">
      <c r="B1349" s="44"/>
      <c r="C1349" s="215" t="s">
        <v>1405</v>
      </c>
      <c r="D1349" s="215" t="s">
        <v>148</v>
      </c>
      <c r="E1349" s="216" t="s">
        <v>1406</v>
      </c>
      <c r="F1349" s="217" t="s">
        <v>1407</v>
      </c>
      <c r="G1349" s="218" t="s">
        <v>466</v>
      </c>
      <c r="H1349" s="219">
        <v>5</v>
      </c>
      <c r="I1349" s="220"/>
      <c r="J1349" s="221">
        <f>ROUND(I1349*H1349,2)</f>
        <v>0</v>
      </c>
      <c r="K1349" s="217" t="s">
        <v>152</v>
      </c>
      <c r="L1349" s="70"/>
      <c r="M1349" s="222" t="s">
        <v>21</v>
      </c>
      <c r="N1349" s="223" t="s">
        <v>43</v>
      </c>
      <c r="O1349" s="45"/>
      <c r="P1349" s="224">
        <f>O1349*H1349</f>
        <v>0</v>
      </c>
      <c r="Q1349" s="224">
        <v>0</v>
      </c>
      <c r="R1349" s="224">
        <f>Q1349*H1349</f>
        <v>0</v>
      </c>
      <c r="S1349" s="224">
        <v>0</v>
      </c>
      <c r="T1349" s="225">
        <f>S1349*H1349</f>
        <v>0</v>
      </c>
      <c r="AR1349" s="22" t="s">
        <v>260</v>
      </c>
      <c r="AT1349" s="22" t="s">
        <v>148</v>
      </c>
      <c r="AU1349" s="22" t="s">
        <v>81</v>
      </c>
      <c r="AY1349" s="22" t="s">
        <v>146</v>
      </c>
      <c r="BE1349" s="226">
        <f>IF(N1349="základní",J1349,0)</f>
        <v>0</v>
      </c>
      <c r="BF1349" s="226">
        <f>IF(N1349="snížená",J1349,0)</f>
        <v>0</v>
      </c>
      <c r="BG1349" s="226">
        <f>IF(N1349="zákl. přenesená",J1349,0)</f>
        <v>0</v>
      </c>
      <c r="BH1349" s="226">
        <f>IF(N1349="sníž. přenesená",J1349,0)</f>
        <v>0</v>
      </c>
      <c r="BI1349" s="226">
        <f>IF(N1349="nulová",J1349,0)</f>
        <v>0</v>
      </c>
      <c r="BJ1349" s="22" t="s">
        <v>79</v>
      </c>
      <c r="BK1349" s="226">
        <f>ROUND(I1349*H1349,2)</f>
        <v>0</v>
      </c>
      <c r="BL1349" s="22" t="s">
        <v>260</v>
      </c>
      <c r="BM1349" s="22" t="s">
        <v>1408</v>
      </c>
    </row>
    <row r="1350" s="1" customFormat="1">
      <c r="B1350" s="44"/>
      <c r="C1350" s="72"/>
      <c r="D1350" s="227" t="s">
        <v>155</v>
      </c>
      <c r="E1350" s="72"/>
      <c r="F1350" s="228" t="s">
        <v>1409</v>
      </c>
      <c r="G1350" s="72"/>
      <c r="H1350" s="72"/>
      <c r="I1350" s="185"/>
      <c r="J1350" s="72"/>
      <c r="K1350" s="72"/>
      <c r="L1350" s="70"/>
      <c r="M1350" s="229"/>
      <c r="N1350" s="45"/>
      <c r="O1350" s="45"/>
      <c r="P1350" s="45"/>
      <c r="Q1350" s="45"/>
      <c r="R1350" s="45"/>
      <c r="S1350" s="45"/>
      <c r="T1350" s="93"/>
      <c r="AT1350" s="22" t="s">
        <v>155</v>
      </c>
      <c r="AU1350" s="22" t="s">
        <v>81</v>
      </c>
    </row>
    <row r="1351" s="12" customFormat="1">
      <c r="B1351" s="240"/>
      <c r="C1351" s="241"/>
      <c r="D1351" s="227" t="s">
        <v>157</v>
      </c>
      <c r="E1351" s="242" t="s">
        <v>21</v>
      </c>
      <c r="F1351" s="243" t="s">
        <v>1410</v>
      </c>
      <c r="G1351" s="241"/>
      <c r="H1351" s="244">
        <v>4</v>
      </c>
      <c r="I1351" s="245"/>
      <c r="J1351" s="241"/>
      <c r="K1351" s="241"/>
      <c r="L1351" s="246"/>
      <c r="M1351" s="247"/>
      <c r="N1351" s="248"/>
      <c r="O1351" s="248"/>
      <c r="P1351" s="248"/>
      <c r="Q1351" s="248"/>
      <c r="R1351" s="248"/>
      <c r="S1351" s="248"/>
      <c r="T1351" s="249"/>
      <c r="AT1351" s="250" t="s">
        <v>157</v>
      </c>
      <c r="AU1351" s="250" t="s">
        <v>81</v>
      </c>
      <c r="AV1351" s="12" t="s">
        <v>81</v>
      </c>
      <c r="AW1351" s="12" t="s">
        <v>35</v>
      </c>
      <c r="AX1351" s="12" t="s">
        <v>72</v>
      </c>
      <c r="AY1351" s="250" t="s">
        <v>146</v>
      </c>
    </row>
    <row r="1352" s="12" customFormat="1">
      <c r="B1352" s="240"/>
      <c r="C1352" s="241"/>
      <c r="D1352" s="227" t="s">
        <v>157</v>
      </c>
      <c r="E1352" s="242" t="s">
        <v>21</v>
      </c>
      <c r="F1352" s="243" t="s">
        <v>1411</v>
      </c>
      <c r="G1352" s="241"/>
      <c r="H1352" s="244">
        <v>1</v>
      </c>
      <c r="I1352" s="245"/>
      <c r="J1352" s="241"/>
      <c r="K1352" s="241"/>
      <c r="L1352" s="246"/>
      <c r="M1352" s="247"/>
      <c r="N1352" s="248"/>
      <c r="O1352" s="248"/>
      <c r="P1352" s="248"/>
      <c r="Q1352" s="248"/>
      <c r="R1352" s="248"/>
      <c r="S1352" s="248"/>
      <c r="T1352" s="249"/>
      <c r="AT1352" s="250" t="s">
        <v>157</v>
      </c>
      <c r="AU1352" s="250" t="s">
        <v>81</v>
      </c>
      <c r="AV1352" s="12" t="s">
        <v>81</v>
      </c>
      <c r="AW1352" s="12" t="s">
        <v>35</v>
      </c>
      <c r="AX1352" s="12" t="s">
        <v>72</v>
      </c>
      <c r="AY1352" s="250" t="s">
        <v>146</v>
      </c>
    </row>
    <row r="1353" s="1" customFormat="1" ht="16.5" customHeight="1">
      <c r="B1353" s="44"/>
      <c r="C1353" s="215" t="s">
        <v>1412</v>
      </c>
      <c r="D1353" s="215" t="s">
        <v>148</v>
      </c>
      <c r="E1353" s="216" t="s">
        <v>1413</v>
      </c>
      <c r="F1353" s="217" t="s">
        <v>1414</v>
      </c>
      <c r="G1353" s="218" t="s">
        <v>466</v>
      </c>
      <c r="H1353" s="219">
        <v>1</v>
      </c>
      <c r="I1353" s="220"/>
      <c r="J1353" s="221">
        <f>ROUND(I1353*H1353,2)</f>
        <v>0</v>
      </c>
      <c r="K1353" s="217" t="s">
        <v>152</v>
      </c>
      <c r="L1353" s="70"/>
      <c r="M1353" s="222" t="s">
        <v>21</v>
      </c>
      <c r="N1353" s="223" t="s">
        <v>43</v>
      </c>
      <c r="O1353" s="45"/>
      <c r="P1353" s="224">
        <f>O1353*H1353</f>
        <v>0</v>
      </c>
      <c r="Q1353" s="224">
        <v>0</v>
      </c>
      <c r="R1353" s="224">
        <f>Q1353*H1353</f>
        <v>0</v>
      </c>
      <c r="S1353" s="224">
        <v>0</v>
      </c>
      <c r="T1353" s="225">
        <f>S1353*H1353</f>
        <v>0</v>
      </c>
      <c r="AR1353" s="22" t="s">
        <v>260</v>
      </c>
      <c r="AT1353" s="22" t="s">
        <v>148</v>
      </c>
      <c r="AU1353" s="22" t="s">
        <v>81</v>
      </c>
      <c r="AY1353" s="22" t="s">
        <v>146</v>
      </c>
      <c r="BE1353" s="226">
        <f>IF(N1353="základní",J1353,0)</f>
        <v>0</v>
      </c>
      <c r="BF1353" s="226">
        <f>IF(N1353="snížená",J1353,0)</f>
        <v>0</v>
      </c>
      <c r="BG1353" s="226">
        <f>IF(N1353="zákl. přenesená",J1353,0)</f>
        <v>0</v>
      </c>
      <c r="BH1353" s="226">
        <f>IF(N1353="sníž. přenesená",J1353,0)</f>
        <v>0</v>
      </c>
      <c r="BI1353" s="226">
        <f>IF(N1353="nulová",J1353,0)</f>
        <v>0</v>
      </c>
      <c r="BJ1353" s="22" t="s">
        <v>79</v>
      </c>
      <c r="BK1353" s="226">
        <f>ROUND(I1353*H1353,2)</f>
        <v>0</v>
      </c>
      <c r="BL1353" s="22" t="s">
        <v>260</v>
      </c>
      <c r="BM1353" s="22" t="s">
        <v>1415</v>
      </c>
    </row>
    <row r="1354" s="1" customFormat="1">
      <c r="B1354" s="44"/>
      <c r="C1354" s="72"/>
      <c r="D1354" s="227" t="s">
        <v>155</v>
      </c>
      <c r="E1354" s="72"/>
      <c r="F1354" s="228" t="s">
        <v>1416</v>
      </c>
      <c r="G1354" s="72"/>
      <c r="H1354" s="72"/>
      <c r="I1354" s="185"/>
      <c r="J1354" s="72"/>
      <c r="K1354" s="72"/>
      <c r="L1354" s="70"/>
      <c r="M1354" s="229"/>
      <c r="N1354" s="45"/>
      <c r="O1354" s="45"/>
      <c r="P1354" s="45"/>
      <c r="Q1354" s="45"/>
      <c r="R1354" s="45"/>
      <c r="S1354" s="45"/>
      <c r="T1354" s="93"/>
      <c r="AT1354" s="22" t="s">
        <v>155</v>
      </c>
      <c r="AU1354" s="22" t="s">
        <v>81</v>
      </c>
    </row>
    <row r="1355" s="12" customFormat="1">
      <c r="B1355" s="240"/>
      <c r="C1355" s="241"/>
      <c r="D1355" s="227" t="s">
        <v>157</v>
      </c>
      <c r="E1355" s="242" t="s">
        <v>21</v>
      </c>
      <c r="F1355" s="243" t="s">
        <v>1417</v>
      </c>
      <c r="G1355" s="241"/>
      <c r="H1355" s="244">
        <v>1</v>
      </c>
      <c r="I1355" s="245"/>
      <c r="J1355" s="241"/>
      <c r="K1355" s="241"/>
      <c r="L1355" s="246"/>
      <c r="M1355" s="247"/>
      <c r="N1355" s="248"/>
      <c r="O1355" s="248"/>
      <c r="P1355" s="248"/>
      <c r="Q1355" s="248"/>
      <c r="R1355" s="248"/>
      <c r="S1355" s="248"/>
      <c r="T1355" s="249"/>
      <c r="AT1355" s="250" t="s">
        <v>157</v>
      </c>
      <c r="AU1355" s="250" t="s">
        <v>81</v>
      </c>
      <c r="AV1355" s="12" t="s">
        <v>81</v>
      </c>
      <c r="AW1355" s="12" t="s">
        <v>35</v>
      </c>
      <c r="AX1355" s="12" t="s">
        <v>72</v>
      </c>
      <c r="AY1355" s="250" t="s">
        <v>146</v>
      </c>
    </row>
    <row r="1356" s="1" customFormat="1" ht="16.5" customHeight="1">
      <c r="B1356" s="44"/>
      <c r="C1356" s="215" t="s">
        <v>1418</v>
      </c>
      <c r="D1356" s="215" t="s">
        <v>148</v>
      </c>
      <c r="E1356" s="216" t="s">
        <v>1395</v>
      </c>
      <c r="F1356" s="217" t="s">
        <v>1396</v>
      </c>
      <c r="G1356" s="218" t="s">
        <v>466</v>
      </c>
      <c r="H1356" s="219">
        <v>1</v>
      </c>
      <c r="I1356" s="220"/>
      <c r="J1356" s="221">
        <f>ROUND(I1356*H1356,2)</f>
        <v>0</v>
      </c>
      <c r="K1356" s="217" t="s">
        <v>152</v>
      </c>
      <c r="L1356" s="70"/>
      <c r="M1356" s="222" t="s">
        <v>21</v>
      </c>
      <c r="N1356" s="223" t="s">
        <v>43</v>
      </c>
      <c r="O1356" s="45"/>
      <c r="P1356" s="224">
        <f>O1356*H1356</f>
        <v>0</v>
      </c>
      <c r="Q1356" s="224">
        <v>0</v>
      </c>
      <c r="R1356" s="224">
        <f>Q1356*H1356</f>
        <v>0</v>
      </c>
      <c r="S1356" s="224">
        <v>0</v>
      </c>
      <c r="T1356" s="225">
        <f>S1356*H1356</f>
        <v>0</v>
      </c>
      <c r="AR1356" s="22" t="s">
        <v>260</v>
      </c>
      <c r="AT1356" s="22" t="s">
        <v>148</v>
      </c>
      <c r="AU1356" s="22" t="s">
        <v>81</v>
      </c>
      <c r="AY1356" s="22" t="s">
        <v>146</v>
      </c>
      <c r="BE1356" s="226">
        <f>IF(N1356="základní",J1356,0)</f>
        <v>0</v>
      </c>
      <c r="BF1356" s="226">
        <f>IF(N1356="snížená",J1356,0)</f>
        <v>0</v>
      </c>
      <c r="BG1356" s="226">
        <f>IF(N1356="zákl. přenesená",J1356,0)</f>
        <v>0</v>
      </c>
      <c r="BH1356" s="226">
        <f>IF(N1356="sníž. přenesená",J1356,0)</f>
        <v>0</v>
      </c>
      <c r="BI1356" s="226">
        <f>IF(N1356="nulová",J1356,0)</f>
        <v>0</v>
      </c>
      <c r="BJ1356" s="22" t="s">
        <v>79</v>
      </c>
      <c r="BK1356" s="226">
        <f>ROUND(I1356*H1356,2)</f>
        <v>0</v>
      </c>
      <c r="BL1356" s="22" t="s">
        <v>260</v>
      </c>
      <c r="BM1356" s="22" t="s">
        <v>1419</v>
      </c>
    </row>
    <row r="1357" s="1" customFormat="1">
      <c r="B1357" s="44"/>
      <c r="C1357" s="72"/>
      <c r="D1357" s="227" t="s">
        <v>155</v>
      </c>
      <c r="E1357" s="72"/>
      <c r="F1357" s="228" t="s">
        <v>1398</v>
      </c>
      <c r="G1357" s="72"/>
      <c r="H1357" s="72"/>
      <c r="I1357" s="185"/>
      <c r="J1357" s="72"/>
      <c r="K1357" s="72"/>
      <c r="L1357" s="70"/>
      <c r="M1357" s="229"/>
      <c r="N1357" s="45"/>
      <c r="O1357" s="45"/>
      <c r="P1357" s="45"/>
      <c r="Q1357" s="45"/>
      <c r="R1357" s="45"/>
      <c r="S1357" s="45"/>
      <c r="T1357" s="93"/>
      <c r="AT1357" s="22" t="s">
        <v>155</v>
      </c>
      <c r="AU1357" s="22" t="s">
        <v>81</v>
      </c>
    </row>
    <row r="1358" s="12" customFormat="1">
      <c r="B1358" s="240"/>
      <c r="C1358" s="241"/>
      <c r="D1358" s="227" t="s">
        <v>157</v>
      </c>
      <c r="E1358" s="242" t="s">
        <v>21</v>
      </c>
      <c r="F1358" s="243" t="s">
        <v>1420</v>
      </c>
      <c r="G1358" s="241"/>
      <c r="H1358" s="244">
        <v>1</v>
      </c>
      <c r="I1358" s="245"/>
      <c r="J1358" s="241"/>
      <c r="K1358" s="241"/>
      <c r="L1358" s="246"/>
      <c r="M1358" s="247"/>
      <c r="N1358" s="248"/>
      <c r="O1358" s="248"/>
      <c r="P1358" s="248"/>
      <c r="Q1358" s="248"/>
      <c r="R1358" s="248"/>
      <c r="S1358" s="248"/>
      <c r="T1358" s="249"/>
      <c r="AT1358" s="250" t="s">
        <v>157</v>
      </c>
      <c r="AU1358" s="250" t="s">
        <v>81</v>
      </c>
      <c r="AV1358" s="12" t="s">
        <v>81</v>
      </c>
      <c r="AW1358" s="12" t="s">
        <v>35</v>
      </c>
      <c r="AX1358" s="12" t="s">
        <v>72</v>
      </c>
      <c r="AY1358" s="250" t="s">
        <v>146</v>
      </c>
    </row>
    <row r="1359" s="1" customFormat="1" ht="16.5" customHeight="1">
      <c r="B1359" s="44"/>
      <c r="C1359" s="215" t="s">
        <v>1421</v>
      </c>
      <c r="D1359" s="215" t="s">
        <v>148</v>
      </c>
      <c r="E1359" s="216" t="s">
        <v>1422</v>
      </c>
      <c r="F1359" s="217" t="s">
        <v>1423</v>
      </c>
      <c r="G1359" s="218" t="s">
        <v>466</v>
      </c>
      <c r="H1359" s="219">
        <v>1</v>
      </c>
      <c r="I1359" s="220"/>
      <c r="J1359" s="221">
        <f>ROUND(I1359*H1359,2)</f>
        <v>0</v>
      </c>
      <c r="K1359" s="217" t="s">
        <v>152</v>
      </c>
      <c r="L1359" s="70"/>
      <c r="M1359" s="222" t="s">
        <v>21</v>
      </c>
      <c r="N1359" s="223" t="s">
        <v>43</v>
      </c>
      <c r="O1359" s="45"/>
      <c r="P1359" s="224">
        <f>O1359*H1359</f>
        <v>0</v>
      </c>
      <c r="Q1359" s="224">
        <v>0</v>
      </c>
      <c r="R1359" s="224">
        <f>Q1359*H1359</f>
        <v>0</v>
      </c>
      <c r="S1359" s="224">
        <v>0</v>
      </c>
      <c r="T1359" s="225">
        <f>S1359*H1359</f>
        <v>0</v>
      </c>
      <c r="AR1359" s="22" t="s">
        <v>260</v>
      </c>
      <c r="AT1359" s="22" t="s">
        <v>148</v>
      </c>
      <c r="AU1359" s="22" t="s">
        <v>81</v>
      </c>
      <c r="AY1359" s="22" t="s">
        <v>146</v>
      </c>
      <c r="BE1359" s="226">
        <f>IF(N1359="základní",J1359,0)</f>
        <v>0</v>
      </c>
      <c r="BF1359" s="226">
        <f>IF(N1359="snížená",J1359,0)</f>
        <v>0</v>
      </c>
      <c r="BG1359" s="226">
        <f>IF(N1359="zákl. přenesená",J1359,0)</f>
        <v>0</v>
      </c>
      <c r="BH1359" s="226">
        <f>IF(N1359="sníž. přenesená",J1359,0)</f>
        <v>0</v>
      </c>
      <c r="BI1359" s="226">
        <f>IF(N1359="nulová",J1359,0)</f>
        <v>0</v>
      </c>
      <c r="BJ1359" s="22" t="s">
        <v>79</v>
      </c>
      <c r="BK1359" s="226">
        <f>ROUND(I1359*H1359,2)</f>
        <v>0</v>
      </c>
      <c r="BL1359" s="22" t="s">
        <v>260</v>
      </c>
      <c r="BM1359" s="22" t="s">
        <v>1424</v>
      </c>
    </row>
    <row r="1360" s="1" customFormat="1">
      <c r="B1360" s="44"/>
      <c r="C1360" s="72"/>
      <c r="D1360" s="227" t="s">
        <v>155</v>
      </c>
      <c r="E1360" s="72"/>
      <c r="F1360" s="228" t="s">
        <v>1425</v>
      </c>
      <c r="G1360" s="72"/>
      <c r="H1360" s="72"/>
      <c r="I1360" s="185"/>
      <c r="J1360" s="72"/>
      <c r="K1360" s="72"/>
      <c r="L1360" s="70"/>
      <c r="M1360" s="229"/>
      <c r="N1360" s="45"/>
      <c r="O1360" s="45"/>
      <c r="P1360" s="45"/>
      <c r="Q1360" s="45"/>
      <c r="R1360" s="45"/>
      <c r="S1360" s="45"/>
      <c r="T1360" s="93"/>
      <c r="AT1360" s="22" t="s">
        <v>155</v>
      </c>
      <c r="AU1360" s="22" t="s">
        <v>81</v>
      </c>
    </row>
    <row r="1361" s="12" customFormat="1">
      <c r="B1361" s="240"/>
      <c r="C1361" s="241"/>
      <c r="D1361" s="227" t="s">
        <v>157</v>
      </c>
      <c r="E1361" s="242" t="s">
        <v>21</v>
      </c>
      <c r="F1361" s="243" t="s">
        <v>1426</v>
      </c>
      <c r="G1361" s="241"/>
      <c r="H1361" s="244">
        <v>1</v>
      </c>
      <c r="I1361" s="245"/>
      <c r="J1361" s="241"/>
      <c r="K1361" s="241"/>
      <c r="L1361" s="246"/>
      <c r="M1361" s="247"/>
      <c r="N1361" s="248"/>
      <c r="O1361" s="248"/>
      <c r="P1361" s="248"/>
      <c r="Q1361" s="248"/>
      <c r="R1361" s="248"/>
      <c r="S1361" s="248"/>
      <c r="T1361" s="249"/>
      <c r="AT1361" s="250" t="s">
        <v>157</v>
      </c>
      <c r="AU1361" s="250" t="s">
        <v>81</v>
      </c>
      <c r="AV1361" s="12" t="s">
        <v>81</v>
      </c>
      <c r="AW1361" s="12" t="s">
        <v>35</v>
      </c>
      <c r="AX1361" s="12" t="s">
        <v>72</v>
      </c>
      <c r="AY1361" s="250" t="s">
        <v>146</v>
      </c>
    </row>
    <row r="1362" s="1" customFormat="1" ht="16.5" customHeight="1">
      <c r="B1362" s="44"/>
      <c r="C1362" s="215" t="s">
        <v>1427</v>
      </c>
      <c r="D1362" s="215" t="s">
        <v>148</v>
      </c>
      <c r="E1362" s="216" t="s">
        <v>1428</v>
      </c>
      <c r="F1362" s="217" t="s">
        <v>1429</v>
      </c>
      <c r="G1362" s="218" t="s">
        <v>302</v>
      </c>
      <c r="H1362" s="219">
        <v>1</v>
      </c>
      <c r="I1362" s="220"/>
      <c r="J1362" s="221">
        <f>ROUND(I1362*H1362,2)</f>
        <v>0</v>
      </c>
      <c r="K1362" s="217" t="s">
        <v>152</v>
      </c>
      <c r="L1362" s="70"/>
      <c r="M1362" s="222" t="s">
        <v>21</v>
      </c>
      <c r="N1362" s="223" t="s">
        <v>43</v>
      </c>
      <c r="O1362" s="45"/>
      <c r="P1362" s="224">
        <f>O1362*H1362</f>
        <v>0</v>
      </c>
      <c r="Q1362" s="224">
        <v>0.013010000000000001</v>
      </c>
      <c r="R1362" s="224">
        <f>Q1362*H1362</f>
        <v>0.013010000000000001</v>
      </c>
      <c r="S1362" s="224">
        <v>0</v>
      </c>
      <c r="T1362" s="225">
        <f>S1362*H1362</f>
        <v>0</v>
      </c>
      <c r="AR1362" s="22" t="s">
        <v>260</v>
      </c>
      <c r="AT1362" s="22" t="s">
        <v>148</v>
      </c>
      <c r="AU1362" s="22" t="s">
        <v>81</v>
      </c>
      <c r="AY1362" s="22" t="s">
        <v>146</v>
      </c>
      <c r="BE1362" s="226">
        <f>IF(N1362="základní",J1362,0)</f>
        <v>0</v>
      </c>
      <c r="BF1362" s="226">
        <f>IF(N1362="snížená",J1362,0)</f>
        <v>0</v>
      </c>
      <c r="BG1362" s="226">
        <f>IF(N1362="zákl. přenesená",J1362,0)</f>
        <v>0</v>
      </c>
      <c r="BH1362" s="226">
        <f>IF(N1362="sníž. přenesená",J1362,0)</f>
        <v>0</v>
      </c>
      <c r="BI1362" s="226">
        <f>IF(N1362="nulová",J1362,0)</f>
        <v>0</v>
      </c>
      <c r="BJ1362" s="22" t="s">
        <v>79</v>
      </c>
      <c r="BK1362" s="226">
        <f>ROUND(I1362*H1362,2)</f>
        <v>0</v>
      </c>
      <c r="BL1362" s="22" t="s">
        <v>260</v>
      </c>
      <c r="BM1362" s="22" t="s">
        <v>1430</v>
      </c>
    </row>
    <row r="1363" s="1" customFormat="1">
      <c r="B1363" s="44"/>
      <c r="C1363" s="72"/>
      <c r="D1363" s="227" t="s">
        <v>155</v>
      </c>
      <c r="E1363" s="72"/>
      <c r="F1363" s="228" t="s">
        <v>1431</v>
      </c>
      <c r="G1363" s="72"/>
      <c r="H1363" s="72"/>
      <c r="I1363" s="185"/>
      <c r="J1363" s="72"/>
      <c r="K1363" s="72"/>
      <c r="L1363" s="70"/>
      <c r="M1363" s="229"/>
      <c r="N1363" s="45"/>
      <c r="O1363" s="45"/>
      <c r="P1363" s="45"/>
      <c r="Q1363" s="45"/>
      <c r="R1363" s="45"/>
      <c r="S1363" s="45"/>
      <c r="T1363" s="93"/>
      <c r="AT1363" s="22" t="s">
        <v>155</v>
      </c>
      <c r="AU1363" s="22" t="s">
        <v>81</v>
      </c>
    </row>
    <row r="1364" s="12" customFormat="1">
      <c r="B1364" s="240"/>
      <c r="C1364" s="241"/>
      <c r="D1364" s="227" t="s">
        <v>157</v>
      </c>
      <c r="E1364" s="242" t="s">
        <v>21</v>
      </c>
      <c r="F1364" s="243" t="s">
        <v>1432</v>
      </c>
      <c r="G1364" s="241"/>
      <c r="H1364" s="244">
        <v>0.80000000000000004</v>
      </c>
      <c r="I1364" s="245"/>
      <c r="J1364" s="241"/>
      <c r="K1364" s="241"/>
      <c r="L1364" s="246"/>
      <c r="M1364" s="247"/>
      <c r="N1364" s="248"/>
      <c r="O1364" s="248"/>
      <c r="P1364" s="248"/>
      <c r="Q1364" s="248"/>
      <c r="R1364" s="248"/>
      <c r="S1364" s="248"/>
      <c r="T1364" s="249"/>
      <c r="AT1364" s="250" t="s">
        <v>157</v>
      </c>
      <c r="AU1364" s="250" t="s">
        <v>81</v>
      </c>
      <c r="AV1364" s="12" t="s">
        <v>81</v>
      </c>
      <c r="AW1364" s="12" t="s">
        <v>35</v>
      </c>
      <c r="AX1364" s="12" t="s">
        <v>72</v>
      </c>
      <c r="AY1364" s="250" t="s">
        <v>146</v>
      </c>
    </row>
    <row r="1365" s="12" customFormat="1">
      <c r="B1365" s="240"/>
      <c r="C1365" s="241"/>
      <c r="D1365" s="227" t="s">
        <v>157</v>
      </c>
      <c r="E1365" s="242" t="s">
        <v>21</v>
      </c>
      <c r="F1365" s="243" t="s">
        <v>1433</v>
      </c>
      <c r="G1365" s="241"/>
      <c r="H1365" s="244">
        <v>0.20000000000000001</v>
      </c>
      <c r="I1365" s="245"/>
      <c r="J1365" s="241"/>
      <c r="K1365" s="241"/>
      <c r="L1365" s="246"/>
      <c r="M1365" s="247"/>
      <c r="N1365" s="248"/>
      <c r="O1365" s="248"/>
      <c r="P1365" s="248"/>
      <c r="Q1365" s="248"/>
      <c r="R1365" s="248"/>
      <c r="S1365" s="248"/>
      <c r="T1365" s="249"/>
      <c r="AT1365" s="250" t="s">
        <v>157</v>
      </c>
      <c r="AU1365" s="250" t="s">
        <v>81</v>
      </c>
      <c r="AV1365" s="12" t="s">
        <v>81</v>
      </c>
      <c r="AW1365" s="12" t="s">
        <v>35</v>
      </c>
      <c r="AX1365" s="12" t="s">
        <v>72</v>
      </c>
      <c r="AY1365" s="250" t="s">
        <v>146</v>
      </c>
    </row>
    <row r="1366" s="1" customFormat="1" ht="16.5" customHeight="1">
      <c r="B1366" s="44"/>
      <c r="C1366" s="215" t="s">
        <v>1434</v>
      </c>
      <c r="D1366" s="215" t="s">
        <v>148</v>
      </c>
      <c r="E1366" s="216" t="s">
        <v>1435</v>
      </c>
      <c r="F1366" s="217" t="s">
        <v>1436</v>
      </c>
      <c r="G1366" s="218" t="s">
        <v>302</v>
      </c>
      <c r="H1366" s="219">
        <v>0.20000000000000001</v>
      </c>
      <c r="I1366" s="220"/>
      <c r="J1366" s="221">
        <f>ROUND(I1366*H1366,2)</f>
        <v>0</v>
      </c>
      <c r="K1366" s="217" t="s">
        <v>152</v>
      </c>
      <c r="L1366" s="70"/>
      <c r="M1366" s="222" t="s">
        <v>21</v>
      </c>
      <c r="N1366" s="223" t="s">
        <v>43</v>
      </c>
      <c r="O1366" s="45"/>
      <c r="P1366" s="224">
        <f>O1366*H1366</f>
        <v>0</v>
      </c>
      <c r="Q1366" s="224">
        <v>0.018579999999999999</v>
      </c>
      <c r="R1366" s="224">
        <f>Q1366*H1366</f>
        <v>0.0037160000000000001</v>
      </c>
      <c r="S1366" s="224">
        <v>0</v>
      </c>
      <c r="T1366" s="225">
        <f>S1366*H1366</f>
        <v>0</v>
      </c>
      <c r="AR1366" s="22" t="s">
        <v>260</v>
      </c>
      <c r="AT1366" s="22" t="s">
        <v>148</v>
      </c>
      <c r="AU1366" s="22" t="s">
        <v>81</v>
      </c>
      <c r="AY1366" s="22" t="s">
        <v>146</v>
      </c>
      <c r="BE1366" s="226">
        <f>IF(N1366="základní",J1366,0)</f>
        <v>0</v>
      </c>
      <c r="BF1366" s="226">
        <f>IF(N1366="snížená",J1366,0)</f>
        <v>0</v>
      </c>
      <c r="BG1366" s="226">
        <f>IF(N1366="zákl. přenesená",J1366,0)</f>
        <v>0</v>
      </c>
      <c r="BH1366" s="226">
        <f>IF(N1366="sníž. přenesená",J1366,0)</f>
        <v>0</v>
      </c>
      <c r="BI1366" s="226">
        <f>IF(N1366="nulová",J1366,0)</f>
        <v>0</v>
      </c>
      <c r="BJ1366" s="22" t="s">
        <v>79</v>
      </c>
      <c r="BK1366" s="226">
        <f>ROUND(I1366*H1366,2)</f>
        <v>0</v>
      </c>
      <c r="BL1366" s="22" t="s">
        <v>260</v>
      </c>
      <c r="BM1366" s="22" t="s">
        <v>1437</v>
      </c>
    </row>
    <row r="1367" s="1" customFormat="1">
      <c r="B1367" s="44"/>
      <c r="C1367" s="72"/>
      <c r="D1367" s="227" t="s">
        <v>155</v>
      </c>
      <c r="E1367" s="72"/>
      <c r="F1367" s="228" t="s">
        <v>1438</v>
      </c>
      <c r="G1367" s="72"/>
      <c r="H1367" s="72"/>
      <c r="I1367" s="185"/>
      <c r="J1367" s="72"/>
      <c r="K1367" s="72"/>
      <c r="L1367" s="70"/>
      <c r="M1367" s="229"/>
      <c r="N1367" s="45"/>
      <c r="O1367" s="45"/>
      <c r="P1367" s="45"/>
      <c r="Q1367" s="45"/>
      <c r="R1367" s="45"/>
      <c r="S1367" s="45"/>
      <c r="T1367" s="93"/>
      <c r="AT1367" s="22" t="s">
        <v>155</v>
      </c>
      <c r="AU1367" s="22" t="s">
        <v>81</v>
      </c>
    </row>
    <row r="1368" s="12" customFormat="1">
      <c r="B1368" s="240"/>
      <c r="C1368" s="241"/>
      <c r="D1368" s="227" t="s">
        <v>157</v>
      </c>
      <c r="E1368" s="242" t="s">
        <v>21</v>
      </c>
      <c r="F1368" s="243" t="s">
        <v>1439</v>
      </c>
      <c r="G1368" s="241"/>
      <c r="H1368" s="244">
        <v>0.20000000000000001</v>
      </c>
      <c r="I1368" s="245"/>
      <c r="J1368" s="241"/>
      <c r="K1368" s="241"/>
      <c r="L1368" s="246"/>
      <c r="M1368" s="247"/>
      <c r="N1368" s="248"/>
      <c r="O1368" s="248"/>
      <c r="P1368" s="248"/>
      <c r="Q1368" s="248"/>
      <c r="R1368" s="248"/>
      <c r="S1368" s="248"/>
      <c r="T1368" s="249"/>
      <c r="AT1368" s="250" t="s">
        <v>157</v>
      </c>
      <c r="AU1368" s="250" t="s">
        <v>81</v>
      </c>
      <c r="AV1368" s="12" t="s">
        <v>81</v>
      </c>
      <c r="AW1368" s="12" t="s">
        <v>35</v>
      </c>
      <c r="AX1368" s="12" t="s">
        <v>72</v>
      </c>
      <c r="AY1368" s="250" t="s">
        <v>146</v>
      </c>
    </row>
    <row r="1369" s="1" customFormat="1" ht="16.5" customHeight="1">
      <c r="B1369" s="44"/>
      <c r="C1369" s="215" t="s">
        <v>1440</v>
      </c>
      <c r="D1369" s="215" t="s">
        <v>148</v>
      </c>
      <c r="E1369" s="216" t="s">
        <v>1441</v>
      </c>
      <c r="F1369" s="217" t="s">
        <v>1442</v>
      </c>
      <c r="G1369" s="218" t="s">
        <v>302</v>
      </c>
      <c r="H1369" s="219">
        <v>0.20000000000000001</v>
      </c>
      <c r="I1369" s="220"/>
      <c r="J1369" s="221">
        <f>ROUND(I1369*H1369,2)</f>
        <v>0</v>
      </c>
      <c r="K1369" s="217" t="s">
        <v>152</v>
      </c>
      <c r="L1369" s="70"/>
      <c r="M1369" s="222" t="s">
        <v>21</v>
      </c>
      <c r="N1369" s="223" t="s">
        <v>43</v>
      </c>
      <c r="O1369" s="45"/>
      <c r="P1369" s="224">
        <f>O1369*H1369</f>
        <v>0</v>
      </c>
      <c r="Q1369" s="224">
        <v>0.027060000000000001</v>
      </c>
      <c r="R1369" s="224">
        <f>Q1369*H1369</f>
        <v>0.0054120000000000001</v>
      </c>
      <c r="S1369" s="224">
        <v>0</v>
      </c>
      <c r="T1369" s="225">
        <f>S1369*H1369</f>
        <v>0</v>
      </c>
      <c r="AR1369" s="22" t="s">
        <v>260</v>
      </c>
      <c r="AT1369" s="22" t="s">
        <v>148</v>
      </c>
      <c r="AU1369" s="22" t="s">
        <v>81</v>
      </c>
      <c r="AY1369" s="22" t="s">
        <v>146</v>
      </c>
      <c r="BE1369" s="226">
        <f>IF(N1369="základní",J1369,0)</f>
        <v>0</v>
      </c>
      <c r="BF1369" s="226">
        <f>IF(N1369="snížená",J1369,0)</f>
        <v>0</v>
      </c>
      <c r="BG1369" s="226">
        <f>IF(N1369="zákl. přenesená",J1369,0)</f>
        <v>0</v>
      </c>
      <c r="BH1369" s="226">
        <f>IF(N1369="sníž. přenesená",J1369,0)</f>
        <v>0</v>
      </c>
      <c r="BI1369" s="226">
        <f>IF(N1369="nulová",J1369,0)</f>
        <v>0</v>
      </c>
      <c r="BJ1369" s="22" t="s">
        <v>79</v>
      </c>
      <c r="BK1369" s="226">
        <f>ROUND(I1369*H1369,2)</f>
        <v>0</v>
      </c>
      <c r="BL1369" s="22" t="s">
        <v>260</v>
      </c>
      <c r="BM1369" s="22" t="s">
        <v>1443</v>
      </c>
    </row>
    <row r="1370" s="1" customFormat="1">
      <c r="B1370" s="44"/>
      <c r="C1370" s="72"/>
      <c r="D1370" s="227" t="s">
        <v>155</v>
      </c>
      <c r="E1370" s="72"/>
      <c r="F1370" s="228" t="s">
        <v>1444</v>
      </c>
      <c r="G1370" s="72"/>
      <c r="H1370" s="72"/>
      <c r="I1370" s="185"/>
      <c r="J1370" s="72"/>
      <c r="K1370" s="72"/>
      <c r="L1370" s="70"/>
      <c r="M1370" s="229"/>
      <c r="N1370" s="45"/>
      <c r="O1370" s="45"/>
      <c r="P1370" s="45"/>
      <c r="Q1370" s="45"/>
      <c r="R1370" s="45"/>
      <c r="S1370" s="45"/>
      <c r="T1370" s="93"/>
      <c r="AT1370" s="22" t="s">
        <v>155</v>
      </c>
      <c r="AU1370" s="22" t="s">
        <v>81</v>
      </c>
    </row>
    <row r="1371" s="12" customFormat="1">
      <c r="B1371" s="240"/>
      <c r="C1371" s="241"/>
      <c r="D1371" s="227" t="s">
        <v>157</v>
      </c>
      <c r="E1371" s="242" t="s">
        <v>21</v>
      </c>
      <c r="F1371" s="243" t="s">
        <v>1445</v>
      </c>
      <c r="G1371" s="241"/>
      <c r="H1371" s="244">
        <v>0.20000000000000001</v>
      </c>
      <c r="I1371" s="245"/>
      <c r="J1371" s="241"/>
      <c r="K1371" s="241"/>
      <c r="L1371" s="246"/>
      <c r="M1371" s="247"/>
      <c r="N1371" s="248"/>
      <c r="O1371" s="248"/>
      <c r="P1371" s="248"/>
      <c r="Q1371" s="248"/>
      <c r="R1371" s="248"/>
      <c r="S1371" s="248"/>
      <c r="T1371" s="249"/>
      <c r="AT1371" s="250" t="s">
        <v>157</v>
      </c>
      <c r="AU1371" s="250" t="s">
        <v>81</v>
      </c>
      <c r="AV1371" s="12" t="s">
        <v>81</v>
      </c>
      <c r="AW1371" s="12" t="s">
        <v>35</v>
      </c>
      <c r="AX1371" s="12" t="s">
        <v>72</v>
      </c>
      <c r="AY1371" s="250" t="s">
        <v>146</v>
      </c>
    </row>
    <row r="1372" s="1" customFormat="1" ht="16.5" customHeight="1">
      <c r="B1372" s="44"/>
      <c r="C1372" s="215" t="s">
        <v>1446</v>
      </c>
      <c r="D1372" s="215" t="s">
        <v>148</v>
      </c>
      <c r="E1372" s="216" t="s">
        <v>1447</v>
      </c>
      <c r="F1372" s="217" t="s">
        <v>1448</v>
      </c>
      <c r="G1372" s="218" t="s">
        <v>302</v>
      </c>
      <c r="H1372" s="219">
        <v>0.20000000000000001</v>
      </c>
      <c r="I1372" s="220"/>
      <c r="J1372" s="221">
        <f>ROUND(I1372*H1372,2)</f>
        <v>0</v>
      </c>
      <c r="K1372" s="217" t="s">
        <v>152</v>
      </c>
      <c r="L1372" s="70"/>
      <c r="M1372" s="222" t="s">
        <v>21</v>
      </c>
      <c r="N1372" s="223" t="s">
        <v>43</v>
      </c>
      <c r="O1372" s="45"/>
      <c r="P1372" s="224">
        <f>O1372*H1372</f>
        <v>0</v>
      </c>
      <c r="Q1372" s="224">
        <v>0.048730000000000002</v>
      </c>
      <c r="R1372" s="224">
        <f>Q1372*H1372</f>
        <v>0.0097460000000000012</v>
      </c>
      <c r="S1372" s="224">
        <v>0</v>
      </c>
      <c r="T1372" s="225">
        <f>S1372*H1372</f>
        <v>0</v>
      </c>
      <c r="AR1372" s="22" t="s">
        <v>260</v>
      </c>
      <c r="AT1372" s="22" t="s">
        <v>148</v>
      </c>
      <c r="AU1372" s="22" t="s">
        <v>81</v>
      </c>
      <c r="AY1372" s="22" t="s">
        <v>146</v>
      </c>
      <c r="BE1372" s="226">
        <f>IF(N1372="základní",J1372,0)</f>
        <v>0</v>
      </c>
      <c r="BF1372" s="226">
        <f>IF(N1372="snížená",J1372,0)</f>
        <v>0</v>
      </c>
      <c r="BG1372" s="226">
        <f>IF(N1372="zákl. přenesená",J1372,0)</f>
        <v>0</v>
      </c>
      <c r="BH1372" s="226">
        <f>IF(N1372="sníž. přenesená",J1372,0)</f>
        <v>0</v>
      </c>
      <c r="BI1372" s="226">
        <f>IF(N1372="nulová",J1372,0)</f>
        <v>0</v>
      </c>
      <c r="BJ1372" s="22" t="s">
        <v>79</v>
      </c>
      <c r="BK1372" s="226">
        <f>ROUND(I1372*H1372,2)</f>
        <v>0</v>
      </c>
      <c r="BL1372" s="22" t="s">
        <v>260</v>
      </c>
      <c r="BM1372" s="22" t="s">
        <v>1449</v>
      </c>
    </row>
    <row r="1373" s="1" customFormat="1">
      <c r="B1373" s="44"/>
      <c r="C1373" s="72"/>
      <c r="D1373" s="227" t="s">
        <v>155</v>
      </c>
      <c r="E1373" s="72"/>
      <c r="F1373" s="228" t="s">
        <v>1450</v>
      </c>
      <c r="G1373" s="72"/>
      <c r="H1373" s="72"/>
      <c r="I1373" s="185"/>
      <c r="J1373" s="72"/>
      <c r="K1373" s="72"/>
      <c r="L1373" s="70"/>
      <c r="M1373" s="229"/>
      <c r="N1373" s="45"/>
      <c r="O1373" s="45"/>
      <c r="P1373" s="45"/>
      <c r="Q1373" s="45"/>
      <c r="R1373" s="45"/>
      <c r="S1373" s="45"/>
      <c r="T1373" s="93"/>
      <c r="AT1373" s="22" t="s">
        <v>155</v>
      </c>
      <c r="AU1373" s="22" t="s">
        <v>81</v>
      </c>
    </row>
    <row r="1374" s="12" customFormat="1">
      <c r="B1374" s="240"/>
      <c r="C1374" s="241"/>
      <c r="D1374" s="227" t="s">
        <v>157</v>
      </c>
      <c r="E1374" s="242" t="s">
        <v>21</v>
      </c>
      <c r="F1374" s="243" t="s">
        <v>1451</v>
      </c>
      <c r="G1374" s="241"/>
      <c r="H1374" s="244">
        <v>0.20000000000000001</v>
      </c>
      <c r="I1374" s="245"/>
      <c r="J1374" s="241"/>
      <c r="K1374" s="241"/>
      <c r="L1374" s="246"/>
      <c r="M1374" s="247"/>
      <c r="N1374" s="248"/>
      <c r="O1374" s="248"/>
      <c r="P1374" s="248"/>
      <c r="Q1374" s="248"/>
      <c r="R1374" s="248"/>
      <c r="S1374" s="248"/>
      <c r="T1374" s="249"/>
      <c r="AT1374" s="250" t="s">
        <v>157</v>
      </c>
      <c r="AU1374" s="250" t="s">
        <v>81</v>
      </c>
      <c r="AV1374" s="12" t="s">
        <v>81</v>
      </c>
      <c r="AW1374" s="12" t="s">
        <v>35</v>
      </c>
      <c r="AX1374" s="12" t="s">
        <v>72</v>
      </c>
      <c r="AY1374" s="250" t="s">
        <v>146</v>
      </c>
    </row>
    <row r="1375" s="1" customFormat="1" ht="25.5" customHeight="1">
      <c r="B1375" s="44"/>
      <c r="C1375" s="215" t="s">
        <v>1452</v>
      </c>
      <c r="D1375" s="215" t="s">
        <v>148</v>
      </c>
      <c r="E1375" s="216" t="s">
        <v>1453</v>
      </c>
      <c r="F1375" s="217" t="s">
        <v>1454</v>
      </c>
      <c r="G1375" s="218" t="s">
        <v>302</v>
      </c>
      <c r="H1375" s="219">
        <v>9.7750000000000004</v>
      </c>
      <c r="I1375" s="220"/>
      <c r="J1375" s="221">
        <f>ROUND(I1375*H1375,2)</f>
        <v>0</v>
      </c>
      <c r="K1375" s="217" t="s">
        <v>152</v>
      </c>
      <c r="L1375" s="70"/>
      <c r="M1375" s="222" t="s">
        <v>21</v>
      </c>
      <c r="N1375" s="223" t="s">
        <v>43</v>
      </c>
      <c r="O1375" s="45"/>
      <c r="P1375" s="224">
        <f>O1375*H1375</f>
        <v>0</v>
      </c>
      <c r="Q1375" s="224">
        <v>0</v>
      </c>
      <c r="R1375" s="224">
        <f>Q1375*H1375</f>
        <v>0</v>
      </c>
      <c r="S1375" s="224">
        <v>0.019099999999999999</v>
      </c>
      <c r="T1375" s="225">
        <f>S1375*H1375</f>
        <v>0.18670249999999999</v>
      </c>
      <c r="AR1375" s="22" t="s">
        <v>260</v>
      </c>
      <c r="AT1375" s="22" t="s">
        <v>148</v>
      </c>
      <c r="AU1375" s="22" t="s">
        <v>81</v>
      </c>
      <c r="AY1375" s="22" t="s">
        <v>146</v>
      </c>
      <c r="BE1375" s="226">
        <f>IF(N1375="základní",J1375,0)</f>
        <v>0</v>
      </c>
      <c r="BF1375" s="226">
        <f>IF(N1375="snížená",J1375,0)</f>
        <v>0</v>
      </c>
      <c r="BG1375" s="226">
        <f>IF(N1375="zákl. přenesená",J1375,0)</f>
        <v>0</v>
      </c>
      <c r="BH1375" s="226">
        <f>IF(N1375="sníž. přenesená",J1375,0)</f>
        <v>0</v>
      </c>
      <c r="BI1375" s="226">
        <f>IF(N1375="nulová",J1375,0)</f>
        <v>0</v>
      </c>
      <c r="BJ1375" s="22" t="s">
        <v>79</v>
      </c>
      <c r="BK1375" s="226">
        <f>ROUND(I1375*H1375,2)</f>
        <v>0</v>
      </c>
      <c r="BL1375" s="22" t="s">
        <v>260</v>
      </c>
      <c r="BM1375" s="22" t="s">
        <v>1455</v>
      </c>
    </row>
    <row r="1376" s="1" customFormat="1">
      <c r="B1376" s="44"/>
      <c r="C1376" s="72"/>
      <c r="D1376" s="227" t="s">
        <v>155</v>
      </c>
      <c r="E1376" s="72"/>
      <c r="F1376" s="228" t="s">
        <v>1456</v>
      </c>
      <c r="G1376" s="72"/>
      <c r="H1376" s="72"/>
      <c r="I1376" s="185"/>
      <c r="J1376" s="72"/>
      <c r="K1376" s="72"/>
      <c r="L1376" s="70"/>
      <c r="M1376" s="229"/>
      <c r="N1376" s="45"/>
      <c r="O1376" s="45"/>
      <c r="P1376" s="45"/>
      <c r="Q1376" s="45"/>
      <c r="R1376" s="45"/>
      <c r="S1376" s="45"/>
      <c r="T1376" s="93"/>
      <c r="AT1376" s="22" t="s">
        <v>155</v>
      </c>
      <c r="AU1376" s="22" t="s">
        <v>81</v>
      </c>
    </row>
    <row r="1377" s="11" customFormat="1">
      <c r="B1377" s="230"/>
      <c r="C1377" s="231"/>
      <c r="D1377" s="227" t="s">
        <v>157</v>
      </c>
      <c r="E1377" s="232" t="s">
        <v>21</v>
      </c>
      <c r="F1377" s="233" t="s">
        <v>1457</v>
      </c>
      <c r="G1377" s="231"/>
      <c r="H1377" s="232" t="s">
        <v>21</v>
      </c>
      <c r="I1377" s="234"/>
      <c r="J1377" s="231"/>
      <c r="K1377" s="231"/>
      <c r="L1377" s="235"/>
      <c r="M1377" s="236"/>
      <c r="N1377" s="237"/>
      <c r="O1377" s="237"/>
      <c r="P1377" s="237"/>
      <c r="Q1377" s="237"/>
      <c r="R1377" s="237"/>
      <c r="S1377" s="237"/>
      <c r="T1377" s="238"/>
      <c r="AT1377" s="239" t="s">
        <v>157</v>
      </c>
      <c r="AU1377" s="239" t="s">
        <v>81</v>
      </c>
      <c r="AV1377" s="11" t="s">
        <v>79</v>
      </c>
      <c r="AW1377" s="11" t="s">
        <v>35</v>
      </c>
      <c r="AX1377" s="11" t="s">
        <v>72</v>
      </c>
      <c r="AY1377" s="239" t="s">
        <v>146</v>
      </c>
    </row>
    <row r="1378" s="12" customFormat="1">
      <c r="B1378" s="240"/>
      <c r="C1378" s="241"/>
      <c r="D1378" s="227" t="s">
        <v>157</v>
      </c>
      <c r="E1378" s="242" t="s">
        <v>21</v>
      </c>
      <c r="F1378" s="243" t="s">
        <v>1458</v>
      </c>
      <c r="G1378" s="241"/>
      <c r="H1378" s="244">
        <v>9.7750000000000004</v>
      </c>
      <c r="I1378" s="245"/>
      <c r="J1378" s="241"/>
      <c r="K1378" s="241"/>
      <c r="L1378" s="246"/>
      <c r="M1378" s="247"/>
      <c r="N1378" s="248"/>
      <c r="O1378" s="248"/>
      <c r="P1378" s="248"/>
      <c r="Q1378" s="248"/>
      <c r="R1378" s="248"/>
      <c r="S1378" s="248"/>
      <c r="T1378" s="249"/>
      <c r="AT1378" s="250" t="s">
        <v>157</v>
      </c>
      <c r="AU1378" s="250" t="s">
        <v>81</v>
      </c>
      <c r="AV1378" s="12" t="s">
        <v>81</v>
      </c>
      <c r="AW1378" s="12" t="s">
        <v>35</v>
      </c>
      <c r="AX1378" s="12" t="s">
        <v>79</v>
      </c>
      <c r="AY1378" s="250" t="s">
        <v>146</v>
      </c>
    </row>
    <row r="1379" s="1" customFormat="1" ht="16.5" customHeight="1">
      <c r="B1379" s="44"/>
      <c r="C1379" s="215" t="s">
        <v>1459</v>
      </c>
      <c r="D1379" s="215" t="s">
        <v>148</v>
      </c>
      <c r="E1379" s="216" t="s">
        <v>1460</v>
      </c>
      <c r="F1379" s="217" t="s">
        <v>1461</v>
      </c>
      <c r="G1379" s="218" t="s">
        <v>302</v>
      </c>
      <c r="H1379" s="219">
        <v>9.7750000000000004</v>
      </c>
      <c r="I1379" s="220"/>
      <c r="J1379" s="221">
        <f>ROUND(I1379*H1379,2)</f>
        <v>0</v>
      </c>
      <c r="K1379" s="217" t="s">
        <v>152</v>
      </c>
      <c r="L1379" s="70"/>
      <c r="M1379" s="222" t="s">
        <v>21</v>
      </c>
      <c r="N1379" s="223" t="s">
        <v>43</v>
      </c>
      <c r="O1379" s="45"/>
      <c r="P1379" s="224">
        <f>O1379*H1379</f>
        <v>0</v>
      </c>
      <c r="Q1379" s="224">
        <v>0</v>
      </c>
      <c r="R1379" s="224">
        <f>Q1379*H1379</f>
        <v>0</v>
      </c>
      <c r="S1379" s="224">
        <v>0</v>
      </c>
      <c r="T1379" s="225">
        <f>S1379*H1379</f>
        <v>0</v>
      </c>
      <c r="AR1379" s="22" t="s">
        <v>260</v>
      </c>
      <c r="AT1379" s="22" t="s">
        <v>148</v>
      </c>
      <c r="AU1379" s="22" t="s">
        <v>81</v>
      </c>
      <c r="AY1379" s="22" t="s">
        <v>146</v>
      </c>
      <c r="BE1379" s="226">
        <f>IF(N1379="základní",J1379,0)</f>
        <v>0</v>
      </c>
      <c r="BF1379" s="226">
        <f>IF(N1379="snížená",J1379,0)</f>
        <v>0</v>
      </c>
      <c r="BG1379" s="226">
        <f>IF(N1379="zákl. přenesená",J1379,0)</f>
        <v>0</v>
      </c>
      <c r="BH1379" s="226">
        <f>IF(N1379="sníž. přenesená",J1379,0)</f>
        <v>0</v>
      </c>
      <c r="BI1379" s="226">
        <f>IF(N1379="nulová",J1379,0)</f>
        <v>0</v>
      </c>
      <c r="BJ1379" s="22" t="s">
        <v>79</v>
      </c>
      <c r="BK1379" s="226">
        <f>ROUND(I1379*H1379,2)</f>
        <v>0</v>
      </c>
      <c r="BL1379" s="22" t="s">
        <v>260</v>
      </c>
      <c r="BM1379" s="22" t="s">
        <v>1462</v>
      </c>
    </row>
    <row r="1380" s="1" customFormat="1">
      <c r="B1380" s="44"/>
      <c r="C1380" s="72"/>
      <c r="D1380" s="227" t="s">
        <v>155</v>
      </c>
      <c r="E1380" s="72"/>
      <c r="F1380" s="228" t="s">
        <v>1463</v>
      </c>
      <c r="G1380" s="72"/>
      <c r="H1380" s="72"/>
      <c r="I1380" s="185"/>
      <c r="J1380" s="72"/>
      <c r="K1380" s="72"/>
      <c r="L1380" s="70"/>
      <c r="M1380" s="229"/>
      <c r="N1380" s="45"/>
      <c r="O1380" s="45"/>
      <c r="P1380" s="45"/>
      <c r="Q1380" s="45"/>
      <c r="R1380" s="45"/>
      <c r="S1380" s="45"/>
      <c r="T1380" s="93"/>
      <c r="AT1380" s="22" t="s">
        <v>155</v>
      </c>
      <c r="AU1380" s="22" t="s">
        <v>81</v>
      </c>
    </row>
    <row r="1381" s="11" customFormat="1">
      <c r="B1381" s="230"/>
      <c r="C1381" s="231"/>
      <c r="D1381" s="227" t="s">
        <v>157</v>
      </c>
      <c r="E1381" s="232" t="s">
        <v>21</v>
      </c>
      <c r="F1381" s="233" t="s">
        <v>1464</v>
      </c>
      <c r="G1381" s="231"/>
      <c r="H1381" s="232" t="s">
        <v>21</v>
      </c>
      <c r="I1381" s="234"/>
      <c r="J1381" s="231"/>
      <c r="K1381" s="231"/>
      <c r="L1381" s="235"/>
      <c r="M1381" s="236"/>
      <c r="N1381" s="237"/>
      <c r="O1381" s="237"/>
      <c r="P1381" s="237"/>
      <c r="Q1381" s="237"/>
      <c r="R1381" s="237"/>
      <c r="S1381" s="237"/>
      <c r="T1381" s="238"/>
      <c r="AT1381" s="239" t="s">
        <v>157</v>
      </c>
      <c r="AU1381" s="239" t="s">
        <v>81</v>
      </c>
      <c r="AV1381" s="11" t="s">
        <v>79</v>
      </c>
      <c r="AW1381" s="11" t="s">
        <v>35</v>
      </c>
      <c r="AX1381" s="11" t="s">
        <v>72</v>
      </c>
      <c r="AY1381" s="239" t="s">
        <v>146</v>
      </c>
    </row>
    <row r="1382" s="12" customFormat="1">
      <c r="B1382" s="240"/>
      <c r="C1382" s="241"/>
      <c r="D1382" s="227" t="s">
        <v>157</v>
      </c>
      <c r="E1382" s="242" t="s">
        <v>21</v>
      </c>
      <c r="F1382" s="243" t="s">
        <v>1458</v>
      </c>
      <c r="G1382" s="241"/>
      <c r="H1382" s="244">
        <v>9.7750000000000004</v>
      </c>
      <c r="I1382" s="245"/>
      <c r="J1382" s="241"/>
      <c r="K1382" s="241"/>
      <c r="L1382" s="246"/>
      <c r="M1382" s="247"/>
      <c r="N1382" s="248"/>
      <c r="O1382" s="248"/>
      <c r="P1382" s="248"/>
      <c r="Q1382" s="248"/>
      <c r="R1382" s="248"/>
      <c r="S1382" s="248"/>
      <c r="T1382" s="249"/>
      <c r="AT1382" s="250" t="s">
        <v>157</v>
      </c>
      <c r="AU1382" s="250" t="s">
        <v>81</v>
      </c>
      <c r="AV1382" s="12" t="s">
        <v>81</v>
      </c>
      <c r="AW1382" s="12" t="s">
        <v>35</v>
      </c>
      <c r="AX1382" s="12" t="s">
        <v>72</v>
      </c>
      <c r="AY1382" s="250" t="s">
        <v>146</v>
      </c>
    </row>
    <row r="1383" s="1" customFormat="1" ht="25.5" customHeight="1">
      <c r="B1383" s="44"/>
      <c r="C1383" s="215" t="s">
        <v>1465</v>
      </c>
      <c r="D1383" s="215" t="s">
        <v>148</v>
      </c>
      <c r="E1383" s="216" t="s">
        <v>1466</v>
      </c>
      <c r="F1383" s="217" t="s">
        <v>1467</v>
      </c>
      <c r="G1383" s="218" t="s">
        <v>302</v>
      </c>
      <c r="H1383" s="219">
        <v>9.7750000000000004</v>
      </c>
      <c r="I1383" s="220"/>
      <c r="J1383" s="221">
        <f>ROUND(I1383*H1383,2)</f>
        <v>0</v>
      </c>
      <c r="K1383" s="217" t="s">
        <v>152</v>
      </c>
      <c r="L1383" s="70"/>
      <c r="M1383" s="222" t="s">
        <v>21</v>
      </c>
      <c r="N1383" s="223" t="s">
        <v>43</v>
      </c>
      <c r="O1383" s="45"/>
      <c r="P1383" s="224">
        <f>O1383*H1383</f>
        <v>0</v>
      </c>
      <c r="Q1383" s="224">
        <v>0.00167</v>
      </c>
      <c r="R1383" s="224">
        <f>Q1383*H1383</f>
        <v>0.016324250000000002</v>
      </c>
      <c r="S1383" s="224">
        <v>0</v>
      </c>
      <c r="T1383" s="225">
        <f>S1383*H1383</f>
        <v>0</v>
      </c>
      <c r="AR1383" s="22" t="s">
        <v>260</v>
      </c>
      <c r="AT1383" s="22" t="s">
        <v>148</v>
      </c>
      <c r="AU1383" s="22" t="s">
        <v>81</v>
      </c>
      <c r="AY1383" s="22" t="s">
        <v>146</v>
      </c>
      <c r="BE1383" s="226">
        <f>IF(N1383="základní",J1383,0)</f>
        <v>0</v>
      </c>
      <c r="BF1383" s="226">
        <f>IF(N1383="snížená",J1383,0)</f>
        <v>0</v>
      </c>
      <c r="BG1383" s="226">
        <f>IF(N1383="zákl. přenesená",J1383,0)</f>
        <v>0</v>
      </c>
      <c r="BH1383" s="226">
        <f>IF(N1383="sníž. přenesená",J1383,0)</f>
        <v>0</v>
      </c>
      <c r="BI1383" s="226">
        <f>IF(N1383="nulová",J1383,0)</f>
        <v>0</v>
      </c>
      <c r="BJ1383" s="22" t="s">
        <v>79</v>
      </c>
      <c r="BK1383" s="226">
        <f>ROUND(I1383*H1383,2)</f>
        <v>0</v>
      </c>
      <c r="BL1383" s="22" t="s">
        <v>260</v>
      </c>
      <c r="BM1383" s="22" t="s">
        <v>1468</v>
      </c>
    </row>
    <row r="1384" s="1" customFormat="1">
      <c r="B1384" s="44"/>
      <c r="C1384" s="72"/>
      <c r="D1384" s="227" t="s">
        <v>155</v>
      </c>
      <c r="E1384" s="72"/>
      <c r="F1384" s="228" t="s">
        <v>1469</v>
      </c>
      <c r="G1384" s="72"/>
      <c r="H1384" s="72"/>
      <c r="I1384" s="185"/>
      <c r="J1384" s="72"/>
      <c r="K1384" s="72"/>
      <c r="L1384" s="70"/>
      <c r="M1384" s="229"/>
      <c r="N1384" s="45"/>
      <c r="O1384" s="45"/>
      <c r="P1384" s="45"/>
      <c r="Q1384" s="45"/>
      <c r="R1384" s="45"/>
      <c r="S1384" s="45"/>
      <c r="T1384" s="93"/>
      <c r="AT1384" s="22" t="s">
        <v>155</v>
      </c>
      <c r="AU1384" s="22" t="s">
        <v>81</v>
      </c>
    </row>
    <row r="1385" s="11" customFormat="1">
      <c r="B1385" s="230"/>
      <c r="C1385" s="231"/>
      <c r="D1385" s="227" t="s">
        <v>157</v>
      </c>
      <c r="E1385" s="232" t="s">
        <v>21</v>
      </c>
      <c r="F1385" s="233" t="s">
        <v>1464</v>
      </c>
      <c r="G1385" s="231"/>
      <c r="H1385" s="232" t="s">
        <v>21</v>
      </c>
      <c r="I1385" s="234"/>
      <c r="J1385" s="231"/>
      <c r="K1385" s="231"/>
      <c r="L1385" s="235"/>
      <c r="M1385" s="236"/>
      <c r="N1385" s="237"/>
      <c r="O1385" s="237"/>
      <c r="P1385" s="237"/>
      <c r="Q1385" s="237"/>
      <c r="R1385" s="237"/>
      <c r="S1385" s="237"/>
      <c r="T1385" s="238"/>
      <c r="AT1385" s="239" t="s">
        <v>157</v>
      </c>
      <c r="AU1385" s="239" t="s">
        <v>81</v>
      </c>
      <c r="AV1385" s="11" t="s">
        <v>79</v>
      </c>
      <c r="AW1385" s="11" t="s">
        <v>35</v>
      </c>
      <c r="AX1385" s="11" t="s">
        <v>72</v>
      </c>
      <c r="AY1385" s="239" t="s">
        <v>146</v>
      </c>
    </row>
    <row r="1386" s="12" customFormat="1">
      <c r="B1386" s="240"/>
      <c r="C1386" s="241"/>
      <c r="D1386" s="227" t="s">
        <v>157</v>
      </c>
      <c r="E1386" s="242" t="s">
        <v>21</v>
      </c>
      <c r="F1386" s="243" t="s">
        <v>1458</v>
      </c>
      <c r="G1386" s="241"/>
      <c r="H1386" s="244">
        <v>9.7750000000000004</v>
      </c>
      <c r="I1386" s="245"/>
      <c r="J1386" s="241"/>
      <c r="K1386" s="241"/>
      <c r="L1386" s="246"/>
      <c r="M1386" s="247"/>
      <c r="N1386" s="248"/>
      <c r="O1386" s="248"/>
      <c r="P1386" s="248"/>
      <c r="Q1386" s="248"/>
      <c r="R1386" s="248"/>
      <c r="S1386" s="248"/>
      <c r="T1386" s="249"/>
      <c r="AT1386" s="250" t="s">
        <v>157</v>
      </c>
      <c r="AU1386" s="250" t="s">
        <v>81</v>
      </c>
      <c r="AV1386" s="12" t="s">
        <v>81</v>
      </c>
      <c r="AW1386" s="12" t="s">
        <v>35</v>
      </c>
      <c r="AX1386" s="12" t="s">
        <v>72</v>
      </c>
      <c r="AY1386" s="250" t="s">
        <v>146</v>
      </c>
    </row>
    <row r="1387" s="10" customFormat="1" ht="29.88" customHeight="1">
      <c r="B1387" s="199"/>
      <c r="C1387" s="200"/>
      <c r="D1387" s="201" t="s">
        <v>71</v>
      </c>
      <c r="E1387" s="213" t="s">
        <v>1470</v>
      </c>
      <c r="F1387" s="213" t="s">
        <v>1471</v>
      </c>
      <c r="G1387" s="200"/>
      <c r="H1387" s="200"/>
      <c r="I1387" s="203"/>
      <c r="J1387" s="214">
        <f>BK1387</f>
        <v>0</v>
      </c>
      <c r="K1387" s="200"/>
      <c r="L1387" s="205"/>
      <c r="M1387" s="206"/>
      <c r="N1387" s="207"/>
      <c r="O1387" s="207"/>
      <c r="P1387" s="208">
        <f>SUM(P1388:P1405)</f>
        <v>0</v>
      </c>
      <c r="Q1387" s="207"/>
      <c r="R1387" s="208">
        <f>SUM(R1388:R1405)</f>
        <v>1.2571792799999999</v>
      </c>
      <c r="S1387" s="207"/>
      <c r="T1387" s="209">
        <f>SUM(T1388:T1405)</f>
        <v>0</v>
      </c>
      <c r="AR1387" s="210" t="s">
        <v>81</v>
      </c>
      <c r="AT1387" s="211" t="s">
        <v>71</v>
      </c>
      <c r="AU1387" s="211" t="s">
        <v>79</v>
      </c>
      <c r="AY1387" s="210" t="s">
        <v>146</v>
      </c>
      <c r="BK1387" s="212">
        <f>SUM(BK1388:BK1405)</f>
        <v>0</v>
      </c>
    </row>
    <row r="1388" s="1" customFormat="1" ht="25.5" customHeight="1">
      <c r="B1388" s="44"/>
      <c r="C1388" s="215" t="s">
        <v>1472</v>
      </c>
      <c r="D1388" s="215" t="s">
        <v>148</v>
      </c>
      <c r="E1388" s="216" t="s">
        <v>1473</v>
      </c>
      <c r="F1388" s="217" t="s">
        <v>1474</v>
      </c>
      <c r="G1388" s="218" t="s">
        <v>151</v>
      </c>
      <c r="H1388" s="219">
        <v>59.496000000000002</v>
      </c>
      <c r="I1388" s="220"/>
      <c r="J1388" s="221">
        <f>ROUND(I1388*H1388,2)</f>
        <v>0</v>
      </c>
      <c r="K1388" s="217" t="s">
        <v>152</v>
      </c>
      <c r="L1388" s="70"/>
      <c r="M1388" s="222" t="s">
        <v>21</v>
      </c>
      <c r="N1388" s="223" t="s">
        <v>43</v>
      </c>
      <c r="O1388" s="45"/>
      <c r="P1388" s="224">
        <f>O1388*H1388</f>
        <v>0</v>
      </c>
      <c r="Q1388" s="224">
        <v>0.01423</v>
      </c>
      <c r="R1388" s="224">
        <f>Q1388*H1388</f>
        <v>0.84662808000000001</v>
      </c>
      <c r="S1388" s="224">
        <v>0</v>
      </c>
      <c r="T1388" s="225">
        <f>S1388*H1388</f>
        <v>0</v>
      </c>
      <c r="AR1388" s="22" t="s">
        <v>260</v>
      </c>
      <c r="AT1388" s="22" t="s">
        <v>148</v>
      </c>
      <c r="AU1388" s="22" t="s">
        <v>81</v>
      </c>
      <c r="AY1388" s="22" t="s">
        <v>146</v>
      </c>
      <c r="BE1388" s="226">
        <f>IF(N1388="základní",J1388,0)</f>
        <v>0</v>
      </c>
      <c r="BF1388" s="226">
        <f>IF(N1388="snížená",J1388,0)</f>
        <v>0</v>
      </c>
      <c r="BG1388" s="226">
        <f>IF(N1388="zákl. přenesená",J1388,0)</f>
        <v>0</v>
      </c>
      <c r="BH1388" s="226">
        <f>IF(N1388="sníž. přenesená",J1388,0)</f>
        <v>0</v>
      </c>
      <c r="BI1388" s="226">
        <f>IF(N1388="nulová",J1388,0)</f>
        <v>0</v>
      </c>
      <c r="BJ1388" s="22" t="s">
        <v>79</v>
      </c>
      <c r="BK1388" s="226">
        <f>ROUND(I1388*H1388,2)</f>
        <v>0</v>
      </c>
      <c r="BL1388" s="22" t="s">
        <v>260</v>
      </c>
      <c r="BM1388" s="22" t="s">
        <v>1475</v>
      </c>
    </row>
    <row r="1389" s="1" customFormat="1">
      <c r="B1389" s="44"/>
      <c r="C1389" s="72"/>
      <c r="D1389" s="227" t="s">
        <v>155</v>
      </c>
      <c r="E1389" s="72"/>
      <c r="F1389" s="228" t="s">
        <v>1476</v>
      </c>
      <c r="G1389" s="72"/>
      <c r="H1389" s="72"/>
      <c r="I1389" s="185"/>
      <c r="J1389" s="72"/>
      <c r="K1389" s="72"/>
      <c r="L1389" s="70"/>
      <c r="M1389" s="229"/>
      <c r="N1389" s="45"/>
      <c r="O1389" s="45"/>
      <c r="P1389" s="45"/>
      <c r="Q1389" s="45"/>
      <c r="R1389" s="45"/>
      <c r="S1389" s="45"/>
      <c r="T1389" s="93"/>
      <c r="AT1389" s="22" t="s">
        <v>155</v>
      </c>
      <c r="AU1389" s="22" t="s">
        <v>81</v>
      </c>
    </row>
    <row r="1390" s="11" customFormat="1">
      <c r="B1390" s="230"/>
      <c r="C1390" s="231"/>
      <c r="D1390" s="227" t="s">
        <v>157</v>
      </c>
      <c r="E1390" s="232" t="s">
        <v>21</v>
      </c>
      <c r="F1390" s="233" t="s">
        <v>1477</v>
      </c>
      <c r="G1390" s="231"/>
      <c r="H1390" s="232" t="s">
        <v>21</v>
      </c>
      <c r="I1390" s="234"/>
      <c r="J1390" s="231"/>
      <c r="K1390" s="231"/>
      <c r="L1390" s="235"/>
      <c r="M1390" s="236"/>
      <c r="N1390" s="237"/>
      <c r="O1390" s="237"/>
      <c r="P1390" s="237"/>
      <c r="Q1390" s="237"/>
      <c r="R1390" s="237"/>
      <c r="S1390" s="237"/>
      <c r="T1390" s="238"/>
      <c r="AT1390" s="239" t="s">
        <v>157</v>
      </c>
      <c r="AU1390" s="239" t="s">
        <v>81</v>
      </c>
      <c r="AV1390" s="11" t="s">
        <v>79</v>
      </c>
      <c r="AW1390" s="11" t="s">
        <v>35</v>
      </c>
      <c r="AX1390" s="11" t="s">
        <v>72</v>
      </c>
      <c r="AY1390" s="239" t="s">
        <v>146</v>
      </c>
    </row>
    <row r="1391" s="12" customFormat="1">
      <c r="B1391" s="240"/>
      <c r="C1391" s="241"/>
      <c r="D1391" s="227" t="s">
        <v>157</v>
      </c>
      <c r="E1391" s="242" t="s">
        <v>21</v>
      </c>
      <c r="F1391" s="243" t="s">
        <v>1478</v>
      </c>
      <c r="G1391" s="241"/>
      <c r="H1391" s="244">
        <v>53.700000000000003</v>
      </c>
      <c r="I1391" s="245"/>
      <c r="J1391" s="241"/>
      <c r="K1391" s="241"/>
      <c r="L1391" s="246"/>
      <c r="M1391" s="247"/>
      <c r="N1391" s="248"/>
      <c r="O1391" s="248"/>
      <c r="P1391" s="248"/>
      <c r="Q1391" s="248"/>
      <c r="R1391" s="248"/>
      <c r="S1391" s="248"/>
      <c r="T1391" s="249"/>
      <c r="AT1391" s="250" t="s">
        <v>157</v>
      </c>
      <c r="AU1391" s="250" t="s">
        <v>81</v>
      </c>
      <c r="AV1391" s="12" t="s">
        <v>81</v>
      </c>
      <c r="AW1391" s="12" t="s">
        <v>35</v>
      </c>
      <c r="AX1391" s="12" t="s">
        <v>72</v>
      </c>
      <c r="AY1391" s="250" t="s">
        <v>146</v>
      </c>
    </row>
    <row r="1392" s="12" customFormat="1">
      <c r="B1392" s="240"/>
      <c r="C1392" s="241"/>
      <c r="D1392" s="227" t="s">
        <v>157</v>
      </c>
      <c r="E1392" s="242" t="s">
        <v>21</v>
      </c>
      <c r="F1392" s="243" t="s">
        <v>1479</v>
      </c>
      <c r="G1392" s="241"/>
      <c r="H1392" s="244">
        <v>5.0609999999999999</v>
      </c>
      <c r="I1392" s="245"/>
      <c r="J1392" s="241"/>
      <c r="K1392" s="241"/>
      <c r="L1392" s="246"/>
      <c r="M1392" s="247"/>
      <c r="N1392" s="248"/>
      <c r="O1392" s="248"/>
      <c r="P1392" s="248"/>
      <c r="Q1392" s="248"/>
      <c r="R1392" s="248"/>
      <c r="S1392" s="248"/>
      <c r="T1392" s="249"/>
      <c r="AT1392" s="250" t="s">
        <v>157</v>
      </c>
      <c r="AU1392" s="250" t="s">
        <v>81</v>
      </c>
      <c r="AV1392" s="12" t="s">
        <v>81</v>
      </c>
      <c r="AW1392" s="12" t="s">
        <v>35</v>
      </c>
      <c r="AX1392" s="12" t="s">
        <v>72</v>
      </c>
      <c r="AY1392" s="250" t="s">
        <v>146</v>
      </c>
    </row>
    <row r="1393" s="12" customFormat="1">
      <c r="B1393" s="240"/>
      <c r="C1393" s="241"/>
      <c r="D1393" s="227" t="s">
        <v>157</v>
      </c>
      <c r="E1393" s="242" t="s">
        <v>21</v>
      </c>
      <c r="F1393" s="243" t="s">
        <v>1119</v>
      </c>
      <c r="G1393" s="241"/>
      <c r="H1393" s="244">
        <v>0.73499999999999999</v>
      </c>
      <c r="I1393" s="245"/>
      <c r="J1393" s="241"/>
      <c r="K1393" s="241"/>
      <c r="L1393" s="246"/>
      <c r="M1393" s="247"/>
      <c r="N1393" s="248"/>
      <c r="O1393" s="248"/>
      <c r="P1393" s="248"/>
      <c r="Q1393" s="248"/>
      <c r="R1393" s="248"/>
      <c r="S1393" s="248"/>
      <c r="T1393" s="249"/>
      <c r="AT1393" s="250" t="s">
        <v>157</v>
      </c>
      <c r="AU1393" s="250" t="s">
        <v>81</v>
      </c>
      <c r="AV1393" s="12" t="s">
        <v>81</v>
      </c>
      <c r="AW1393" s="12" t="s">
        <v>35</v>
      </c>
      <c r="AX1393" s="12" t="s">
        <v>72</v>
      </c>
      <c r="AY1393" s="250" t="s">
        <v>146</v>
      </c>
    </row>
    <row r="1394" s="1" customFormat="1" ht="16.5" customHeight="1">
      <c r="B1394" s="44"/>
      <c r="C1394" s="215" t="s">
        <v>1480</v>
      </c>
      <c r="D1394" s="215" t="s">
        <v>148</v>
      </c>
      <c r="E1394" s="216" t="s">
        <v>1481</v>
      </c>
      <c r="F1394" s="217" t="s">
        <v>1482</v>
      </c>
      <c r="G1394" s="218" t="s">
        <v>151</v>
      </c>
      <c r="H1394" s="219">
        <v>5.1900000000000004</v>
      </c>
      <c r="I1394" s="220"/>
      <c r="J1394" s="221">
        <f>ROUND(I1394*H1394,2)</f>
        <v>0</v>
      </c>
      <c r="K1394" s="217" t="s">
        <v>152</v>
      </c>
      <c r="L1394" s="70"/>
      <c r="M1394" s="222" t="s">
        <v>21</v>
      </c>
      <c r="N1394" s="223" t="s">
        <v>43</v>
      </c>
      <c r="O1394" s="45"/>
      <c r="P1394" s="224">
        <f>O1394*H1394</f>
        <v>0</v>
      </c>
      <c r="Q1394" s="224">
        <v>0.013440000000000001</v>
      </c>
      <c r="R1394" s="224">
        <f>Q1394*H1394</f>
        <v>0.069753600000000013</v>
      </c>
      <c r="S1394" s="224">
        <v>0</v>
      </c>
      <c r="T1394" s="225">
        <f>S1394*H1394</f>
        <v>0</v>
      </c>
      <c r="AR1394" s="22" t="s">
        <v>260</v>
      </c>
      <c r="AT1394" s="22" t="s">
        <v>148</v>
      </c>
      <c r="AU1394" s="22" t="s">
        <v>81</v>
      </c>
      <c r="AY1394" s="22" t="s">
        <v>146</v>
      </c>
      <c r="BE1394" s="226">
        <f>IF(N1394="základní",J1394,0)</f>
        <v>0</v>
      </c>
      <c r="BF1394" s="226">
        <f>IF(N1394="snížená",J1394,0)</f>
        <v>0</v>
      </c>
      <c r="BG1394" s="226">
        <f>IF(N1394="zákl. přenesená",J1394,0)</f>
        <v>0</v>
      </c>
      <c r="BH1394" s="226">
        <f>IF(N1394="sníž. přenesená",J1394,0)</f>
        <v>0</v>
      </c>
      <c r="BI1394" s="226">
        <f>IF(N1394="nulová",J1394,0)</f>
        <v>0</v>
      </c>
      <c r="BJ1394" s="22" t="s">
        <v>79</v>
      </c>
      <c r="BK1394" s="226">
        <f>ROUND(I1394*H1394,2)</f>
        <v>0</v>
      </c>
      <c r="BL1394" s="22" t="s">
        <v>260</v>
      </c>
      <c r="BM1394" s="22" t="s">
        <v>1483</v>
      </c>
    </row>
    <row r="1395" s="1" customFormat="1">
      <c r="B1395" s="44"/>
      <c r="C1395" s="72"/>
      <c r="D1395" s="227" t="s">
        <v>155</v>
      </c>
      <c r="E1395" s="72"/>
      <c r="F1395" s="228" t="s">
        <v>1484</v>
      </c>
      <c r="G1395" s="72"/>
      <c r="H1395" s="72"/>
      <c r="I1395" s="185"/>
      <c r="J1395" s="72"/>
      <c r="K1395" s="72"/>
      <c r="L1395" s="70"/>
      <c r="M1395" s="229"/>
      <c r="N1395" s="45"/>
      <c r="O1395" s="45"/>
      <c r="P1395" s="45"/>
      <c r="Q1395" s="45"/>
      <c r="R1395" s="45"/>
      <c r="S1395" s="45"/>
      <c r="T1395" s="93"/>
      <c r="AT1395" s="22" t="s">
        <v>155</v>
      </c>
      <c r="AU1395" s="22" t="s">
        <v>81</v>
      </c>
    </row>
    <row r="1396" s="12" customFormat="1">
      <c r="B1396" s="240"/>
      <c r="C1396" s="241"/>
      <c r="D1396" s="227" t="s">
        <v>157</v>
      </c>
      <c r="E1396" s="242" t="s">
        <v>21</v>
      </c>
      <c r="F1396" s="243" t="s">
        <v>1485</v>
      </c>
      <c r="G1396" s="241"/>
      <c r="H1396" s="244">
        <v>5.1900000000000004</v>
      </c>
      <c r="I1396" s="245"/>
      <c r="J1396" s="241"/>
      <c r="K1396" s="241"/>
      <c r="L1396" s="246"/>
      <c r="M1396" s="247"/>
      <c r="N1396" s="248"/>
      <c r="O1396" s="248"/>
      <c r="P1396" s="248"/>
      <c r="Q1396" s="248"/>
      <c r="R1396" s="248"/>
      <c r="S1396" s="248"/>
      <c r="T1396" s="249"/>
      <c r="AT1396" s="250" t="s">
        <v>157</v>
      </c>
      <c r="AU1396" s="250" t="s">
        <v>81</v>
      </c>
      <c r="AV1396" s="12" t="s">
        <v>81</v>
      </c>
      <c r="AW1396" s="12" t="s">
        <v>35</v>
      </c>
      <c r="AX1396" s="12" t="s">
        <v>72</v>
      </c>
      <c r="AY1396" s="250" t="s">
        <v>146</v>
      </c>
    </row>
    <row r="1397" s="1" customFormat="1" ht="16.5" customHeight="1">
      <c r="B1397" s="44"/>
      <c r="C1397" s="215" t="s">
        <v>1486</v>
      </c>
      <c r="D1397" s="215" t="s">
        <v>148</v>
      </c>
      <c r="E1397" s="216" t="s">
        <v>1487</v>
      </c>
      <c r="F1397" s="217" t="s">
        <v>1488</v>
      </c>
      <c r="G1397" s="218" t="s">
        <v>151</v>
      </c>
      <c r="H1397" s="219">
        <v>29.789999999999999</v>
      </c>
      <c r="I1397" s="220"/>
      <c r="J1397" s="221">
        <f>ROUND(I1397*H1397,2)</f>
        <v>0</v>
      </c>
      <c r="K1397" s="217" t="s">
        <v>152</v>
      </c>
      <c r="L1397" s="70"/>
      <c r="M1397" s="222" t="s">
        <v>21</v>
      </c>
      <c r="N1397" s="223" t="s">
        <v>43</v>
      </c>
      <c r="O1397" s="45"/>
      <c r="P1397" s="224">
        <f>O1397*H1397</f>
        <v>0</v>
      </c>
      <c r="Q1397" s="224">
        <v>0</v>
      </c>
      <c r="R1397" s="224">
        <f>Q1397*H1397</f>
        <v>0</v>
      </c>
      <c r="S1397" s="224">
        <v>0</v>
      </c>
      <c r="T1397" s="225">
        <f>S1397*H1397</f>
        <v>0</v>
      </c>
      <c r="AR1397" s="22" t="s">
        <v>260</v>
      </c>
      <c r="AT1397" s="22" t="s">
        <v>148</v>
      </c>
      <c r="AU1397" s="22" t="s">
        <v>81</v>
      </c>
      <c r="AY1397" s="22" t="s">
        <v>146</v>
      </c>
      <c r="BE1397" s="226">
        <f>IF(N1397="základní",J1397,0)</f>
        <v>0</v>
      </c>
      <c r="BF1397" s="226">
        <f>IF(N1397="snížená",J1397,0)</f>
        <v>0</v>
      </c>
      <c r="BG1397" s="226">
        <f>IF(N1397="zákl. přenesená",J1397,0)</f>
        <v>0</v>
      </c>
      <c r="BH1397" s="226">
        <f>IF(N1397="sníž. přenesená",J1397,0)</f>
        <v>0</v>
      </c>
      <c r="BI1397" s="226">
        <f>IF(N1397="nulová",J1397,0)</f>
        <v>0</v>
      </c>
      <c r="BJ1397" s="22" t="s">
        <v>79</v>
      </c>
      <c r="BK1397" s="226">
        <f>ROUND(I1397*H1397,2)</f>
        <v>0</v>
      </c>
      <c r="BL1397" s="22" t="s">
        <v>260</v>
      </c>
      <c r="BM1397" s="22" t="s">
        <v>1489</v>
      </c>
    </row>
    <row r="1398" s="1" customFormat="1">
      <c r="B1398" s="44"/>
      <c r="C1398" s="72"/>
      <c r="D1398" s="227" t="s">
        <v>155</v>
      </c>
      <c r="E1398" s="72"/>
      <c r="F1398" s="228" t="s">
        <v>1490</v>
      </c>
      <c r="G1398" s="72"/>
      <c r="H1398" s="72"/>
      <c r="I1398" s="185"/>
      <c r="J1398" s="72"/>
      <c r="K1398" s="72"/>
      <c r="L1398" s="70"/>
      <c r="M1398" s="229"/>
      <c r="N1398" s="45"/>
      <c r="O1398" s="45"/>
      <c r="P1398" s="45"/>
      <c r="Q1398" s="45"/>
      <c r="R1398" s="45"/>
      <c r="S1398" s="45"/>
      <c r="T1398" s="93"/>
      <c r="AT1398" s="22" t="s">
        <v>155</v>
      </c>
      <c r="AU1398" s="22" t="s">
        <v>81</v>
      </c>
    </row>
    <row r="1399" s="11" customFormat="1">
      <c r="B1399" s="230"/>
      <c r="C1399" s="231"/>
      <c r="D1399" s="227" t="s">
        <v>157</v>
      </c>
      <c r="E1399" s="232" t="s">
        <v>21</v>
      </c>
      <c r="F1399" s="233" t="s">
        <v>1491</v>
      </c>
      <c r="G1399" s="231"/>
      <c r="H1399" s="232" t="s">
        <v>21</v>
      </c>
      <c r="I1399" s="234"/>
      <c r="J1399" s="231"/>
      <c r="K1399" s="231"/>
      <c r="L1399" s="235"/>
      <c r="M1399" s="236"/>
      <c r="N1399" s="237"/>
      <c r="O1399" s="237"/>
      <c r="P1399" s="237"/>
      <c r="Q1399" s="237"/>
      <c r="R1399" s="237"/>
      <c r="S1399" s="237"/>
      <c r="T1399" s="238"/>
      <c r="AT1399" s="239" t="s">
        <v>157</v>
      </c>
      <c r="AU1399" s="239" t="s">
        <v>81</v>
      </c>
      <c r="AV1399" s="11" t="s">
        <v>79</v>
      </c>
      <c r="AW1399" s="11" t="s">
        <v>35</v>
      </c>
      <c r="AX1399" s="11" t="s">
        <v>72</v>
      </c>
      <c r="AY1399" s="239" t="s">
        <v>146</v>
      </c>
    </row>
    <row r="1400" s="12" customFormat="1">
      <c r="B1400" s="240"/>
      <c r="C1400" s="241"/>
      <c r="D1400" s="227" t="s">
        <v>157</v>
      </c>
      <c r="E1400" s="242" t="s">
        <v>21</v>
      </c>
      <c r="F1400" s="243" t="s">
        <v>1492</v>
      </c>
      <c r="G1400" s="241"/>
      <c r="H1400" s="244">
        <v>29.789999999999999</v>
      </c>
      <c r="I1400" s="245"/>
      <c r="J1400" s="241"/>
      <c r="K1400" s="241"/>
      <c r="L1400" s="246"/>
      <c r="M1400" s="247"/>
      <c r="N1400" s="248"/>
      <c r="O1400" s="248"/>
      <c r="P1400" s="248"/>
      <c r="Q1400" s="248"/>
      <c r="R1400" s="248"/>
      <c r="S1400" s="248"/>
      <c r="T1400" s="249"/>
      <c r="AT1400" s="250" t="s">
        <v>157</v>
      </c>
      <c r="AU1400" s="250" t="s">
        <v>81</v>
      </c>
      <c r="AV1400" s="12" t="s">
        <v>81</v>
      </c>
      <c r="AW1400" s="12" t="s">
        <v>35</v>
      </c>
      <c r="AX1400" s="12" t="s">
        <v>72</v>
      </c>
      <c r="AY1400" s="250" t="s">
        <v>146</v>
      </c>
    </row>
    <row r="1401" s="1" customFormat="1" ht="16.5" customHeight="1">
      <c r="B1401" s="44"/>
      <c r="C1401" s="251" t="s">
        <v>1493</v>
      </c>
      <c r="D1401" s="251" t="s">
        <v>261</v>
      </c>
      <c r="E1401" s="252" t="s">
        <v>1494</v>
      </c>
      <c r="F1401" s="253" t="s">
        <v>1495</v>
      </c>
      <c r="G1401" s="254" t="s">
        <v>151</v>
      </c>
      <c r="H1401" s="255">
        <v>32.768999999999998</v>
      </c>
      <c r="I1401" s="256"/>
      <c r="J1401" s="257">
        <f>ROUND(I1401*H1401,2)</f>
        <v>0</v>
      </c>
      <c r="K1401" s="253" t="s">
        <v>152</v>
      </c>
      <c r="L1401" s="258"/>
      <c r="M1401" s="259" t="s">
        <v>21</v>
      </c>
      <c r="N1401" s="260" t="s">
        <v>43</v>
      </c>
      <c r="O1401" s="45"/>
      <c r="P1401" s="224">
        <f>O1401*H1401</f>
        <v>0</v>
      </c>
      <c r="Q1401" s="224">
        <v>0.0104</v>
      </c>
      <c r="R1401" s="224">
        <f>Q1401*H1401</f>
        <v>0.34079759999999998</v>
      </c>
      <c r="S1401" s="224">
        <v>0</v>
      </c>
      <c r="T1401" s="225">
        <f>S1401*H1401</f>
        <v>0</v>
      </c>
      <c r="AR1401" s="22" t="s">
        <v>426</v>
      </c>
      <c r="AT1401" s="22" t="s">
        <v>261</v>
      </c>
      <c r="AU1401" s="22" t="s">
        <v>81</v>
      </c>
      <c r="AY1401" s="22" t="s">
        <v>146</v>
      </c>
      <c r="BE1401" s="226">
        <f>IF(N1401="základní",J1401,0)</f>
        <v>0</v>
      </c>
      <c r="BF1401" s="226">
        <f>IF(N1401="snížená",J1401,0)</f>
        <v>0</v>
      </c>
      <c r="BG1401" s="226">
        <f>IF(N1401="zákl. přenesená",J1401,0)</f>
        <v>0</v>
      </c>
      <c r="BH1401" s="226">
        <f>IF(N1401="sníž. přenesená",J1401,0)</f>
        <v>0</v>
      </c>
      <c r="BI1401" s="226">
        <f>IF(N1401="nulová",J1401,0)</f>
        <v>0</v>
      </c>
      <c r="BJ1401" s="22" t="s">
        <v>79</v>
      </c>
      <c r="BK1401" s="226">
        <f>ROUND(I1401*H1401,2)</f>
        <v>0</v>
      </c>
      <c r="BL1401" s="22" t="s">
        <v>260</v>
      </c>
      <c r="BM1401" s="22" t="s">
        <v>1496</v>
      </c>
    </row>
    <row r="1402" s="1" customFormat="1">
      <c r="B1402" s="44"/>
      <c r="C1402" s="72"/>
      <c r="D1402" s="227" t="s">
        <v>155</v>
      </c>
      <c r="E1402" s="72"/>
      <c r="F1402" s="228" t="s">
        <v>1497</v>
      </c>
      <c r="G1402" s="72"/>
      <c r="H1402" s="72"/>
      <c r="I1402" s="185"/>
      <c r="J1402" s="72"/>
      <c r="K1402" s="72"/>
      <c r="L1402" s="70"/>
      <c r="M1402" s="229"/>
      <c r="N1402" s="45"/>
      <c r="O1402" s="45"/>
      <c r="P1402" s="45"/>
      <c r="Q1402" s="45"/>
      <c r="R1402" s="45"/>
      <c r="S1402" s="45"/>
      <c r="T1402" s="93"/>
      <c r="AT1402" s="22" t="s">
        <v>155</v>
      </c>
      <c r="AU1402" s="22" t="s">
        <v>81</v>
      </c>
    </row>
    <row r="1403" s="12" customFormat="1">
      <c r="B1403" s="240"/>
      <c r="C1403" s="241"/>
      <c r="D1403" s="227" t="s">
        <v>157</v>
      </c>
      <c r="E1403" s="241"/>
      <c r="F1403" s="243" t="s">
        <v>1498</v>
      </c>
      <c r="G1403" s="241"/>
      <c r="H1403" s="244">
        <v>32.768999999999998</v>
      </c>
      <c r="I1403" s="245"/>
      <c r="J1403" s="241"/>
      <c r="K1403" s="241"/>
      <c r="L1403" s="246"/>
      <c r="M1403" s="247"/>
      <c r="N1403" s="248"/>
      <c r="O1403" s="248"/>
      <c r="P1403" s="248"/>
      <c r="Q1403" s="248"/>
      <c r="R1403" s="248"/>
      <c r="S1403" s="248"/>
      <c r="T1403" s="249"/>
      <c r="AT1403" s="250" t="s">
        <v>157</v>
      </c>
      <c r="AU1403" s="250" t="s">
        <v>81</v>
      </c>
      <c r="AV1403" s="12" t="s">
        <v>81</v>
      </c>
      <c r="AW1403" s="12" t="s">
        <v>6</v>
      </c>
      <c r="AX1403" s="12" t="s">
        <v>79</v>
      </c>
      <c r="AY1403" s="250" t="s">
        <v>146</v>
      </c>
    </row>
    <row r="1404" s="1" customFormat="1" ht="16.5" customHeight="1">
      <c r="B1404" s="44"/>
      <c r="C1404" s="215" t="s">
        <v>1499</v>
      </c>
      <c r="D1404" s="215" t="s">
        <v>148</v>
      </c>
      <c r="E1404" s="216" t="s">
        <v>1500</v>
      </c>
      <c r="F1404" s="217" t="s">
        <v>1501</v>
      </c>
      <c r="G1404" s="218" t="s">
        <v>223</v>
      </c>
      <c r="H1404" s="219">
        <v>1.2569999999999999</v>
      </c>
      <c r="I1404" s="220"/>
      <c r="J1404" s="221">
        <f>ROUND(I1404*H1404,2)</f>
        <v>0</v>
      </c>
      <c r="K1404" s="217" t="s">
        <v>152</v>
      </c>
      <c r="L1404" s="70"/>
      <c r="M1404" s="222" t="s">
        <v>21</v>
      </c>
      <c r="N1404" s="223" t="s">
        <v>43</v>
      </c>
      <c r="O1404" s="45"/>
      <c r="P1404" s="224">
        <f>O1404*H1404</f>
        <v>0</v>
      </c>
      <c r="Q1404" s="224">
        <v>0</v>
      </c>
      <c r="R1404" s="224">
        <f>Q1404*H1404</f>
        <v>0</v>
      </c>
      <c r="S1404" s="224">
        <v>0</v>
      </c>
      <c r="T1404" s="225">
        <f>S1404*H1404</f>
        <v>0</v>
      </c>
      <c r="AR1404" s="22" t="s">
        <v>260</v>
      </c>
      <c r="AT1404" s="22" t="s">
        <v>148</v>
      </c>
      <c r="AU1404" s="22" t="s">
        <v>81</v>
      </c>
      <c r="AY1404" s="22" t="s">
        <v>146</v>
      </c>
      <c r="BE1404" s="226">
        <f>IF(N1404="základní",J1404,0)</f>
        <v>0</v>
      </c>
      <c r="BF1404" s="226">
        <f>IF(N1404="snížená",J1404,0)</f>
        <v>0</v>
      </c>
      <c r="BG1404" s="226">
        <f>IF(N1404="zákl. přenesená",J1404,0)</f>
        <v>0</v>
      </c>
      <c r="BH1404" s="226">
        <f>IF(N1404="sníž. přenesená",J1404,0)</f>
        <v>0</v>
      </c>
      <c r="BI1404" s="226">
        <f>IF(N1404="nulová",J1404,0)</f>
        <v>0</v>
      </c>
      <c r="BJ1404" s="22" t="s">
        <v>79</v>
      </c>
      <c r="BK1404" s="226">
        <f>ROUND(I1404*H1404,2)</f>
        <v>0</v>
      </c>
      <c r="BL1404" s="22" t="s">
        <v>260</v>
      </c>
      <c r="BM1404" s="22" t="s">
        <v>1502</v>
      </c>
    </row>
    <row r="1405" s="1" customFormat="1">
      <c r="B1405" s="44"/>
      <c r="C1405" s="72"/>
      <c r="D1405" s="227" t="s">
        <v>155</v>
      </c>
      <c r="E1405" s="72"/>
      <c r="F1405" s="228" t="s">
        <v>1503</v>
      </c>
      <c r="G1405" s="72"/>
      <c r="H1405" s="72"/>
      <c r="I1405" s="185"/>
      <c r="J1405" s="72"/>
      <c r="K1405" s="72"/>
      <c r="L1405" s="70"/>
      <c r="M1405" s="229"/>
      <c r="N1405" s="45"/>
      <c r="O1405" s="45"/>
      <c r="P1405" s="45"/>
      <c r="Q1405" s="45"/>
      <c r="R1405" s="45"/>
      <c r="S1405" s="45"/>
      <c r="T1405" s="93"/>
      <c r="AT1405" s="22" t="s">
        <v>155</v>
      </c>
      <c r="AU1405" s="22" t="s">
        <v>81</v>
      </c>
    </row>
    <row r="1406" s="10" customFormat="1" ht="29.88" customHeight="1">
      <c r="B1406" s="199"/>
      <c r="C1406" s="200"/>
      <c r="D1406" s="201" t="s">
        <v>71</v>
      </c>
      <c r="E1406" s="213" t="s">
        <v>1504</v>
      </c>
      <c r="F1406" s="213" t="s">
        <v>1505</v>
      </c>
      <c r="G1406" s="200"/>
      <c r="H1406" s="200"/>
      <c r="I1406" s="203"/>
      <c r="J1406" s="214">
        <f>BK1406</f>
        <v>0</v>
      </c>
      <c r="K1406" s="200"/>
      <c r="L1406" s="205"/>
      <c r="M1406" s="206"/>
      <c r="N1406" s="207"/>
      <c r="O1406" s="207"/>
      <c r="P1406" s="208">
        <f>SUM(P1407:P1498)</f>
        <v>0</v>
      </c>
      <c r="Q1406" s="207"/>
      <c r="R1406" s="208">
        <f>SUM(R1407:R1498)</f>
        <v>0.72959279999999993</v>
      </c>
      <c r="S1406" s="207"/>
      <c r="T1406" s="209">
        <f>SUM(T1407:T1498)</f>
        <v>0.56322485</v>
      </c>
      <c r="AR1406" s="210" t="s">
        <v>81</v>
      </c>
      <c r="AT1406" s="211" t="s">
        <v>71</v>
      </c>
      <c r="AU1406" s="211" t="s">
        <v>79</v>
      </c>
      <c r="AY1406" s="210" t="s">
        <v>146</v>
      </c>
      <c r="BK1406" s="212">
        <f>SUM(BK1407:BK1498)</f>
        <v>0</v>
      </c>
    </row>
    <row r="1407" s="1" customFormat="1" ht="16.5" customHeight="1">
      <c r="B1407" s="44"/>
      <c r="C1407" s="215" t="s">
        <v>1506</v>
      </c>
      <c r="D1407" s="215" t="s">
        <v>148</v>
      </c>
      <c r="E1407" s="216" t="s">
        <v>1507</v>
      </c>
      <c r="F1407" s="217" t="s">
        <v>1508</v>
      </c>
      <c r="G1407" s="218" t="s">
        <v>302</v>
      </c>
      <c r="H1407" s="219">
        <v>12.615</v>
      </c>
      <c r="I1407" s="220"/>
      <c r="J1407" s="221">
        <f>ROUND(I1407*H1407,2)</f>
        <v>0</v>
      </c>
      <c r="K1407" s="217" t="s">
        <v>152</v>
      </c>
      <c r="L1407" s="70"/>
      <c r="M1407" s="222" t="s">
        <v>21</v>
      </c>
      <c r="N1407" s="223" t="s">
        <v>43</v>
      </c>
      <c r="O1407" s="45"/>
      <c r="P1407" s="224">
        <f>O1407*H1407</f>
        <v>0</v>
      </c>
      <c r="Q1407" s="224">
        <v>0</v>
      </c>
      <c r="R1407" s="224">
        <f>Q1407*H1407</f>
        <v>0</v>
      </c>
      <c r="S1407" s="224">
        <v>0.0016999999999999999</v>
      </c>
      <c r="T1407" s="225">
        <f>S1407*H1407</f>
        <v>0.021445499999999999</v>
      </c>
      <c r="AR1407" s="22" t="s">
        <v>260</v>
      </c>
      <c r="AT1407" s="22" t="s">
        <v>148</v>
      </c>
      <c r="AU1407" s="22" t="s">
        <v>81</v>
      </c>
      <c r="AY1407" s="22" t="s">
        <v>146</v>
      </c>
      <c r="BE1407" s="226">
        <f>IF(N1407="základní",J1407,0)</f>
        <v>0</v>
      </c>
      <c r="BF1407" s="226">
        <f>IF(N1407="snížená",J1407,0)</f>
        <v>0</v>
      </c>
      <c r="BG1407" s="226">
        <f>IF(N1407="zákl. přenesená",J1407,0)</f>
        <v>0</v>
      </c>
      <c r="BH1407" s="226">
        <f>IF(N1407="sníž. přenesená",J1407,0)</f>
        <v>0</v>
      </c>
      <c r="BI1407" s="226">
        <f>IF(N1407="nulová",J1407,0)</f>
        <v>0</v>
      </c>
      <c r="BJ1407" s="22" t="s">
        <v>79</v>
      </c>
      <c r="BK1407" s="226">
        <f>ROUND(I1407*H1407,2)</f>
        <v>0</v>
      </c>
      <c r="BL1407" s="22" t="s">
        <v>260</v>
      </c>
      <c r="BM1407" s="22" t="s">
        <v>1509</v>
      </c>
    </row>
    <row r="1408" s="1" customFormat="1">
      <c r="B1408" s="44"/>
      <c r="C1408" s="72"/>
      <c r="D1408" s="227" t="s">
        <v>155</v>
      </c>
      <c r="E1408" s="72"/>
      <c r="F1408" s="228" t="s">
        <v>1510</v>
      </c>
      <c r="G1408" s="72"/>
      <c r="H1408" s="72"/>
      <c r="I1408" s="185"/>
      <c r="J1408" s="72"/>
      <c r="K1408" s="72"/>
      <c r="L1408" s="70"/>
      <c r="M1408" s="229"/>
      <c r="N1408" s="45"/>
      <c r="O1408" s="45"/>
      <c r="P1408" s="45"/>
      <c r="Q1408" s="45"/>
      <c r="R1408" s="45"/>
      <c r="S1408" s="45"/>
      <c r="T1408" s="93"/>
      <c r="AT1408" s="22" t="s">
        <v>155</v>
      </c>
      <c r="AU1408" s="22" t="s">
        <v>81</v>
      </c>
    </row>
    <row r="1409" s="12" customFormat="1">
      <c r="B1409" s="240"/>
      <c r="C1409" s="241"/>
      <c r="D1409" s="227" t="s">
        <v>157</v>
      </c>
      <c r="E1409" s="242" t="s">
        <v>21</v>
      </c>
      <c r="F1409" s="243" t="s">
        <v>1511</v>
      </c>
      <c r="G1409" s="241"/>
      <c r="H1409" s="244">
        <v>12.615</v>
      </c>
      <c r="I1409" s="245"/>
      <c r="J1409" s="241"/>
      <c r="K1409" s="241"/>
      <c r="L1409" s="246"/>
      <c r="M1409" s="247"/>
      <c r="N1409" s="248"/>
      <c r="O1409" s="248"/>
      <c r="P1409" s="248"/>
      <c r="Q1409" s="248"/>
      <c r="R1409" s="248"/>
      <c r="S1409" s="248"/>
      <c r="T1409" s="249"/>
      <c r="AT1409" s="250" t="s">
        <v>157</v>
      </c>
      <c r="AU1409" s="250" t="s">
        <v>81</v>
      </c>
      <c r="AV1409" s="12" t="s">
        <v>81</v>
      </c>
      <c r="AW1409" s="12" t="s">
        <v>35</v>
      </c>
      <c r="AX1409" s="12" t="s">
        <v>72</v>
      </c>
      <c r="AY1409" s="250" t="s">
        <v>146</v>
      </c>
    </row>
    <row r="1410" s="1" customFormat="1" ht="16.5" customHeight="1">
      <c r="B1410" s="44"/>
      <c r="C1410" s="215" t="s">
        <v>1512</v>
      </c>
      <c r="D1410" s="215" t="s">
        <v>148</v>
      </c>
      <c r="E1410" s="216" t="s">
        <v>1513</v>
      </c>
      <c r="F1410" s="217" t="s">
        <v>1514</v>
      </c>
      <c r="G1410" s="218" t="s">
        <v>302</v>
      </c>
      <c r="H1410" s="219">
        <v>5.4550000000000001</v>
      </c>
      <c r="I1410" s="220"/>
      <c r="J1410" s="221">
        <f>ROUND(I1410*H1410,2)</f>
        <v>0</v>
      </c>
      <c r="K1410" s="217" t="s">
        <v>152</v>
      </c>
      <c r="L1410" s="70"/>
      <c r="M1410" s="222" t="s">
        <v>21</v>
      </c>
      <c r="N1410" s="223" t="s">
        <v>43</v>
      </c>
      <c r="O1410" s="45"/>
      <c r="P1410" s="224">
        <f>O1410*H1410</f>
        <v>0</v>
      </c>
      <c r="Q1410" s="224">
        <v>0</v>
      </c>
      <c r="R1410" s="224">
        <f>Q1410*H1410</f>
        <v>0</v>
      </c>
      <c r="S1410" s="224">
        <v>0.0017700000000000001</v>
      </c>
      <c r="T1410" s="225">
        <f>S1410*H1410</f>
        <v>0.00965535</v>
      </c>
      <c r="AR1410" s="22" t="s">
        <v>260</v>
      </c>
      <c r="AT1410" s="22" t="s">
        <v>148</v>
      </c>
      <c r="AU1410" s="22" t="s">
        <v>81</v>
      </c>
      <c r="AY1410" s="22" t="s">
        <v>146</v>
      </c>
      <c r="BE1410" s="226">
        <f>IF(N1410="základní",J1410,0)</f>
        <v>0</v>
      </c>
      <c r="BF1410" s="226">
        <f>IF(N1410="snížená",J1410,0)</f>
        <v>0</v>
      </c>
      <c r="BG1410" s="226">
        <f>IF(N1410="zákl. přenesená",J1410,0)</f>
        <v>0</v>
      </c>
      <c r="BH1410" s="226">
        <f>IF(N1410="sníž. přenesená",J1410,0)</f>
        <v>0</v>
      </c>
      <c r="BI1410" s="226">
        <f>IF(N1410="nulová",J1410,0)</f>
        <v>0</v>
      </c>
      <c r="BJ1410" s="22" t="s">
        <v>79</v>
      </c>
      <c r="BK1410" s="226">
        <f>ROUND(I1410*H1410,2)</f>
        <v>0</v>
      </c>
      <c r="BL1410" s="22" t="s">
        <v>260</v>
      </c>
      <c r="BM1410" s="22" t="s">
        <v>1515</v>
      </c>
    </row>
    <row r="1411" s="1" customFormat="1">
      <c r="B1411" s="44"/>
      <c r="C1411" s="72"/>
      <c r="D1411" s="227" t="s">
        <v>155</v>
      </c>
      <c r="E1411" s="72"/>
      <c r="F1411" s="228" t="s">
        <v>1516</v>
      </c>
      <c r="G1411" s="72"/>
      <c r="H1411" s="72"/>
      <c r="I1411" s="185"/>
      <c r="J1411" s="72"/>
      <c r="K1411" s="72"/>
      <c r="L1411" s="70"/>
      <c r="M1411" s="229"/>
      <c r="N1411" s="45"/>
      <c r="O1411" s="45"/>
      <c r="P1411" s="45"/>
      <c r="Q1411" s="45"/>
      <c r="R1411" s="45"/>
      <c r="S1411" s="45"/>
      <c r="T1411" s="93"/>
      <c r="AT1411" s="22" t="s">
        <v>155</v>
      </c>
      <c r="AU1411" s="22" t="s">
        <v>81</v>
      </c>
    </row>
    <row r="1412" s="12" customFormat="1">
      <c r="B1412" s="240"/>
      <c r="C1412" s="241"/>
      <c r="D1412" s="227" t="s">
        <v>157</v>
      </c>
      <c r="E1412" s="242" t="s">
        <v>21</v>
      </c>
      <c r="F1412" s="243" t="s">
        <v>1517</v>
      </c>
      <c r="G1412" s="241"/>
      <c r="H1412" s="244">
        <v>5.4550000000000001</v>
      </c>
      <c r="I1412" s="245"/>
      <c r="J1412" s="241"/>
      <c r="K1412" s="241"/>
      <c r="L1412" s="246"/>
      <c r="M1412" s="247"/>
      <c r="N1412" s="248"/>
      <c r="O1412" s="248"/>
      <c r="P1412" s="248"/>
      <c r="Q1412" s="248"/>
      <c r="R1412" s="248"/>
      <c r="S1412" s="248"/>
      <c r="T1412" s="249"/>
      <c r="AT1412" s="250" t="s">
        <v>157</v>
      </c>
      <c r="AU1412" s="250" t="s">
        <v>81</v>
      </c>
      <c r="AV1412" s="12" t="s">
        <v>81</v>
      </c>
      <c r="AW1412" s="12" t="s">
        <v>35</v>
      </c>
      <c r="AX1412" s="12" t="s">
        <v>72</v>
      </c>
      <c r="AY1412" s="250" t="s">
        <v>146</v>
      </c>
    </row>
    <row r="1413" s="1" customFormat="1" ht="16.5" customHeight="1">
      <c r="B1413" s="44"/>
      <c r="C1413" s="215" t="s">
        <v>1518</v>
      </c>
      <c r="D1413" s="215" t="s">
        <v>148</v>
      </c>
      <c r="E1413" s="216" t="s">
        <v>1519</v>
      </c>
      <c r="F1413" s="217" t="s">
        <v>1520</v>
      </c>
      <c r="G1413" s="218" t="s">
        <v>302</v>
      </c>
      <c r="H1413" s="219">
        <v>101</v>
      </c>
      <c r="I1413" s="220"/>
      <c r="J1413" s="221">
        <f>ROUND(I1413*H1413,2)</f>
        <v>0</v>
      </c>
      <c r="K1413" s="217" t="s">
        <v>152</v>
      </c>
      <c r="L1413" s="70"/>
      <c r="M1413" s="222" t="s">
        <v>21</v>
      </c>
      <c r="N1413" s="223" t="s">
        <v>43</v>
      </c>
      <c r="O1413" s="45"/>
      <c r="P1413" s="224">
        <f>O1413*H1413</f>
        <v>0</v>
      </c>
      <c r="Q1413" s="224">
        <v>0</v>
      </c>
      <c r="R1413" s="224">
        <f>Q1413*H1413</f>
        <v>0</v>
      </c>
      <c r="S1413" s="224">
        <v>0.00191</v>
      </c>
      <c r="T1413" s="225">
        <f>S1413*H1413</f>
        <v>0.19291</v>
      </c>
      <c r="AR1413" s="22" t="s">
        <v>260</v>
      </c>
      <c r="AT1413" s="22" t="s">
        <v>148</v>
      </c>
      <c r="AU1413" s="22" t="s">
        <v>81</v>
      </c>
      <c r="AY1413" s="22" t="s">
        <v>146</v>
      </c>
      <c r="BE1413" s="226">
        <f>IF(N1413="základní",J1413,0)</f>
        <v>0</v>
      </c>
      <c r="BF1413" s="226">
        <f>IF(N1413="snížená",J1413,0)</f>
        <v>0</v>
      </c>
      <c r="BG1413" s="226">
        <f>IF(N1413="zákl. přenesená",J1413,0)</f>
        <v>0</v>
      </c>
      <c r="BH1413" s="226">
        <f>IF(N1413="sníž. přenesená",J1413,0)</f>
        <v>0</v>
      </c>
      <c r="BI1413" s="226">
        <f>IF(N1413="nulová",J1413,0)</f>
        <v>0</v>
      </c>
      <c r="BJ1413" s="22" t="s">
        <v>79</v>
      </c>
      <c r="BK1413" s="226">
        <f>ROUND(I1413*H1413,2)</f>
        <v>0</v>
      </c>
      <c r="BL1413" s="22" t="s">
        <v>260</v>
      </c>
      <c r="BM1413" s="22" t="s">
        <v>1521</v>
      </c>
    </row>
    <row r="1414" s="1" customFormat="1">
      <c r="B1414" s="44"/>
      <c r="C1414" s="72"/>
      <c r="D1414" s="227" t="s">
        <v>155</v>
      </c>
      <c r="E1414" s="72"/>
      <c r="F1414" s="228" t="s">
        <v>1522</v>
      </c>
      <c r="G1414" s="72"/>
      <c r="H1414" s="72"/>
      <c r="I1414" s="185"/>
      <c r="J1414" s="72"/>
      <c r="K1414" s="72"/>
      <c r="L1414" s="70"/>
      <c r="M1414" s="229"/>
      <c r="N1414" s="45"/>
      <c r="O1414" s="45"/>
      <c r="P1414" s="45"/>
      <c r="Q1414" s="45"/>
      <c r="R1414" s="45"/>
      <c r="S1414" s="45"/>
      <c r="T1414" s="93"/>
      <c r="AT1414" s="22" t="s">
        <v>155</v>
      </c>
      <c r="AU1414" s="22" t="s">
        <v>81</v>
      </c>
    </row>
    <row r="1415" s="12" customFormat="1">
      <c r="B1415" s="240"/>
      <c r="C1415" s="241"/>
      <c r="D1415" s="227" t="s">
        <v>157</v>
      </c>
      <c r="E1415" s="242" t="s">
        <v>21</v>
      </c>
      <c r="F1415" s="243" t="s">
        <v>1523</v>
      </c>
      <c r="G1415" s="241"/>
      <c r="H1415" s="244">
        <v>101</v>
      </c>
      <c r="I1415" s="245"/>
      <c r="J1415" s="241"/>
      <c r="K1415" s="241"/>
      <c r="L1415" s="246"/>
      <c r="M1415" s="247"/>
      <c r="N1415" s="248"/>
      <c r="O1415" s="248"/>
      <c r="P1415" s="248"/>
      <c r="Q1415" s="248"/>
      <c r="R1415" s="248"/>
      <c r="S1415" s="248"/>
      <c r="T1415" s="249"/>
      <c r="AT1415" s="250" t="s">
        <v>157</v>
      </c>
      <c r="AU1415" s="250" t="s">
        <v>81</v>
      </c>
      <c r="AV1415" s="12" t="s">
        <v>81</v>
      </c>
      <c r="AW1415" s="12" t="s">
        <v>35</v>
      </c>
      <c r="AX1415" s="12" t="s">
        <v>72</v>
      </c>
      <c r="AY1415" s="250" t="s">
        <v>146</v>
      </c>
    </row>
    <row r="1416" s="1" customFormat="1" ht="16.5" customHeight="1">
      <c r="B1416" s="44"/>
      <c r="C1416" s="215" t="s">
        <v>1524</v>
      </c>
      <c r="D1416" s="215" t="s">
        <v>148</v>
      </c>
      <c r="E1416" s="216" t="s">
        <v>1525</v>
      </c>
      <c r="F1416" s="217" t="s">
        <v>1526</v>
      </c>
      <c r="G1416" s="218" t="s">
        <v>302</v>
      </c>
      <c r="H1416" s="219">
        <v>122.40000000000001</v>
      </c>
      <c r="I1416" s="220"/>
      <c r="J1416" s="221">
        <f>ROUND(I1416*H1416,2)</f>
        <v>0</v>
      </c>
      <c r="K1416" s="217" t="s">
        <v>152</v>
      </c>
      <c r="L1416" s="70"/>
      <c r="M1416" s="222" t="s">
        <v>21</v>
      </c>
      <c r="N1416" s="223" t="s">
        <v>43</v>
      </c>
      <c r="O1416" s="45"/>
      <c r="P1416" s="224">
        <f>O1416*H1416</f>
        <v>0</v>
      </c>
      <c r="Q1416" s="224">
        <v>0</v>
      </c>
      <c r="R1416" s="224">
        <f>Q1416*H1416</f>
        <v>0</v>
      </c>
      <c r="S1416" s="224">
        <v>0.00167</v>
      </c>
      <c r="T1416" s="225">
        <f>S1416*H1416</f>
        <v>0.20440800000000001</v>
      </c>
      <c r="AR1416" s="22" t="s">
        <v>260</v>
      </c>
      <c r="AT1416" s="22" t="s">
        <v>148</v>
      </c>
      <c r="AU1416" s="22" t="s">
        <v>81</v>
      </c>
      <c r="AY1416" s="22" t="s">
        <v>146</v>
      </c>
      <c r="BE1416" s="226">
        <f>IF(N1416="základní",J1416,0)</f>
        <v>0</v>
      </c>
      <c r="BF1416" s="226">
        <f>IF(N1416="snížená",J1416,0)</f>
        <v>0</v>
      </c>
      <c r="BG1416" s="226">
        <f>IF(N1416="zákl. přenesená",J1416,0)</f>
        <v>0</v>
      </c>
      <c r="BH1416" s="226">
        <f>IF(N1416="sníž. přenesená",J1416,0)</f>
        <v>0</v>
      </c>
      <c r="BI1416" s="226">
        <f>IF(N1416="nulová",J1416,0)</f>
        <v>0</v>
      </c>
      <c r="BJ1416" s="22" t="s">
        <v>79</v>
      </c>
      <c r="BK1416" s="226">
        <f>ROUND(I1416*H1416,2)</f>
        <v>0</v>
      </c>
      <c r="BL1416" s="22" t="s">
        <v>260</v>
      </c>
      <c r="BM1416" s="22" t="s">
        <v>1527</v>
      </c>
    </row>
    <row r="1417" s="1" customFormat="1">
      <c r="B1417" s="44"/>
      <c r="C1417" s="72"/>
      <c r="D1417" s="227" t="s">
        <v>155</v>
      </c>
      <c r="E1417" s="72"/>
      <c r="F1417" s="228" t="s">
        <v>1528</v>
      </c>
      <c r="G1417" s="72"/>
      <c r="H1417" s="72"/>
      <c r="I1417" s="185"/>
      <c r="J1417" s="72"/>
      <c r="K1417" s="72"/>
      <c r="L1417" s="70"/>
      <c r="M1417" s="229"/>
      <c r="N1417" s="45"/>
      <c r="O1417" s="45"/>
      <c r="P1417" s="45"/>
      <c r="Q1417" s="45"/>
      <c r="R1417" s="45"/>
      <c r="S1417" s="45"/>
      <c r="T1417" s="93"/>
      <c r="AT1417" s="22" t="s">
        <v>155</v>
      </c>
      <c r="AU1417" s="22" t="s">
        <v>81</v>
      </c>
    </row>
    <row r="1418" s="11" customFormat="1">
      <c r="B1418" s="230"/>
      <c r="C1418" s="231"/>
      <c r="D1418" s="227" t="s">
        <v>157</v>
      </c>
      <c r="E1418" s="232" t="s">
        <v>21</v>
      </c>
      <c r="F1418" s="233" t="s">
        <v>159</v>
      </c>
      <c r="G1418" s="231"/>
      <c r="H1418" s="232" t="s">
        <v>21</v>
      </c>
      <c r="I1418" s="234"/>
      <c r="J1418" s="231"/>
      <c r="K1418" s="231"/>
      <c r="L1418" s="235"/>
      <c r="M1418" s="236"/>
      <c r="N1418" s="237"/>
      <c r="O1418" s="237"/>
      <c r="P1418" s="237"/>
      <c r="Q1418" s="237"/>
      <c r="R1418" s="237"/>
      <c r="S1418" s="237"/>
      <c r="T1418" s="238"/>
      <c r="AT1418" s="239" t="s">
        <v>157</v>
      </c>
      <c r="AU1418" s="239" t="s">
        <v>81</v>
      </c>
      <c r="AV1418" s="11" t="s">
        <v>79</v>
      </c>
      <c r="AW1418" s="11" t="s">
        <v>35</v>
      </c>
      <c r="AX1418" s="11" t="s">
        <v>72</v>
      </c>
      <c r="AY1418" s="239" t="s">
        <v>146</v>
      </c>
    </row>
    <row r="1419" s="12" customFormat="1">
      <c r="B1419" s="240"/>
      <c r="C1419" s="241"/>
      <c r="D1419" s="227" t="s">
        <v>157</v>
      </c>
      <c r="E1419" s="242" t="s">
        <v>21</v>
      </c>
      <c r="F1419" s="243" t="s">
        <v>616</v>
      </c>
      <c r="G1419" s="241"/>
      <c r="H1419" s="244">
        <v>38.399999999999999</v>
      </c>
      <c r="I1419" s="245"/>
      <c r="J1419" s="241"/>
      <c r="K1419" s="241"/>
      <c r="L1419" s="246"/>
      <c r="M1419" s="247"/>
      <c r="N1419" s="248"/>
      <c r="O1419" s="248"/>
      <c r="P1419" s="248"/>
      <c r="Q1419" s="248"/>
      <c r="R1419" s="248"/>
      <c r="S1419" s="248"/>
      <c r="T1419" s="249"/>
      <c r="AT1419" s="250" t="s">
        <v>157</v>
      </c>
      <c r="AU1419" s="250" t="s">
        <v>81</v>
      </c>
      <c r="AV1419" s="12" t="s">
        <v>81</v>
      </c>
      <c r="AW1419" s="12" t="s">
        <v>35</v>
      </c>
      <c r="AX1419" s="12" t="s">
        <v>72</v>
      </c>
      <c r="AY1419" s="250" t="s">
        <v>146</v>
      </c>
    </row>
    <row r="1420" s="11" customFormat="1">
      <c r="B1420" s="230"/>
      <c r="C1420" s="231"/>
      <c r="D1420" s="227" t="s">
        <v>157</v>
      </c>
      <c r="E1420" s="232" t="s">
        <v>21</v>
      </c>
      <c r="F1420" s="233" t="s">
        <v>161</v>
      </c>
      <c r="G1420" s="231"/>
      <c r="H1420" s="232" t="s">
        <v>21</v>
      </c>
      <c r="I1420" s="234"/>
      <c r="J1420" s="231"/>
      <c r="K1420" s="231"/>
      <c r="L1420" s="235"/>
      <c r="M1420" s="236"/>
      <c r="N1420" s="237"/>
      <c r="O1420" s="237"/>
      <c r="P1420" s="237"/>
      <c r="Q1420" s="237"/>
      <c r="R1420" s="237"/>
      <c r="S1420" s="237"/>
      <c r="T1420" s="238"/>
      <c r="AT1420" s="239" t="s">
        <v>157</v>
      </c>
      <c r="AU1420" s="239" t="s">
        <v>81</v>
      </c>
      <c r="AV1420" s="11" t="s">
        <v>79</v>
      </c>
      <c r="AW1420" s="11" t="s">
        <v>35</v>
      </c>
      <c r="AX1420" s="11" t="s">
        <v>72</v>
      </c>
      <c r="AY1420" s="239" t="s">
        <v>146</v>
      </c>
    </row>
    <row r="1421" s="12" customFormat="1">
      <c r="B1421" s="240"/>
      <c r="C1421" s="241"/>
      <c r="D1421" s="227" t="s">
        <v>157</v>
      </c>
      <c r="E1421" s="242" t="s">
        <v>21</v>
      </c>
      <c r="F1421" s="243" t="s">
        <v>617</v>
      </c>
      <c r="G1421" s="241"/>
      <c r="H1421" s="244">
        <v>48</v>
      </c>
      <c r="I1421" s="245"/>
      <c r="J1421" s="241"/>
      <c r="K1421" s="241"/>
      <c r="L1421" s="246"/>
      <c r="M1421" s="247"/>
      <c r="N1421" s="248"/>
      <c r="O1421" s="248"/>
      <c r="P1421" s="248"/>
      <c r="Q1421" s="248"/>
      <c r="R1421" s="248"/>
      <c r="S1421" s="248"/>
      <c r="T1421" s="249"/>
      <c r="AT1421" s="250" t="s">
        <v>157</v>
      </c>
      <c r="AU1421" s="250" t="s">
        <v>81</v>
      </c>
      <c r="AV1421" s="12" t="s">
        <v>81</v>
      </c>
      <c r="AW1421" s="12" t="s">
        <v>35</v>
      </c>
      <c r="AX1421" s="12" t="s">
        <v>72</v>
      </c>
      <c r="AY1421" s="250" t="s">
        <v>146</v>
      </c>
    </row>
    <row r="1422" s="11" customFormat="1">
      <c r="B1422" s="230"/>
      <c r="C1422" s="231"/>
      <c r="D1422" s="227" t="s">
        <v>157</v>
      </c>
      <c r="E1422" s="232" t="s">
        <v>21</v>
      </c>
      <c r="F1422" s="233" t="s">
        <v>346</v>
      </c>
      <c r="G1422" s="231"/>
      <c r="H1422" s="232" t="s">
        <v>21</v>
      </c>
      <c r="I1422" s="234"/>
      <c r="J1422" s="231"/>
      <c r="K1422" s="231"/>
      <c r="L1422" s="235"/>
      <c r="M1422" s="236"/>
      <c r="N1422" s="237"/>
      <c r="O1422" s="237"/>
      <c r="P1422" s="237"/>
      <c r="Q1422" s="237"/>
      <c r="R1422" s="237"/>
      <c r="S1422" s="237"/>
      <c r="T1422" s="238"/>
      <c r="AT1422" s="239" t="s">
        <v>157</v>
      </c>
      <c r="AU1422" s="239" t="s">
        <v>81</v>
      </c>
      <c r="AV1422" s="11" t="s">
        <v>79</v>
      </c>
      <c r="AW1422" s="11" t="s">
        <v>35</v>
      </c>
      <c r="AX1422" s="11" t="s">
        <v>72</v>
      </c>
      <c r="AY1422" s="239" t="s">
        <v>146</v>
      </c>
    </row>
    <row r="1423" s="12" customFormat="1">
      <c r="B1423" s="240"/>
      <c r="C1423" s="241"/>
      <c r="D1423" s="227" t="s">
        <v>157</v>
      </c>
      <c r="E1423" s="242" t="s">
        <v>21</v>
      </c>
      <c r="F1423" s="243" t="s">
        <v>618</v>
      </c>
      <c r="G1423" s="241"/>
      <c r="H1423" s="244">
        <v>14.4</v>
      </c>
      <c r="I1423" s="245"/>
      <c r="J1423" s="241"/>
      <c r="K1423" s="241"/>
      <c r="L1423" s="246"/>
      <c r="M1423" s="247"/>
      <c r="N1423" s="248"/>
      <c r="O1423" s="248"/>
      <c r="P1423" s="248"/>
      <c r="Q1423" s="248"/>
      <c r="R1423" s="248"/>
      <c r="S1423" s="248"/>
      <c r="T1423" s="249"/>
      <c r="AT1423" s="250" t="s">
        <v>157</v>
      </c>
      <c r="AU1423" s="250" t="s">
        <v>81</v>
      </c>
      <c r="AV1423" s="12" t="s">
        <v>81</v>
      </c>
      <c r="AW1423" s="12" t="s">
        <v>35</v>
      </c>
      <c r="AX1423" s="12" t="s">
        <v>72</v>
      </c>
      <c r="AY1423" s="250" t="s">
        <v>146</v>
      </c>
    </row>
    <row r="1424" s="11" customFormat="1">
      <c r="B1424" s="230"/>
      <c r="C1424" s="231"/>
      <c r="D1424" s="227" t="s">
        <v>157</v>
      </c>
      <c r="E1424" s="232" t="s">
        <v>21</v>
      </c>
      <c r="F1424" s="233" t="s">
        <v>163</v>
      </c>
      <c r="G1424" s="231"/>
      <c r="H1424" s="232" t="s">
        <v>21</v>
      </c>
      <c r="I1424" s="234"/>
      <c r="J1424" s="231"/>
      <c r="K1424" s="231"/>
      <c r="L1424" s="235"/>
      <c r="M1424" s="236"/>
      <c r="N1424" s="237"/>
      <c r="O1424" s="237"/>
      <c r="P1424" s="237"/>
      <c r="Q1424" s="237"/>
      <c r="R1424" s="237"/>
      <c r="S1424" s="237"/>
      <c r="T1424" s="238"/>
      <c r="AT1424" s="239" t="s">
        <v>157</v>
      </c>
      <c r="AU1424" s="239" t="s">
        <v>81</v>
      </c>
      <c r="AV1424" s="11" t="s">
        <v>79</v>
      </c>
      <c r="AW1424" s="11" t="s">
        <v>35</v>
      </c>
      <c r="AX1424" s="11" t="s">
        <v>72</v>
      </c>
      <c r="AY1424" s="239" t="s">
        <v>146</v>
      </c>
    </row>
    <row r="1425" s="12" customFormat="1">
      <c r="B1425" s="240"/>
      <c r="C1425" s="241"/>
      <c r="D1425" s="227" t="s">
        <v>157</v>
      </c>
      <c r="E1425" s="242" t="s">
        <v>21</v>
      </c>
      <c r="F1425" s="243" t="s">
        <v>619</v>
      </c>
      <c r="G1425" s="241"/>
      <c r="H1425" s="244">
        <v>21.600000000000001</v>
      </c>
      <c r="I1425" s="245"/>
      <c r="J1425" s="241"/>
      <c r="K1425" s="241"/>
      <c r="L1425" s="246"/>
      <c r="M1425" s="247"/>
      <c r="N1425" s="248"/>
      <c r="O1425" s="248"/>
      <c r="P1425" s="248"/>
      <c r="Q1425" s="248"/>
      <c r="R1425" s="248"/>
      <c r="S1425" s="248"/>
      <c r="T1425" s="249"/>
      <c r="AT1425" s="250" t="s">
        <v>157</v>
      </c>
      <c r="AU1425" s="250" t="s">
        <v>81</v>
      </c>
      <c r="AV1425" s="12" t="s">
        <v>81</v>
      </c>
      <c r="AW1425" s="12" t="s">
        <v>35</v>
      </c>
      <c r="AX1425" s="12" t="s">
        <v>72</v>
      </c>
      <c r="AY1425" s="250" t="s">
        <v>146</v>
      </c>
    </row>
    <row r="1426" s="1" customFormat="1" ht="16.5" customHeight="1">
      <c r="B1426" s="44"/>
      <c r="C1426" s="215" t="s">
        <v>1529</v>
      </c>
      <c r="D1426" s="215" t="s">
        <v>148</v>
      </c>
      <c r="E1426" s="216" t="s">
        <v>1530</v>
      </c>
      <c r="F1426" s="217" t="s">
        <v>1531</v>
      </c>
      <c r="G1426" s="218" t="s">
        <v>302</v>
      </c>
      <c r="H1426" s="219">
        <v>29.100000000000001</v>
      </c>
      <c r="I1426" s="220"/>
      <c r="J1426" s="221">
        <f>ROUND(I1426*H1426,2)</f>
        <v>0</v>
      </c>
      <c r="K1426" s="217" t="s">
        <v>152</v>
      </c>
      <c r="L1426" s="70"/>
      <c r="M1426" s="222" t="s">
        <v>21</v>
      </c>
      <c r="N1426" s="223" t="s">
        <v>43</v>
      </c>
      <c r="O1426" s="45"/>
      <c r="P1426" s="224">
        <f>O1426*H1426</f>
        <v>0</v>
      </c>
      <c r="Q1426" s="224">
        <v>0</v>
      </c>
      <c r="R1426" s="224">
        <f>Q1426*H1426</f>
        <v>0</v>
      </c>
      <c r="S1426" s="224">
        <v>0.0022300000000000002</v>
      </c>
      <c r="T1426" s="225">
        <f>S1426*H1426</f>
        <v>0.064893000000000006</v>
      </c>
      <c r="AR1426" s="22" t="s">
        <v>260</v>
      </c>
      <c r="AT1426" s="22" t="s">
        <v>148</v>
      </c>
      <c r="AU1426" s="22" t="s">
        <v>81</v>
      </c>
      <c r="AY1426" s="22" t="s">
        <v>146</v>
      </c>
      <c r="BE1426" s="226">
        <f>IF(N1426="základní",J1426,0)</f>
        <v>0</v>
      </c>
      <c r="BF1426" s="226">
        <f>IF(N1426="snížená",J1426,0)</f>
        <v>0</v>
      </c>
      <c r="BG1426" s="226">
        <f>IF(N1426="zákl. přenesená",J1426,0)</f>
        <v>0</v>
      </c>
      <c r="BH1426" s="226">
        <f>IF(N1426="sníž. přenesená",J1426,0)</f>
        <v>0</v>
      </c>
      <c r="BI1426" s="226">
        <f>IF(N1426="nulová",J1426,0)</f>
        <v>0</v>
      </c>
      <c r="BJ1426" s="22" t="s">
        <v>79</v>
      </c>
      <c r="BK1426" s="226">
        <f>ROUND(I1426*H1426,2)</f>
        <v>0</v>
      </c>
      <c r="BL1426" s="22" t="s">
        <v>260</v>
      </c>
      <c r="BM1426" s="22" t="s">
        <v>1532</v>
      </c>
    </row>
    <row r="1427" s="1" customFormat="1">
      <c r="B1427" s="44"/>
      <c r="C1427" s="72"/>
      <c r="D1427" s="227" t="s">
        <v>155</v>
      </c>
      <c r="E1427" s="72"/>
      <c r="F1427" s="228" t="s">
        <v>1533</v>
      </c>
      <c r="G1427" s="72"/>
      <c r="H1427" s="72"/>
      <c r="I1427" s="185"/>
      <c r="J1427" s="72"/>
      <c r="K1427" s="72"/>
      <c r="L1427" s="70"/>
      <c r="M1427" s="229"/>
      <c r="N1427" s="45"/>
      <c r="O1427" s="45"/>
      <c r="P1427" s="45"/>
      <c r="Q1427" s="45"/>
      <c r="R1427" s="45"/>
      <c r="S1427" s="45"/>
      <c r="T1427" s="93"/>
      <c r="AT1427" s="22" t="s">
        <v>155</v>
      </c>
      <c r="AU1427" s="22" t="s">
        <v>81</v>
      </c>
    </row>
    <row r="1428" s="11" customFormat="1">
      <c r="B1428" s="230"/>
      <c r="C1428" s="231"/>
      <c r="D1428" s="227" t="s">
        <v>157</v>
      </c>
      <c r="E1428" s="232" t="s">
        <v>21</v>
      </c>
      <c r="F1428" s="233" t="s">
        <v>395</v>
      </c>
      <c r="G1428" s="231"/>
      <c r="H1428" s="232" t="s">
        <v>21</v>
      </c>
      <c r="I1428" s="234"/>
      <c r="J1428" s="231"/>
      <c r="K1428" s="231"/>
      <c r="L1428" s="235"/>
      <c r="M1428" s="236"/>
      <c r="N1428" s="237"/>
      <c r="O1428" s="237"/>
      <c r="P1428" s="237"/>
      <c r="Q1428" s="237"/>
      <c r="R1428" s="237"/>
      <c r="S1428" s="237"/>
      <c r="T1428" s="238"/>
      <c r="AT1428" s="239" t="s">
        <v>157</v>
      </c>
      <c r="AU1428" s="239" t="s">
        <v>81</v>
      </c>
      <c r="AV1428" s="11" t="s">
        <v>79</v>
      </c>
      <c r="AW1428" s="11" t="s">
        <v>35</v>
      </c>
      <c r="AX1428" s="11" t="s">
        <v>72</v>
      </c>
      <c r="AY1428" s="239" t="s">
        <v>146</v>
      </c>
    </row>
    <row r="1429" s="11" customFormat="1">
      <c r="B1429" s="230"/>
      <c r="C1429" s="231"/>
      <c r="D1429" s="227" t="s">
        <v>157</v>
      </c>
      <c r="E1429" s="232" t="s">
        <v>21</v>
      </c>
      <c r="F1429" s="233" t="s">
        <v>354</v>
      </c>
      <c r="G1429" s="231"/>
      <c r="H1429" s="232" t="s">
        <v>21</v>
      </c>
      <c r="I1429" s="234"/>
      <c r="J1429" s="231"/>
      <c r="K1429" s="231"/>
      <c r="L1429" s="235"/>
      <c r="M1429" s="236"/>
      <c r="N1429" s="237"/>
      <c r="O1429" s="237"/>
      <c r="P1429" s="237"/>
      <c r="Q1429" s="237"/>
      <c r="R1429" s="237"/>
      <c r="S1429" s="237"/>
      <c r="T1429" s="238"/>
      <c r="AT1429" s="239" t="s">
        <v>157</v>
      </c>
      <c r="AU1429" s="239" t="s">
        <v>81</v>
      </c>
      <c r="AV1429" s="11" t="s">
        <v>79</v>
      </c>
      <c r="AW1429" s="11" t="s">
        <v>35</v>
      </c>
      <c r="AX1429" s="11" t="s">
        <v>72</v>
      </c>
      <c r="AY1429" s="239" t="s">
        <v>146</v>
      </c>
    </row>
    <row r="1430" s="12" customFormat="1">
      <c r="B1430" s="240"/>
      <c r="C1430" s="241"/>
      <c r="D1430" s="227" t="s">
        <v>157</v>
      </c>
      <c r="E1430" s="242" t="s">
        <v>21</v>
      </c>
      <c r="F1430" s="243" t="s">
        <v>405</v>
      </c>
      <c r="G1430" s="241"/>
      <c r="H1430" s="244">
        <v>16.199999999999999</v>
      </c>
      <c r="I1430" s="245"/>
      <c r="J1430" s="241"/>
      <c r="K1430" s="241"/>
      <c r="L1430" s="246"/>
      <c r="M1430" s="247"/>
      <c r="N1430" s="248"/>
      <c r="O1430" s="248"/>
      <c r="P1430" s="248"/>
      <c r="Q1430" s="248"/>
      <c r="R1430" s="248"/>
      <c r="S1430" s="248"/>
      <c r="T1430" s="249"/>
      <c r="AT1430" s="250" t="s">
        <v>157</v>
      </c>
      <c r="AU1430" s="250" t="s">
        <v>81</v>
      </c>
      <c r="AV1430" s="12" t="s">
        <v>81</v>
      </c>
      <c r="AW1430" s="12" t="s">
        <v>35</v>
      </c>
      <c r="AX1430" s="12" t="s">
        <v>72</v>
      </c>
      <c r="AY1430" s="250" t="s">
        <v>146</v>
      </c>
    </row>
    <row r="1431" s="11" customFormat="1">
      <c r="B1431" s="230"/>
      <c r="C1431" s="231"/>
      <c r="D1431" s="227" t="s">
        <v>157</v>
      </c>
      <c r="E1431" s="232" t="s">
        <v>21</v>
      </c>
      <c r="F1431" s="233" t="s">
        <v>356</v>
      </c>
      <c r="G1431" s="231"/>
      <c r="H1431" s="232" t="s">
        <v>21</v>
      </c>
      <c r="I1431" s="234"/>
      <c r="J1431" s="231"/>
      <c r="K1431" s="231"/>
      <c r="L1431" s="235"/>
      <c r="M1431" s="236"/>
      <c r="N1431" s="237"/>
      <c r="O1431" s="237"/>
      <c r="P1431" s="237"/>
      <c r="Q1431" s="237"/>
      <c r="R1431" s="237"/>
      <c r="S1431" s="237"/>
      <c r="T1431" s="238"/>
      <c r="AT1431" s="239" t="s">
        <v>157</v>
      </c>
      <c r="AU1431" s="239" t="s">
        <v>81</v>
      </c>
      <c r="AV1431" s="11" t="s">
        <v>79</v>
      </c>
      <c r="AW1431" s="11" t="s">
        <v>35</v>
      </c>
      <c r="AX1431" s="11" t="s">
        <v>72</v>
      </c>
      <c r="AY1431" s="239" t="s">
        <v>146</v>
      </c>
    </row>
    <row r="1432" s="12" customFormat="1">
      <c r="B1432" s="240"/>
      <c r="C1432" s="241"/>
      <c r="D1432" s="227" t="s">
        <v>157</v>
      </c>
      <c r="E1432" s="242" t="s">
        <v>21</v>
      </c>
      <c r="F1432" s="243" t="s">
        <v>406</v>
      </c>
      <c r="G1432" s="241"/>
      <c r="H1432" s="244">
        <v>4.2000000000000002</v>
      </c>
      <c r="I1432" s="245"/>
      <c r="J1432" s="241"/>
      <c r="K1432" s="241"/>
      <c r="L1432" s="246"/>
      <c r="M1432" s="247"/>
      <c r="N1432" s="248"/>
      <c r="O1432" s="248"/>
      <c r="P1432" s="248"/>
      <c r="Q1432" s="248"/>
      <c r="R1432" s="248"/>
      <c r="S1432" s="248"/>
      <c r="T1432" s="249"/>
      <c r="AT1432" s="250" t="s">
        <v>157</v>
      </c>
      <c r="AU1432" s="250" t="s">
        <v>81</v>
      </c>
      <c r="AV1432" s="12" t="s">
        <v>81</v>
      </c>
      <c r="AW1432" s="12" t="s">
        <v>35</v>
      </c>
      <c r="AX1432" s="12" t="s">
        <v>72</v>
      </c>
      <c r="AY1432" s="250" t="s">
        <v>146</v>
      </c>
    </row>
    <row r="1433" s="11" customFormat="1">
      <c r="B1433" s="230"/>
      <c r="C1433" s="231"/>
      <c r="D1433" s="227" t="s">
        <v>157</v>
      </c>
      <c r="E1433" s="232" t="s">
        <v>21</v>
      </c>
      <c r="F1433" s="233" t="s">
        <v>346</v>
      </c>
      <c r="G1433" s="231"/>
      <c r="H1433" s="232" t="s">
        <v>21</v>
      </c>
      <c r="I1433" s="234"/>
      <c r="J1433" s="231"/>
      <c r="K1433" s="231"/>
      <c r="L1433" s="235"/>
      <c r="M1433" s="236"/>
      <c r="N1433" s="237"/>
      <c r="O1433" s="237"/>
      <c r="P1433" s="237"/>
      <c r="Q1433" s="237"/>
      <c r="R1433" s="237"/>
      <c r="S1433" s="237"/>
      <c r="T1433" s="238"/>
      <c r="AT1433" s="239" t="s">
        <v>157</v>
      </c>
      <c r="AU1433" s="239" t="s">
        <v>81</v>
      </c>
      <c r="AV1433" s="11" t="s">
        <v>79</v>
      </c>
      <c r="AW1433" s="11" t="s">
        <v>35</v>
      </c>
      <c r="AX1433" s="11" t="s">
        <v>72</v>
      </c>
      <c r="AY1433" s="239" t="s">
        <v>146</v>
      </c>
    </row>
    <row r="1434" s="12" customFormat="1">
      <c r="B1434" s="240"/>
      <c r="C1434" s="241"/>
      <c r="D1434" s="227" t="s">
        <v>157</v>
      </c>
      <c r="E1434" s="242" t="s">
        <v>21</v>
      </c>
      <c r="F1434" s="243" t="s">
        <v>407</v>
      </c>
      <c r="G1434" s="241"/>
      <c r="H1434" s="244">
        <v>2.1000000000000001</v>
      </c>
      <c r="I1434" s="245"/>
      <c r="J1434" s="241"/>
      <c r="K1434" s="241"/>
      <c r="L1434" s="246"/>
      <c r="M1434" s="247"/>
      <c r="N1434" s="248"/>
      <c r="O1434" s="248"/>
      <c r="P1434" s="248"/>
      <c r="Q1434" s="248"/>
      <c r="R1434" s="248"/>
      <c r="S1434" s="248"/>
      <c r="T1434" s="249"/>
      <c r="AT1434" s="250" t="s">
        <v>157</v>
      </c>
      <c r="AU1434" s="250" t="s">
        <v>81</v>
      </c>
      <c r="AV1434" s="12" t="s">
        <v>81</v>
      </c>
      <c r="AW1434" s="12" t="s">
        <v>35</v>
      </c>
      <c r="AX1434" s="12" t="s">
        <v>72</v>
      </c>
      <c r="AY1434" s="250" t="s">
        <v>146</v>
      </c>
    </row>
    <row r="1435" s="11" customFormat="1">
      <c r="B1435" s="230"/>
      <c r="C1435" s="231"/>
      <c r="D1435" s="227" t="s">
        <v>157</v>
      </c>
      <c r="E1435" s="232" t="s">
        <v>21</v>
      </c>
      <c r="F1435" s="233" t="s">
        <v>163</v>
      </c>
      <c r="G1435" s="231"/>
      <c r="H1435" s="232" t="s">
        <v>21</v>
      </c>
      <c r="I1435" s="234"/>
      <c r="J1435" s="231"/>
      <c r="K1435" s="231"/>
      <c r="L1435" s="235"/>
      <c r="M1435" s="236"/>
      <c r="N1435" s="237"/>
      <c r="O1435" s="237"/>
      <c r="P1435" s="237"/>
      <c r="Q1435" s="237"/>
      <c r="R1435" s="237"/>
      <c r="S1435" s="237"/>
      <c r="T1435" s="238"/>
      <c r="AT1435" s="239" t="s">
        <v>157</v>
      </c>
      <c r="AU1435" s="239" t="s">
        <v>81</v>
      </c>
      <c r="AV1435" s="11" t="s">
        <v>79</v>
      </c>
      <c r="AW1435" s="11" t="s">
        <v>35</v>
      </c>
      <c r="AX1435" s="11" t="s">
        <v>72</v>
      </c>
      <c r="AY1435" s="239" t="s">
        <v>146</v>
      </c>
    </row>
    <row r="1436" s="12" customFormat="1">
      <c r="B1436" s="240"/>
      <c r="C1436" s="241"/>
      <c r="D1436" s="227" t="s">
        <v>157</v>
      </c>
      <c r="E1436" s="242" t="s">
        <v>21</v>
      </c>
      <c r="F1436" s="243" t="s">
        <v>408</v>
      </c>
      <c r="G1436" s="241"/>
      <c r="H1436" s="244">
        <v>6.5999999999999996</v>
      </c>
      <c r="I1436" s="245"/>
      <c r="J1436" s="241"/>
      <c r="K1436" s="241"/>
      <c r="L1436" s="246"/>
      <c r="M1436" s="247"/>
      <c r="N1436" s="248"/>
      <c r="O1436" s="248"/>
      <c r="P1436" s="248"/>
      <c r="Q1436" s="248"/>
      <c r="R1436" s="248"/>
      <c r="S1436" s="248"/>
      <c r="T1436" s="249"/>
      <c r="AT1436" s="250" t="s">
        <v>157</v>
      </c>
      <c r="AU1436" s="250" t="s">
        <v>81</v>
      </c>
      <c r="AV1436" s="12" t="s">
        <v>81</v>
      </c>
      <c r="AW1436" s="12" t="s">
        <v>35</v>
      </c>
      <c r="AX1436" s="12" t="s">
        <v>72</v>
      </c>
      <c r="AY1436" s="250" t="s">
        <v>146</v>
      </c>
    </row>
    <row r="1437" s="1" customFormat="1" ht="16.5" customHeight="1">
      <c r="B1437" s="44"/>
      <c r="C1437" s="215" t="s">
        <v>1534</v>
      </c>
      <c r="D1437" s="215" t="s">
        <v>148</v>
      </c>
      <c r="E1437" s="216" t="s">
        <v>1535</v>
      </c>
      <c r="F1437" s="217" t="s">
        <v>1536</v>
      </c>
      <c r="G1437" s="218" t="s">
        <v>302</v>
      </c>
      <c r="H1437" s="219">
        <v>16.600000000000001</v>
      </c>
      <c r="I1437" s="220"/>
      <c r="J1437" s="221">
        <f>ROUND(I1437*H1437,2)</f>
        <v>0</v>
      </c>
      <c r="K1437" s="217" t="s">
        <v>152</v>
      </c>
      <c r="L1437" s="70"/>
      <c r="M1437" s="222" t="s">
        <v>21</v>
      </c>
      <c r="N1437" s="223" t="s">
        <v>43</v>
      </c>
      <c r="O1437" s="45"/>
      <c r="P1437" s="224">
        <f>O1437*H1437</f>
        <v>0</v>
      </c>
      <c r="Q1437" s="224">
        <v>0</v>
      </c>
      <c r="R1437" s="224">
        <f>Q1437*H1437</f>
        <v>0</v>
      </c>
      <c r="S1437" s="224">
        <v>0.00175</v>
      </c>
      <c r="T1437" s="225">
        <f>S1437*H1437</f>
        <v>0.029050000000000003</v>
      </c>
      <c r="AR1437" s="22" t="s">
        <v>260</v>
      </c>
      <c r="AT1437" s="22" t="s">
        <v>148</v>
      </c>
      <c r="AU1437" s="22" t="s">
        <v>81</v>
      </c>
      <c r="AY1437" s="22" t="s">
        <v>146</v>
      </c>
      <c r="BE1437" s="226">
        <f>IF(N1437="základní",J1437,0)</f>
        <v>0</v>
      </c>
      <c r="BF1437" s="226">
        <f>IF(N1437="snížená",J1437,0)</f>
        <v>0</v>
      </c>
      <c r="BG1437" s="226">
        <f>IF(N1437="zákl. přenesená",J1437,0)</f>
        <v>0</v>
      </c>
      <c r="BH1437" s="226">
        <f>IF(N1437="sníž. přenesená",J1437,0)</f>
        <v>0</v>
      </c>
      <c r="BI1437" s="226">
        <f>IF(N1437="nulová",J1437,0)</f>
        <v>0</v>
      </c>
      <c r="BJ1437" s="22" t="s">
        <v>79</v>
      </c>
      <c r="BK1437" s="226">
        <f>ROUND(I1437*H1437,2)</f>
        <v>0</v>
      </c>
      <c r="BL1437" s="22" t="s">
        <v>260</v>
      </c>
      <c r="BM1437" s="22" t="s">
        <v>1537</v>
      </c>
    </row>
    <row r="1438" s="1" customFormat="1">
      <c r="B1438" s="44"/>
      <c r="C1438" s="72"/>
      <c r="D1438" s="227" t="s">
        <v>155</v>
      </c>
      <c r="E1438" s="72"/>
      <c r="F1438" s="228" t="s">
        <v>1538</v>
      </c>
      <c r="G1438" s="72"/>
      <c r="H1438" s="72"/>
      <c r="I1438" s="185"/>
      <c r="J1438" s="72"/>
      <c r="K1438" s="72"/>
      <c r="L1438" s="70"/>
      <c r="M1438" s="229"/>
      <c r="N1438" s="45"/>
      <c r="O1438" s="45"/>
      <c r="P1438" s="45"/>
      <c r="Q1438" s="45"/>
      <c r="R1438" s="45"/>
      <c r="S1438" s="45"/>
      <c r="T1438" s="93"/>
      <c r="AT1438" s="22" t="s">
        <v>155</v>
      </c>
      <c r="AU1438" s="22" t="s">
        <v>81</v>
      </c>
    </row>
    <row r="1439" s="12" customFormat="1">
      <c r="B1439" s="240"/>
      <c r="C1439" s="241"/>
      <c r="D1439" s="227" t="s">
        <v>157</v>
      </c>
      <c r="E1439" s="242" t="s">
        <v>21</v>
      </c>
      <c r="F1439" s="243" t="s">
        <v>1539</v>
      </c>
      <c r="G1439" s="241"/>
      <c r="H1439" s="244">
        <v>16.600000000000001</v>
      </c>
      <c r="I1439" s="245"/>
      <c r="J1439" s="241"/>
      <c r="K1439" s="241"/>
      <c r="L1439" s="246"/>
      <c r="M1439" s="247"/>
      <c r="N1439" s="248"/>
      <c r="O1439" s="248"/>
      <c r="P1439" s="248"/>
      <c r="Q1439" s="248"/>
      <c r="R1439" s="248"/>
      <c r="S1439" s="248"/>
      <c r="T1439" s="249"/>
      <c r="AT1439" s="250" t="s">
        <v>157</v>
      </c>
      <c r="AU1439" s="250" t="s">
        <v>81</v>
      </c>
      <c r="AV1439" s="12" t="s">
        <v>81</v>
      </c>
      <c r="AW1439" s="12" t="s">
        <v>35</v>
      </c>
      <c r="AX1439" s="12" t="s">
        <v>72</v>
      </c>
      <c r="AY1439" s="250" t="s">
        <v>146</v>
      </c>
    </row>
    <row r="1440" s="1" customFormat="1" ht="25.5" customHeight="1">
      <c r="B1440" s="44"/>
      <c r="C1440" s="215" t="s">
        <v>1540</v>
      </c>
      <c r="D1440" s="215" t="s">
        <v>148</v>
      </c>
      <c r="E1440" s="216" t="s">
        <v>1541</v>
      </c>
      <c r="F1440" s="217" t="s">
        <v>1542</v>
      </c>
      <c r="G1440" s="218" t="s">
        <v>466</v>
      </c>
      <c r="H1440" s="219">
        <v>10</v>
      </c>
      <c r="I1440" s="220"/>
      <c r="J1440" s="221">
        <f>ROUND(I1440*H1440,2)</f>
        <v>0</v>
      </c>
      <c r="K1440" s="217" t="s">
        <v>152</v>
      </c>
      <c r="L1440" s="70"/>
      <c r="M1440" s="222" t="s">
        <v>21</v>
      </c>
      <c r="N1440" s="223" t="s">
        <v>43</v>
      </c>
      <c r="O1440" s="45"/>
      <c r="P1440" s="224">
        <f>O1440*H1440</f>
        <v>0</v>
      </c>
      <c r="Q1440" s="224">
        <v>0</v>
      </c>
      <c r="R1440" s="224">
        <f>Q1440*H1440</f>
        <v>0</v>
      </c>
      <c r="S1440" s="224">
        <v>0.0018799999999999999</v>
      </c>
      <c r="T1440" s="225">
        <f>S1440*H1440</f>
        <v>0.018800000000000001</v>
      </c>
      <c r="AR1440" s="22" t="s">
        <v>260</v>
      </c>
      <c r="AT1440" s="22" t="s">
        <v>148</v>
      </c>
      <c r="AU1440" s="22" t="s">
        <v>81</v>
      </c>
      <c r="AY1440" s="22" t="s">
        <v>146</v>
      </c>
      <c r="BE1440" s="226">
        <f>IF(N1440="základní",J1440,0)</f>
        <v>0</v>
      </c>
      <c r="BF1440" s="226">
        <f>IF(N1440="snížená",J1440,0)</f>
        <v>0</v>
      </c>
      <c r="BG1440" s="226">
        <f>IF(N1440="zákl. přenesená",J1440,0)</f>
        <v>0</v>
      </c>
      <c r="BH1440" s="226">
        <f>IF(N1440="sníž. přenesená",J1440,0)</f>
        <v>0</v>
      </c>
      <c r="BI1440" s="226">
        <f>IF(N1440="nulová",J1440,0)</f>
        <v>0</v>
      </c>
      <c r="BJ1440" s="22" t="s">
        <v>79</v>
      </c>
      <c r="BK1440" s="226">
        <f>ROUND(I1440*H1440,2)</f>
        <v>0</v>
      </c>
      <c r="BL1440" s="22" t="s">
        <v>260</v>
      </c>
      <c r="BM1440" s="22" t="s">
        <v>1543</v>
      </c>
    </row>
    <row r="1441" s="1" customFormat="1">
      <c r="B1441" s="44"/>
      <c r="C1441" s="72"/>
      <c r="D1441" s="227" t="s">
        <v>155</v>
      </c>
      <c r="E1441" s="72"/>
      <c r="F1441" s="228" t="s">
        <v>1544</v>
      </c>
      <c r="G1441" s="72"/>
      <c r="H1441" s="72"/>
      <c r="I1441" s="185"/>
      <c r="J1441" s="72"/>
      <c r="K1441" s="72"/>
      <c r="L1441" s="70"/>
      <c r="M1441" s="229"/>
      <c r="N1441" s="45"/>
      <c r="O1441" s="45"/>
      <c r="P1441" s="45"/>
      <c r="Q1441" s="45"/>
      <c r="R1441" s="45"/>
      <c r="S1441" s="45"/>
      <c r="T1441" s="93"/>
      <c r="AT1441" s="22" t="s">
        <v>155</v>
      </c>
      <c r="AU1441" s="22" t="s">
        <v>81</v>
      </c>
    </row>
    <row r="1442" s="12" customFormat="1">
      <c r="B1442" s="240"/>
      <c r="C1442" s="241"/>
      <c r="D1442" s="227" t="s">
        <v>157</v>
      </c>
      <c r="E1442" s="242" t="s">
        <v>21</v>
      </c>
      <c r="F1442" s="243" t="s">
        <v>1198</v>
      </c>
      <c r="G1442" s="241"/>
      <c r="H1442" s="244">
        <v>1</v>
      </c>
      <c r="I1442" s="245"/>
      <c r="J1442" s="241"/>
      <c r="K1442" s="241"/>
      <c r="L1442" s="246"/>
      <c r="M1442" s="247"/>
      <c r="N1442" s="248"/>
      <c r="O1442" s="248"/>
      <c r="P1442" s="248"/>
      <c r="Q1442" s="248"/>
      <c r="R1442" s="248"/>
      <c r="S1442" s="248"/>
      <c r="T1442" s="249"/>
      <c r="AT1442" s="250" t="s">
        <v>157</v>
      </c>
      <c r="AU1442" s="250" t="s">
        <v>81</v>
      </c>
      <c r="AV1442" s="12" t="s">
        <v>81</v>
      </c>
      <c r="AW1442" s="12" t="s">
        <v>35</v>
      </c>
      <c r="AX1442" s="12" t="s">
        <v>72</v>
      </c>
      <c r="AY1442" s="250" t="s">
        <v>146</v>
      </c>
    </row>
    <row r="1443" s="12" customFormat="1">
      <c r="B1443" s="240"/>
      <c r="C1443" s="241"/>
      <c r="D1443" s="227" t="s">
        <v>157</v>
      </c>
      <c r="E1443" s="242" t="s">
        <v>21</v>
      </c>
      <c r="F1443" s="243" t="s">
        <v>1199</v>
      </c>
      <c r="G1443" s="241"/>
      <c r="H1443" s="244">
        <v>9</v>
      </c>
      <c r="I1443" s="245"/>
      <c r="J1443" s="241"/>
      <c r="K1443" s="241"/>
      <c r="L1443" s="246"/>
      <c r="M1443" s="247"/>
      <c r="N1443" s="248"/>
      <c r="O1443" s="248"/>
      <c r="P1443" s="248"/>
      <c r="Q1443" s="248"/>
      <c r="R1443" s="248"/>
      <c r="S1443" s="248"/>
      <c r="T1443" s="249"/>
      <c r="AT1443" s="250" t="s">
        <v>157</v>
      </c>
      <c r="AU1443" s="250" t="s">
        <v>81</v>
      </c>
      <c r="AV1443" s="12" t="s">
        <v>81</v>
      </c>
      <c r="AW1443" s="12" t="s">
        <v>35</v>
      </c>
      <c r="AX1443" s="12" t="s">
        <v>72</v>
      </c>
      <c r="AY1443" s="250" t="s">
        <v>146</v>
      </c>
    </row>
    <row r="1444" s="1" customFormat="1" ht="16.5" customHeight="1">
      <c r="B1444" s="44"/>
      <c r="C1444" s="215" t="s">
        <v>1545</v>
      </c>
      <c r="D1444" s="215" t="s">
        <v>148</v>
      </c>
      <c r="E1444" s="216" t="s">
        <v>1546</v>
      </c>
      <c r="F1444" s="217" t="s">
        <v>1547</v>
      </c>
      <c r="G1444" s="218" t="s">
        <v>302</v>
      </c>
      <c r="H1444" s="219">
        <v>5.4550000000000001</v>
      </c>
      <c r="I1444" s="220"/>
      <c r="J1444" s="221">
        <f>ROUND(I1444*H1444,2)</f>
        <v>0</v>
      </c>
      <c r="K1444" s="217" t="s">
        <v>152</v>
      </c>
      <c r="L1444" s="70"/>
      <c r="M1444" s="222" t="s">
        <v>21</v>
      </c>
      <c r="N1444" s="223" t="s">
        <v>43</v>
      </c>
      <c r="O1444" s="45"/>
      <c r="P1444" s="224">
        <f>O1444*H1444</f>
        <v>0</v>
      </c>
      <c r="Q1444" s="224">
        <v>0</v>
      </c>
      <c r="R1444" s="224">
        <f>Q1444*H1444</f>
        <v>0</v>
      </c>
      <c r="S1444" s="224">
        <v>0.0025999999999999999</v>
      </c>
      <c r="T1444" s="225">
        <f>S1444*H1444</f>
        <v>0.014182999999999999</v>
      </c>
      <c r="AR1444" s="22" t="s">
        <v>260</v>
      </c>
      <c r="AT1444" s="22" t="s">
        <v>148</v>
      </c>
      <c r="AU1444" s="22" t="s">
        <v>81</v>
      </c>
      <c r="AY1444" s="22" t="s">
        <v>146</v>
      </c>
      <c r="BE1444" s="226">
        <f>IF(N1444="základní",J1444,0)</f>
        <v>0</v>
      </c>
      <c r="BF1444" s="226">
        <f>IF(N1444="snížená",J1444,0)</f>
        <v>0</v>
      </c>
      <c r="BG1444" s="226">
        <f>IF(N1444="zákl. přenesená",J1444,0)</f>
        <v>0</v>
      </c>
      <c r="BH1444" s="226">
        <f>IF(N1444="sníž. přenesená",J1444,0)</f>
        <v>0</v>
      </c>
      <c r="BI1444" s="226">
        <f>IF(N1444="nulová",J1444,0)</f>
        <v>0</v>
      </c>
      <c r="BJ1444" s="22" t="s">
        <v>79</v>
      </c>
      <c r="BK1444" s="226">
        <f>ROUND(I1444*H1444,2)</f>
        <v>0</v>
      </c>
      <c r="BL1444" s="22" t="s">
        <v>260</v>
      </c>
      <c r="BM1444" s="22" t="s">
        <v>1548</v>
      </c>
    </row>
    <row r="1445" s="1" customFormat="1">
      <c r="B1445" s="44"/>
      <c r="C1445" s="72"/>
      <c r="D1445" s="227" t="s">
        <v>155</v>
      </c>
      <c r="E1445" s="72"/>
      <c r="F1445" s="228" t="s">
        <v>1549</v>
      </c>
      <c r="G1445" s="72"/>
      <c r="H1445" s="72"/>
      <c r="I1445" s="185"/>
      <c r="J1445" s="72"/>
      <c r="K1445" s="72"/>
      <c r="L1445" s="70"/>
      <c r="M1445" s="229"/>
      <c r="N1445" s="45"/>
      <c r="O1445" s="45"/>
      <c r="P1445" s="45"/>
      <c r="Q1445" s="45"/>
      <c r="R1445" s="45"/>
      <c r="S1445" s="45"/>
      <c r="T1445" s="93"/>
      <c r="AT1445" s="22" t="s">
        <v>155</v>
      </c>
      <c r="AU1445" s="22" t="s">
        <v>81</v>
      </c>
    </row>
    <row r="1446" s="12" customFormat="1">
      <c r="B1446" s="240"/>
      <c r="C1446" s="241"/>
      <c r="D1446" s="227" t="s">
        <v>157</v>
      </c>
      <c r="E1446" s="242" t="s">
        <v>21</v>
      </c>
      <c r="F1446" s="243" t="s">
        <v>1550</v>
      </c>
      <c r="G1446" s="241"/>
      <c r="H1446" s="244">
        <v>5.4550000000000001</v>
      </c>
      <c r="I1446" s="245"/>
      <c r="J1446" s="241"/>
      <c r="K1446" s="241"/>
      <c r="L1446" s="246"/>
      <c r="M1446" s="247"/>
      <c r="N1446" s="248"/>
      <c r="O1446" s="248"/>
      <c r="P1446" s="248"/>
      <c r="Q1446" s="248"/>
      <c r="R1446" s="248"/>
      <c r="S1446" s="248"/>
      <c r="T1446" s="249"/>
      <c r="AT1446" s="250" t="s">
        <v>157</v>
      </c>
      <c r="AU1446" s="250" t="s">
        <v>81</v>
      </c>
      <c r="AV1446" s="12" t="s">
        <v>81</v>
      </c>
      <c r="AW1446" s="12" t="s">
        <v>35</v>
      </c>
      <c r="AX1446" s="12" t="s">
        <v>72</v>
      </c>
      <c r="AY1446" s="250" t="s">
        <v>146</v>
      </c>
    </row>
    <row r="1447" s="1" customFormat="1" ht="16.5" customHeight="1">
      <c r="B1447" s="44"/>
      <c r="C1447" s="215" t="s">
        <v>1551</v>
      </c>
      <c r="D1447" s="215" t="s">
        <v>148</v>
      </c>
      <c r="E1447" s="216" t="s">
        <v>1552</v>
      </c>
      <c r="F1447" s="217" t="s">
        <v>1553</v>
      </c>
      <c r="G1447" s="218" t="s">
        <v>302</v>
      </c>
      <c r="H1447" s="219">
        <v>2</v>
      </c>
      <c r="I1447" s="220"/>
      <c r="J1447" s="221">
        <f>ROUND(I1447*H1447,2)</f>
        <v>0</v>
      </c>
      <c r="K1447" s="217" t="s">
        <v>152</v>
      </c>
      <c r="L1447" s="70"/>
      <c r="M1447" s="222" t="s">
        <v>21</v>
      </c>
      <c r="N1447" s="223" t="s">
        <v>43</v>
      </c>
      <c r="O1447" s="45"/>
      <c r="P1447" s="224">
        <f>O1447*H1447</f>
        <v>0</v>
      </c>
      <c r="Q1447" s="224">
        <v>0</v>
      </c>
      <c r="R1447" s="224">
        <f>Q1447*H1447</f>
        <v>0</v>
      </c>
      <c r="S1447" s="224">
        <v>0.0039399999999999999</v>
      </c>
      <c r="T1447" s="225">
        <f>S1447*H1447</f>
        <v>0.0078799999999999999</v>
      </c>
      <c r="AR1447" s="22" t="s">
        <v>260</v>
      </c>
      <c r="AT1447" s="22" t="s">
        <v>148</v>
      </c>
      <c r="AU1447" s="22" t="s">
        <v>81</v>
      </c>
      <c r="AY1447" s="22" t="s">
        <v>146</v>
      </c>
      <c r="BE1447" s="226">
        <f>IF(N1447="základní",J1447,0)</f>
        <v>0</v>
      </c>
      <c r="BF1447" s="226">
        <f>IF(N1447="snížená",J1447,0)</f>
        <v>0</v>
      </c>
      <c r="BG1447" s="226">
        <f>IF(N1447="zákl. přenesená",J1447,0)</f>
        <v>0</v>
      </c>
      <c r="BH1447" s="226">
        <f>IF(N1447="sníž. přenesená",J1447,0)</f>
        <v>0</v>
      </c>
      <c r="BI1447" s="226">
        <f>IF(N1447="nulová",J1447,0)</f>
        <v>0</v>
      </c>
      <c r="BJ1447" s="22" t="s">
        <v>79</v>
      </c>
      <c r="BK1447" s="226">
        <f>ROUND(I1447*H1447,2)</f>
        <v>0</v>
      </c>
      <c r="BL1447" s="22" t="s">
        <v>260</v>
      </c>
      <c r="BM1447" s="22" t="s">
        <v>1554</v>
      </c>
    </row>
    <row r="1448" s="1" customFormat="1">
      <c r="B1448" s="44"/>
      <c r="C1448" s="72"/>
      <c r="D1448" s="227" t="s">
        <v>155</v>
      </c>
      <c r="E1448" s="72"/>
      <c r="F1448" s="228" t="s">
        <v>1555</v>
      </c>
      <c r="G1448" s="72"/>
      <c r="H1448" s="72"/>
      <c r="I1448" s="185"/>
      <c r="J1448" s="72"/>
      <c r="K1448" s="72"/>
      <c r="L1448" s="70"/>
      <c r="M1448" s="229"/>
      <c r="N1448" s="45"/>
      <c r="O1448" s="45"/>
      <c r="P1448" s="45"/>
      <c r="Q1448" s="45"/>
      <c r="R1448" s="45"/>
      <c r="S1448" s="45"/>
      <c r="T1448" s="93"/>
      <c r="AT1448" s="22" t="s">
        <v>155</v>
      </c>
      <c r="AU1448" s="22" t="s">
        <v>81</v>
      </c>
    </row>
    <row r="1449" s="12" customFormat="1">
      <c r="B1449" s="240"/>
      <c r="C1449" s="241"/>
      <c r="D1449" s="227" t="s">
        <v>157</v>
      </c>
      <c r="E1449" s="242" t="s">
        <v>21</v>
      </c>
      <c r="F1449" s="243" t="s">
        <v>1556</v>
      </c>
      <c r="G1449" s="241"/>
      <c r="H1449" s="244">
        <v>2</v>
      </c>
      <c r="I1449" s="245"/>
      <c r="J1449" s="241"/>
      <c r="K1449" s="241"/>
      <c r="L1449" s="246"/>
      <c r="M1449" s="247"/>
      <c r="N1449" s="248"/>
      <c r="O1449" s="248"/>
      <c r="P1449" s="248"/>
      <c r="Q1449" s="248"/>
      <c r="R1449" s="248"/>
      <c r="S1449" s="248"/>
      <c r="T1449" s="249"/>
      <c r="AT1449" s="250" t="s">
        <v>157</v>
      </c>
      <c r="AU1449" s="250" t="s">
        <v>81</v>
      </c>
      <c r="AV1449" s="12" t="s">
        <v>81</v>
      </c>
      <c r="AW1449" s="12" t="s">
        <v>35</v>
      </c>
      <c r="AX1449" s="12" t="s">
        <v>72</v>
      </c>
      <c r="AY1449" s="250" t="s">
        <v>146</v>
      </c>
    </row>
    <row r="1450" s="1" customFormat="1" ht="16.5" customHeight="1">
      <c r="B1450" s="44"/>
      <c r="C1450" s="215" t="s">
        <v>1557</v>
      </c>
      <c r="D1450" s="215" t="s">
        <v>148</v>
      </c>
      <c r="E1450" s="216" t="s">
        <v>1558</v>
      </c>
      <c r="F1450" s="217" t="s">
        <v>1559</v>
      </c>
      <c r="G1450" s="218" t="s">
        <v>302</v>
      </c>
      <c r="H1450" s="219">
        <v>5.4550000000000001</v>
      </c>
      <c r="I1450" s="220"/>
      <c r="J1450" s="221">
        <f>ROUND(I1450*H1450,2)</f>
        <v>0</v>
      </c>
      <c r="K1450" s="217" t="s">
        <v>152</v>
      </c>
      <c r="L1450" s="70"/>
      <c r="M1450" s="222" t="s">
        <v>21</v>
      </c>
      <c r="N1450" s="223" t="s">
        <v>43</v>
      </c>
      <c r="O1450" s="45"/>
      <c r="P1450" s="224">
        <f>O1450*H1450</f>
        <v>0</v>
      </c>
      <c r="Q1450" s="224">
        <v>0.0021900000000000001</v>
      </c>
      <c r="R1450" s="224">
        <f>Q1450*H1450</f>
        <v>0.011946450000000001</v>
      </c>
      <c r="S1450" s="224">
        <v>0</v>
      </c>
      <c r="T1450" s="225">
        <f>S1450*H1450</f>
        <v>0</v>
      </c>
      <c r="AR1450" s="22" t="s">
        <v>260</v>
      </c>
      <c r="AT1450" s="22" t="s">
        <v>148</v>
      </c>
      <c r="AU1450" s="22" t="s">
        <v>81</v>
      </c>
      <c r="AY1450" s="22" t="s">
        <v>146</v>
      </c>
      <c r="BE1450" s="226">
        <f>IF(N1450="základní",J1450,0)</f>
        <v>0</v>
      </c>
      <c r="BF1450" s="226">
        <f>IF(N1450="snížená",J1450,0)</f>
        <v>0</v>
      </c>
      <c r="BG1450" s="226">
        <f>IF(N1450="zákl. přenesená",J1450,0)</f>
        <v>0</v>
      </c>
      <c r="BH1450" s="226">
        <f>IF(N1450="sníž. přenesená",J1450,0)</f>
        <v>0</v>
      </c>
      <c r="BI1450" s="226">
        <f>IF(N1450="nulová",J1450,0)</f>
        <v>0</v>
      </c>
      <c r="BJ1450" s="22" t="s">
        <v>79</v>
      </c>
      <c r="BK1450" s="226">
        <f>ROUND(I1450*H1450,2)</f>
        <v>0</v>
      </c>
      <c r="BL1450" s="22" t="s">
        <v>260</v>
      </c>
      <c r="BM1450" s="22" t="s">
        <v>1560</v>
      </c>
    </row>
    <row r="1451" s="1" customFormat="1">
      <c r="B1451" s="44"/>
      <c r="C1451" s="72"/>
      <c r="D1451" s="227" t="s">
        <v>155</v>
      </c>
      <c r="E1451" s="72"/>
      <c r="F1451" s="228" t="s">
        <v>1561</v>
      </c>
      <c r="G1451" s="72"/>
      <c r="H1451" s="72"/>
      <c r="I1451" s="185"/>
      <c r="J1451" s="72"/>
      <c r="K1451" s="72"/>
      <c r="L1451" s="70"/>
      <c r="M1451" s="229"/>
      <c r="N1451" s="45"/>
      <c r="O1451" s="45"/>
      <c r="P1451" s="45"/>
      <c r="Q1451" s="45"/>
      <c r="R1451" s="45"/>
      <c r="S1451" s="45"/>
      <c r="T1451" s="93"/>
      <c r="AT1451" s="22" t="s">
        <v>155</v>
      </c>
      <c r="AU1451" s="22" t="s">
        <v>81</v>
      </c>
    </row>
    <row r="1452" s="12" customFormat="1">
      <c r="B1452" s="240"/>
      <c r="C1452" s="241"/>
      <c r="D1452" s="227" t="s">
        <v>157</v>
      </c>
      <c r="E1452" s="242" t="s">
        <v>21</v>
      </c>
      <c r="F1452" s="243" t="s">
        <v>1562</v>
      </c>
      <c r="G1452" s="241"/>
      <c r="H1452" s="244">
        <v>5.4550000000000001</v>
      </c>
      <c r="I1452" s="245"/>
      <c r="J1452" s="241"/>
      <c r="K1452" s="241"/>
      <c r="L1452" s="246"/>
      <c r="M1452" s="247"/>
      <c r="N1452" s="248"/>
      <c r="O1452" s="248"/>
      <c r="P1452" s="248"/>
      <c r="Q1452" s="248"/>
      <c r="R1452" s="248"/>
      <c r="S1452" s="248"/>
      <c r="T1452" s="249"/>
      <c r="AT1452" s="250" t="s">
        <v>157</v>
      </c>
      <c r="AU1452" s="250" t="s">
        <v>81</v>
      </c>
      <c r="AV1452" s="12" t="s">
        <v>81</v>
      </c>
      <c r="AW1452" s="12" t="s">
        <v>35</v>
      </c>
      <c r="AX1452" s="12" t="s">
        <v>72</v>
      </c>
      <c r="AY1452" s="250" t="s">
        <v>146</v>
      </c>
    </row>
    <row r="1453" s="1" customFormat="1" ht="16.5" customHeight="1">
      <c r="B1453" s="44"/>
      <c r="C1453" s="215" t="s">
        <v>1563</v>
      </c>
      <c r="D1453" s="215" t="s">
        <v>148</v>
      </c>
      <c r="E1453" s="216" t="s">
        <v>1564</v>
      </c>
      <c r="F1453" s="217" t="s">
        <v>1565</v>
      </c>
      <c r="G1453" s="218" t="s">
        <v>302</v>
      </c>
      <c r="H1453" s="219">
        <v>119.11</v>
      </c>
      <c r="I1453" s="220"/>
      <c r="J1453" s="221">
        <f>ROUND(I1453*H1453,2)</f>
        <v>0</v>
      </c>
      <c r="K1453" s="217" t="s">
        <v>152</v>
      </c>
      <c r="L1453" s="70"/>
      <c r="M1453" s="222" t="s">
        <v>21</v>
      </c>
      <c r="N1453" s="223" t="s">
        <v>43</v>
      </c>
      <c r="O1453" s="45"/>
      <c r="P1453" s="224">
        <f>O1453*H1453</f>
        <v>0</v>
      </c>
      <c r="Q1453" s="224">
        <v>0</v>
      </c>
      <c r="R1453" s="224">
        <f>Q1453*H1453</f>
        <v>0</v>
      </c>
      <c r="S1453" s="224">
        <v>0</v>
      </c>
      <c r="T1453" s="225">
        <f>S1453*H1453</f>
        <v>0</v>
      </c>
      <c r="AR1453" s="22" t="s">
        <v>260</v>
      </c>
      <c r="AT1453" s="22" t="s">
        <v>148</v>
      </c>
      <c r="AU1453" s="22" t="s">
        <v>81</v>
      </c>
      <c r="AY1453" s="22" t="s">
        <v>146</v>
      </c>
      <c r="BE1453" s="226">
        <f>IF(N1453="základní",J1453,0)</f>
        <v>0</v>
      </c>
      <c r="BF1453" s="226">
        <f>IF(N1453="snížená",J1453,0)</f>
        <v>0</v>
      </c>
      <c r="BG1453" s="226">
        <f>IF(N1453="zákl. přenesená",J1453,0)</f>
        <v>0</v>
      </c>
      <c r="BH1453" s="226">
        <f>IF(N1453="sníž. přenesená",J1453,0)</f>
        <v>0</v>
      </c>
      <c r="BI1453" s="226">
        <f>IF(N1453="nulová",J1453,0)</f>
        <v>0</v>
      </c>
      <c r="BJ1453" s="22" t="s">
        <v>79</v>
      </c>
      <c r="BK1453" s="226">
        <f>ROUND(I1453*H1453,2)</f>
        <v>0</v>
      </c>
      <c r="BL1453" s="22" t="s">
        <v>260</v>
      </c>
      <c r="BM1453" s="22" t="s">
        <v>1566</v>
      </c>
    </row>
    <row r="1454" s="1" customFormat="1">
      <c r="B1454" s="44"/>
      <c r="C1454" s="72"/>
      <c r="D1454" s="227" t="s">
        <v>155</v>
      </c>
      <c r="E1454" s="72"/>
      <c r="F1454" s="228" t="s">
        <v>1567</v>
      </c>
      <c r="G1454" s="72"/>
      <c r="H1454" s="72"/>
      <c r="I1454" s="185"/>
      <c r="J1454" s="72"/>
      <c r="K1454" s="72"/>
      <c r="L1454" s="70"/>
      <c r="M1454" s="229"/>
      <c r="N1454" s="45"/>
      <c r="O1454" s="45"/>
      <c r="P1454" s="45"/>
      <c r="Q1454" s="45"/>
      <c r="R1454" s="45"/>
      <c r="S1454" s="45"/>
      <c r="T1454" s="93"/>
      <c r="AT1454" s="22" t="s">
        <v>155</v>
      </c>
      <c r="AU1454" s="22" t="s">
        <v>81</v>
      </c>
    </row>
    <row r="1455" s="12" customFormat="1">
      <c r="B1455" s="240"/>
      <c r="C1455" s="241"/>
      <c r="D1455" s="227" t="s">
        <v>157</v>
      </c>
      <c r="E1455" s="242" t="s">
        <v>21</v>
      </c>
      <c r="F1455" s="243" t="s">
        <v>1568</v>
      </c>
      <c r="G1455" s="241"/>
      <c r="H1455" s="244">
        <v>102.24</v>
      </c>
      <c r="I1455" s="245"/>
      <c r="J1455" s="241"/>
      <c r="K1455" s="241"/>
      <c r="L1455" s="246"/>
      <c r="M1455" s="247"/>
      <c r="N1455" s="248"/>
      <c r="O1455" s="248"/>
      <c r="P1455" s="248"/>
      <c r="Q1455" s="248"/>
      <c r="R1455" s="248"/>
      <c r="S1455" s="248"/>
      <c r="T1455" s="249"/>
      <c r="AT1455" s="250" t="s">
        <v>157</v>
      </c>
      <c r="AU1455" s="250" t="s">
        <v>81</v>
      </c>
      <c r="AV1455" s="12" t="s">
        <v>81</v>
      </c>
      <c r="AW1455" s="12" t="s">
        <v>35</v>
      </c>
      <c r="AX1455" s="12" t="s">
        <v>72</v>
      </c>
      <c r="AY1455" s="250" t="s">
        <v>146</v>
      </c>
    </row>
    <row r="1456" s="12" customFormat="1">
      <c r="B1456" s="240"/>
      <c r="C1456" s="241"/>
      <c r="D1456" s="227" t="s">
        <v>157</v>
      </c>
      <c r="E1456" s="242" t="s">
        <v>21</v>
      </c>
      <c r="F1456" s="243" t="s">
        <v>1569</v>
      </c>
      <c r="G1456" s="241"/>
      <c r="H1456" s="244">
        <v>16.870000000000001</v>
      </c>
      <c r="I1456" s="245"/>
      <c r="J1456" s="241"/>
      <c r="K1456" s="241"/>
      <c r="L1456" s="246"/>
      <c r="M1456" s="247"/>
      <c r="N1456" s="248"/>
      <c r="O1456" s="248"/>
      <c r="P1456" s="248"/>
      <c r="Q1456" s="248"/>
      <c r="R1456" s="248"/>
      <c r="S1456" s="248"/>
      <c r="T1456" s="249"/>
      <c r="AT1456" s="250" t="s">
        <v>157</v>
      </c>
      <c r="AU1456" s="250" t="s">
        <v>81</v>
      </c>
      <c r="AV1456" s="12" t="s">
        <v>81</v>
      </c>
      <c r="AW1456" s="12" t="s">
        <v>35</v>
      </c>
      <c r="AX1456" s="12" t="s">
        <v>72</v>
      </c>
      <c r="AY1456" s="250" t="s">
        <v>146</v>
      </c>
    </row>
    <row r="1457" s="1" customFormat="1" ht="25.5" customHeight="1">
      <c r="B1457" s="44"/>
      <c r="C1457" s="251" t="s">
        <v>1570</v>
      </c>
      <c r="D1457" s="251" t="s">
        <v>261</v>
      </c>
      <c r="E1457" s="252" t="s">
        <v>1571</v>
      </c>
      <c r="F1457" s="253" t="s">
        <v>1572</v>
      </c>
      <c r="G1457" s="254" t="s">
        <v>302</v>
      </c>
      <c r="H1457" s="255">
        <v>125.066</v>
      </c>
      <c r="I1457" s="256"/>
      <c r="J1457" s="257">
        <f>ROUND(I1457*H1457,2)</f>
        <v>0</v>
      </c>
      <c r="K1457" s="253" t="s">
        <v>152</v>
      </c>
      <c r="L1457" s="258"/>
      <c r="M1457" s="259" t="s">
        <v>21</v>
      </c>
      <c r="N1457" s="260" t="s">
        <v>43</v>
      </c>
      <c r="O1457" s="45"/>
      <c r="P1457" s="224">
        <f>O1457*H1457</f>
        <v>0</v>
      </c>
      <c r="Q1457" s="224">
        <v>0.0015</v>
      </c>
      <c r="R1457" s="224">
        <f>Q1457*H1457</f>
        <v>0.18759900000000002</v>
      </c>
      <c r="S1457" s="224">
        <v>0</v>
      </c>
      <c r="T1457" s="225">
        <f>S1457*H1457</f>
        <v>0</v>
      </c>
      <c r="AR1457" s="22" t="s">
        <v>426</v>
      </c>
      <c r="AT1457" s="22" t="s">
        <v>261</v>
      </c>
      <c r="AU1457" s="22" t="s">
        <v>81</v>
      </c>
      <c r="AY1457" s="22" t="s">
        <v>146</v>
      </c>
      <c r="BE1457" s="226">
        <f>IF(N1457="základní",J1457,0)</f>
        <v>0</v>
      </c>
      <c r="BF1457" s="226">
        <f>IF(N1457="snížená",J1457,0)</f>
        <v>0</v>
      </c>
      <c r="BG1457" s="226">
        <f>IF(N1457="zákl. přenesená",J1457,0)</f>
        <v>0</v>
      </c>
      <c r="BH1457" s="226">
        <f>IF(N1457="sníž. přenesená",J1457,0)</f>
        <v>0</v>
      </c>
      <c r="BI1457" s="226">
        <f>IF(N1457="nulová",J1457,0)</f>
        <v>0</v>
      </c>
      <c r="BJ1457" s="22" t="s">
        <v>79</v>
      </c>
      <c r="BK1457" s="226">
        <f>ROUND(I1457*H1457,2)</f>
        <v>0</v>
      </c>
      <c r="BL1457" s="22" t="s">
        <v>260</v>
      </c>
      <c r="BM1457" s="22" t="s">
        <v>1573</v>
      </c>
    </row>
    <row r="1458" s="1" customFormat="1">
      <c r="B1458" s="44"/>
      <c r="C1458" s="72"/>
      <c r="D1458" s="227" t="s">
        <v>155</v>
      </c>
      <c r="E1458" s="72"/>
      <c r="F1458" s="228" t="s">
        <v>1574</v>
      </c>
      <c r="G1458" s="72"/>
      <c r="H1458" s="72"/>
      <c r="I1458" s="185"/>
      <c r="J1458" s="72"/>
      <c r="K1458" s="72"/>
      <c r="L1458" s="70"/>
      <c r="M1458" s="229"/>
      <c r="N1458" s="45"/>
      <c r="O1458" s="45"/>
      <c r="P1458" s="45"/>
      <c r="Q1458" s="45"/>
      <c r="R1458" s="45"/>
      <c r="S1458" s="45"/>
      <c r="T1458" s="93"/>
      <c r="AT1458" s="22" t="s">
        <v>155</v>
      </c>
      <c r="AU1458" s="22" t="s">
        <v>81</v>
      </c>
    </row>
    <row r="1459" s="12" customFormat="1">
      <c r="B1459" s="240"/>
      <c r="C1459" s="241"/>
      <c r="D1459" s="227" t="s">
        <v>157</v>
      </c>
      <c r="E1459" s="241"/>
      <c r="F1459" s="243" t="s">
        <v>1575</v>
      </c>
      <c r="G1459" s="241"/>
      <c r="H1459" s="244">
        <v>125.066</v>
      </c>
      <c r="I1459" s="245"/>
      <c r="J1459" s="241"/>
      <c r="K1459" s="241"/>
      <c r="L1459" s="246"/>
      <c r="M1459" s="247"/>
      <c r="N1459" s="248"/>
      <c r="O1459" s="248"/>
      <c r="P1459" s="248"/>
      <c r="Q1459" s="248"/>
      <c r="R1459" s="248"/>
      <c r="S1459" s="248"/>
      <c r="T1459" s="249"/>
      <c r="AT1459" s="250" t="s">
        <v>157</v>
      </c>
      <c r="AU1459" s="250" t="s">
        <v>81</v>
      </c>
      <c r="AV1459" s="12" t="s">
        <v>81</v>
      </c>
      <c r="AW1459" s="12" t="s">
        <v>6</v>
      </c>
      <c r="AX1459" s="12" t="s">
        <v>79</v>
      </c>
      <c r="AY1459" s="250" t="s">
        <v>146</v>
      </c>
    </row>
    <row r="1460" s="1" customFormat="1" ht="16.5" customHeight="1">
      <c r="B1460" s="44"/>
      <c r="C1460" s="215" t="s">
        <v>1576</v>
      </c>
      <c r="D1460" s="215" t="s">
        <v>148</v>
      </c>
      <c r="E1460" s="216" t="s">
        <v>1577</v>
      </c>
      <c r="F1460" s="217" t="s">
        <v>1578</v>
      </c>
      <c r="G1460" s="218" t="s">
        <v>302</v>
      </c>
      <c r="H1460" s="219">
        <v>5.4550000000000001</v>
      </c>
      <c r="I1460" s="220"/>
      <c r="J1460" s="221">
        <f>ROUND(I1460*H1460,2)</f>
        <v>0</v>
      </c>
      <c r="K1460" s="217" t="s">
        <v>152</v>
      </c>
      <c r="L1460" s="70"/>
      <c r="M1460" s="222" t="s">
        <v>21</v>
      </c>
      <c r="N1460" s="223" t="s">
        <v>43</v>
      </c>
      <c r="O1460" s="45"/>
      <c r="P1460" s="224">
        <f>O1460*H1460</f>
        <v>0</v>
      </c>
      <c r="Q1460" s="224">
        <v>0.0035699999999999998</v>
      </c>
      <c r="R1460" s="224">
        <f>Q1460*H1460</f>
        <v>0.019474349999999998</v>
      </c>
      <c r="S1460" s="224">
        <v>0</v>
      </c>
      <c r="T1460" s="225">
        <f>S1460*H1460</f>
        <v>0</v>
      </c>
      <c r="AR1460" s="22" t="s">
        <v>260</v>
      </c>
      <c r="AT1460" s="22" t="s">
        <v>148</v>
      </c>
      <c r="AU1460" s="22" t="s">
        <v>81</v>
      </c>
      <c r="AY1460" s="22" t="s">
        <v>146</v>
      </c>
      <c r="BE1460" s="226">
        <f>IF(N1460="základní",J1460,0)</f>
        <v>0</v>
      </c>
      <c r="BF1460" s="226">
        <f>IF(N1460="snížená",J1460,0)</f>
        <v>0</v>
      </c>
      <c r="BG1460" s="226">
        <f>IF(N1460="zákl. přenesená",J1460,0)</f>
        <v>0</v>
      </c>
      <c r="BH1460" s="226">
        <f>IF(N1460="sníž. přenesená",J1460,0)</f>
        <v>0</v>
      </c>
      <c r="BI1460" s="226">
        <f>IF(N1460="nulová",J1460,0)</f>
        <v>0</v>
      </c>
      <c r="BJ1460" s="22" t="s">
        <v>79</v>
      </c>
      <c r="BK1460" s="226">
        <f>ROUND(I1460*H1460,2)</f>
        <v>0</v>
      </c>
      <c r="BL1460" s="22" t="s">
        <v>260</v>
      </c>
      <c r="BM1460" s="22" t="s">
        <v>1579</v>
      </c>
    </row>
    <row r="1461" s="1" customFormat="1">
      <c r="B1461" s="44"/>
      <c r="C1461" s="72"/>
      <c r="D1461" s="227" t="s">
        <v>155</v>
      </c>
      <c r="E1461" s="72"/>
      <c r="F1461" s="228" t="s">
        <v>1580</v>
      </c>
      <c r="G1461" s="72"/>
      <c r="H1461" s="72"/>
      <c r="I1461" s="185"/>
      <c r="J1461" s="72"/>
      <c r="K1461" s="72"/>
      <c r="L1461" s="70"/>
      <c r="M1461" s="229"/>
      <c r="N1461" s="45"/>
      <c r="O1461" s="45"/>
      <c r="P1461" s="45"/>
      <c r="Q1461" s="45"/>
      <c r="R1461" s="45"/>
      <c r="S1461" s="45"/>
      <c r="T1461" s="93"/>
      <c r="AT1461" s="22" t="s">
        <v>155</v>
      </c>
      <c r="AU1461" s="22" t="s">
        <v>81</v>
      </c>
    </row>
    <row r="1462" s="12" customFormat="1">
      <c r="B1462" s="240"/>
      <c r="C1462" s="241"/>
      <c r="D1462" s="227" t="s">
        <v>157</v>
      </c>
      <c r="E1462" s="242" t="s">
        <v>21</v>
      </c>
      <c r="F1462" s="243" t="s">
        <v>1581</v>
      </c>
      <c r="G1462" s="241"/>
      <c r="H1462" s="244">
        <v>5.4550000000000001</v>
      </c>
      <c r="I1462" s="245"/>
      <c r="J1462" s="241"/>
      <c r="K1462" s="241"/>
      <c r="L1462" s="246"/>
      <c r="M1462" s="247"/>
      <c r="N1462" s="248"/>
      <c r="O1462" s="248"/>
      <c r="P1462" s="248"/>
      <c r="Q1462" s="248"/>
      <c r="R1462" s="248"/>
      <c r="S1462" s="248"/>
      <c r="T1462" s="249"/>
      <c r="AT1462" s="250" t="s">
        <v>157</v>
      </c>
      <c r="AU1462" s="250" t="s">
        <v>81</v>
      </c>
      <c r="AV1462" s="12" t="s">
        <v>81</v>
      </c>
      <c r="AW1462" s="12" t="s">
        <v>35</v>
      </c>
      <c r="AX1462" s="12" t="s">
        <v>72</v>
      </c>
      <c r="AY1462" s="250" t="s">
        <v>146</v>
      </c>
    </row>
    <row r="1463" s="1" customFormat="1" ht="25.5" customHeight="1">
      <c r="B1463" s="44"/>
      <c r="C1463" s="215" t="s">
        <v>1582</v>
      </c>
      <c r="D1463" s="215" t="s">
        <v>148</v>
      </c>
      <c r="E1463" s="216" t="s">
        <v>1583</v>
      </c>
      <c r="F1463" s="217" t="s">
        <v>1584</v>
      </c>
      <c r="G1463" s="218" t="s">
        <v>302</v>
      </c>
      <c r="H1463" s="219">
        <v>1.5</v>
      </c>
      <c r="I1463" s="220"/>
      <c r="J1463" s="221">
        <f>ROUND(I1463*H1463,2)</f>
        <v>0</v>
      </c>
      <c r="K1463" s="217" t="s">
        <v>152</v>
      </c>
      <c r="L1463" s="70"/>
      <c r="M1463" s="222" t="s">
        <v>21</v>
      </c>
      <c r="N1463" s="223" t="s">
        <v>43</v>
      </c>
      <c r="O1463" s="45"/>
      <c r="P1463" s="224">
        <f>O1463*H1463</f>
        <v>0</v>
      </c>
      <c r="Q1463" s="224">
        <v>0.0058399999999999997</v>
      </c>
      <c r="R1463" s="224">
        <f>Q1463*H1463</f>
        <v>0.0087600000000000004</v>
      </c>
      <c r="S1463" s="224">
        <v>0</v>
      </c>
      <c r="T1463" s="225">
        <f>S1463*H1463</f>
        <v>0</v>
      </c>
      <c r="AR1463" s="22" t="s">
        <v>260</v>
      </c>
      <c r="AT1463" s="22" t="s">
        <v>148</v>
      </c>
      <c r="AU1463" s="22" t="s">
        <v>81</v>
      </c>
      <c r="AY1463" s="22" t="s">
        <v>146</v>
      </c>
      <c r="BE1463" s="226">
        <f>IF(N1463="základní",J1463,0)</f>
        <v>0</v>
      </c>
      <c r="BF1463" s="226">
        <f>IF(N1463="snížená",J1463,0)</f>
        <v>0</v>
      </c>
      <c r="BG1463" s="226">
        <f>IF(N1463="zákl. přenesená",J1463,0)</f>
        <v>0</v>
      </c>
      <c r="BH1463" s="226">
        <f>IF(N1463="sníž. přenesená",J1463,0)</f>
        <v>0</v>
      </c>
      <c r="BI1463" s="226">
        <f>IF(N1463="nulová",J1463,0)</f>
        <v>0</v>
      </c>
      <c r="BJ1463" s="22" t="s">
        <v>79</v>
      </c>
      <c r="BK1463" s="226">
        <f>ROUND(I1463*H1463,2)</f>
        <v>0</v>
      </c>
      <c r="BL1463" s="22" t="s">
        <v>260</v>
      </c>
      <c r="BM1463" s="22" t="s">
        <v>1585</v>
      </c>
    </row>
    <row r="1464" s="1" customFormat="1">
      <c r="B1464" s="44"/>
      <c r="C1464" s="72"/>
      <c r="D1464" s="227" t="s">
        <v>155</v>
      </c>
      <c r="E1464" s="72"/>
      <c r="F1464" s="228" t="s">
        <v>1586</v>
      </c>
      <c r="G1464" s="72"/>
      <c r="H1464" s="72"/>
      <c r="I1464" s="185"/>
      <c r="J1464" s="72"/>
      <c r="K1464" s="72"/>
      <c r="L1464" s="70"/>
      <c r="M1464" s="229"/>
      <c r="N1464" s="45"/>
      <c r="O1464" s="45"/>
      <c r="P1464" s="45"/>
      <c r="Q1464" s="45"/>
      <c r="R1464" s="45"/>
      <c r="S1464" s="45"/>
      <c r="T1464" s="93"/>
      <c r="AT1464" s="22" t="s">
        <v>155</v>
      </c>
      <c r="AU1464" s="22" t="s">
        <v>81</v>
      </c>
    </row>
    <row r="1465" s="12" customFormat="1">
      <c r="B1465" s="240"/>
      <c r="C1465" s="241"/>
      <c r="D1465" s="227" t="s">
        <v>157</v>
      </c>
      <c r="E1465" s="242" t="s">
        <v>21</v>
      </c>
      <c r="F1465" s="243" t="s">
        <v>1587</v>
      </c>
      <c r="G1465" s="241"/>
      <c r="H1465" s="244">
        <v>1.5</v>
      </c>
      <c r="I1465" s="245"/>
      <c r="J1465" s="241"/>
      <c r="K1465" s="241"/>
      <c r="L1465" s="246"/>
      <c r="M1465" s="247"/>
      <c r="N1465" s="248"/>
      <c r="O1465" s="248"/>
      <c r="P1465" s="248"/>
      <c r="Q1465" s="248"/>
      <c r="R1465" s="248"/>
      <c r="S1465" s="248"/>
      <c r="T1465" s="249"/>
      <c r="AT1465" s="250" t="s">
        <v>157</v>
      </c>
      <c r="AU1465" s="250" t="s">
        <v>81</v>
      </c>
      <c r="AV1465" s="12" t="s">
        <v>81</v>
      </c>
      <c r="AW1465" s="12" t="s">
        <v>35</v>
      </c>
      <c r="AX1465" s="12" t="s">
        <v>79</v>
      </c>
      <c r="AY1465" s="250" t="s">
        <v>146</v>
      </c>
    </row>
    <row r="1466" s="1" customFormat="1" ht="25.5" customHeight="1">
      <c r="B1466" s="44"/>
      <c r="C1466" s="215" t="s">
        <v>1588</v>
      </c>
      <c r="D1466" s="215" t="s">
        <v>148</v>
      </c>
      <c r="E1466" s="216" t="s">
        <v>1589</v>
      </c>
      <c r="F1466" s="217" t="s">
        <v>1590</v>
      </c>
      <c r="G1466" s="218" t="s">
        <v>302</v>
      </c>
      <c r="H1466" s="219">
        <v>1</v>
      </c>
      <c r="I1466" s="220"/>
      <c r="J1466" s="221">
        <f>ROUND(I1466*H1466,2)</f>
        <v>0</v>
      </c>
      <c r="K1466" s="217" t="s">
        <v>152</v>
      </c>
      <c r="L1466" s="70"/>
      <c r="M1466" s="222" t="s">
        <v>21</v>
      </c>
      <c r="N1466" s="223" t="s">
        <v>43</v>
      </c>
      <c r="O1466" s="45"/>
      <c r="P1466" s="224">
        <f>O1466*H1466</f>
        <v>0</v>
      </c>
      <c r="Q1466" s="224">
        <v>0.0017899999999999999</v>
      </c>
      <c r="R1466" s="224">
        <f>Q1466*H1466</f>
        <v>0.0017899999999999999</v>
      </c>
      <c r="S1466" s="224">
        <v>0</v>
      </c>
      <c r="T1466" s="225">
        <f>S1466*H1466</f>
        <v>0</v>
      </c>
      <c r="AR1466" s="22" t="s">
        <v>260</v>
      </c>
      <c r="AT1466" s="22" t="s">
        <v>148</v>
      </c>
      <c r="AU1466" s="22" t="s">
        <v>81</v>
      </c>
      <c r="AY1466" s="22" t="s">
        <v>146</v>
      </c>
      <c r="BE1466" s="226">
        <f>IF(N1466="základní",J1466,0)</f>
        <v>0</v>
      </c>
      <c r="BF1466" s="226">
        <f>IF(N1466="snížená",J1466,0)</f>
        <v>0</v>
      </c>
      <c r="BG1466" s="226">
        <f>IF(N1466="zákl. přenesená",J1466,0)</f>
        <v>0</v>
      </c>
      <c r="BH1466" s="226">
        <f>IF(N1466="sníž. přenesená",J1466,0)</f>
        <v>0</v>
      </c>
      <c r="BI1466" s="226">
        <f>IF(N1466="nulová",J1466,0)</f>
        <v>0</v>
      </c>
      <c r="BJ1466" s="22" t="s">
        <v>79</v>
      </c>
      <c r="BK1466" s="226">
        <f>ROUND(I1466*H1466,2)</f>
        <v>0</v>
      </c>
      <c r="BL1466" s="22" t="s">
        <v>260</v>
      </c>
      <c r="BM1466" s="22" t="s">
        <v>1591</v>
      </c>
    </row>
    <row r="1467" s="1" customFormat="1">
      <c r="B1467" s="44"/>
      <c r="C1467" s="72"/>
      <c r="D1467" s="227" t="s">
        <v>155</v>
      </c>
      <c r="E1467" s="72"/>
      <c r="F1467" s="228" t="s">
        <v>1592</v>
      </c>
      <c r="G1467" s="72"/>
      <c r="H1467" s="72"/>
      <c r="I1467" s="185"/>
      <c r="J1467" s="72"/>
      <c r="K1467" s="72"/>
      <c r="L1467" s="70"/>
      <c r="M1467" s="229"/>
      <c r="N1467" s="45"/>
      <c r="O1467" s="45"/>
      <c r="P1467" s="45"/>
      <c r="Q1467" s="45"/>
      <c r="R1467" s="45"/>
      <c r="S1467" s="45"/>
      <c r="T1467" s="93"/>
      <c r="AT1467" s="22" t="s">
        <v>155</v>
      </c>
      <c r="AU1467" s="22" t="s">
        <v>81</v>
      </c>
    </row>
    <row r="1468" s="12" customFormat="1">
      <c r="B1468" s="240"/>
      <c r="C1468" s="241"/>
      <c r="D1468" s="227" t="s">
        <v>157</v>
      </c>
      <c r="E1468" s="242" t="s">
        <v>21</v>
      </c>
      <c r="F1468" s="243" t="s">
        <v>1593</v>
      </c>
      <c r="G1468" s="241"/>
      <c r="H1468" s="244">
        <v>1</v>
      </c>
      <c r="I1468" s="245"/>
      <c r="J1468" s="241"/>
      <c r="K1468" s="241"/>
      <c r="L1468" s="246"/>
      <c r="M1468" s="247"/>
      <c r="N1468" s="248"/>
      <c r="O1468" s="248"/>
      <c r="P1468" s="248"/>
      <c r="Q1468" s="248"/>
      <c r="R1468" s="248"/>
      <c r="S1468" s="248"/>
      <c r="T1468" s="249"/>
      <c r="AT1468" s="250" t="s">
        <v>157</v>
      </c>
      <c r="AU1468" s="250" t="s">
        <v>81</v>
      </c>
      <c r="AV1468" s="12" t="s">
        <v>81</v>
      </c>
      <c r="AW1468" s="12" t="s">
        <v>35</v>
      </c>
      <c r="AX1468" s="12" t="s">
        <v>72</v>
      </c>
      <c r="AY1468" s="250" t="s">
        <v>146</v>
      </c>
    </row>
    <row r="1469" s="1" customFormat="1" ht="25.5" customHeight="1">
      <c r="B1469" s="44"/>
      <c r="C1469" s="215" t="s">
        <v>1594</v>
      </c>
      <c r="D1469" s="215" t="s">
        <v>148</v>
      </c>
      <c r="E1469" s="216" t="s">
        <v>1595</v>
      </c>
      <c r="F1469" s="217" t="s">
        <v>1596</v>
      </c>
      <c r="G1469" s="218" t="s">
        <v>302</v>
      </c>
      <c r="H1469" s="219">
        <v>122.40000000000001</v>
      </c>
      <c r="I1469" s="220"/>
      <c r="J1469" s="221">
        <f>ROUND(I1469*H1469,2)</f>
        <v>0</v>
      </c>
      <c r="K1469" s="217" t="s">
        <v>152</v>
      </c>
      <c r="L1469" s="70"/>
      <c r="M1469" s="222" t="s">
        <v>21</v>
      </c>
      <c r="N1469" s="223" t="s">
        <v>43</v>
      </c>
      <c r="O1469" s="45"/>
      <c r="P1469" s="224">
        <f>O1469*H1469</f>
        <v>0</v>
      </c>
      <c r="Q1469" s="224">
        <v>0.0035200000000000001</v>
      </c>
      <c r="R1469" s="224">
        <f>Q1469*H1469</f>
        <v>0.43084800000000001</v>
      </c>
      <c r="S1469" s="224">
        <v>0</v>
      </c>
      <c r="T1469" s="225">
        <f>S1469*H1469</f>
        <v>0</v>
      </c>
      <c r="AR1469" s="22" t="s">
        <v>260</v>
      </c>
      <c r="AT1469" s="22" t="s">
        <v>148</v>
      </c>
      <c r="AU1469" s="22" t="s">
        <v>81</v>
      </c>
      <c r="AY1469" s="22" t="s">
        <v>146</v>
      </c>
      <c r="BE1469" s="226">
        <f>IF(N1469="základní",J1469,0)</f>
        <v>0</v>
      </c>
      <c r="BF1469" s="226">
        <f>IF(N1469="snížená",J1469,0)</f>
        <v>0</v>
      </c>
      <c r="BG1469" s="226">
        <f>IF(N1469="zákl. přenesená",J1469,0)</f>
        <v>0</v>
      </c>
      <c r="BH1469" s="226">
        <f>IF(N1469="sníž. přenesená",J1469,0)</f>
        <v>0</v>
      </c>
      <c r="BI1469" s="226">
        <f>IF(N1469="nulová",J1469,0)</f>
        <v>0</v>
      </c>
      <c r="BJ1469" s="22" t="s">
        <v>79</v>
      </c>
      <c r="BK1469" s="226">
        <f>ROUND(I1469*H1469,2)</f>
        <v>0</v>
      </c>
      <c r="BL1469" s="22" t="s">
        <v>260</v>
      </c>
      <c r="BM1469" s="22" t="s">
        <v>1597</v>
      </c>
    </row>
    <row r="1470" s="1" customFormat="1">
      <c r="B1470" s="44"/>
      <c r="C1470" s="72"/>
      <c r="D1470" s="227" t="s">
        <v>155</v>
      </c>
      <c r="E1470" s="72"/>
      <c r="F1470" s="228" t="s">
        <v>1598</v>
      </c>
      <c r="G1470" s="72"/>
      <c r="H1470" s="72"/>
      <c r="I1470" s="185"/>
      <c r="J1470" s="72"/>
      <c r="K1470" s="72"/>
      <c r="L1470" s="70"/>
      <c r="M1470" s="229"/>
      <c r="N1470" s="45"/>
      <c r="O1470" s="45"/>
      <c r="P1470" s="45"/>
      <c r="Q1470" s="45"/>
      <c r="R1470" s="45"/>
      <c r="S1470" s="45"/>
      <c r="T1470" s="93"/>
      <c r="AT1470" s="22" t="s">
        <v>155</v>
      </c>
      <c r="AU1470" s="22" t="s">
        <v>81</v>
      </c>
    </row>
    <row r="1471" s="11" customFormat="1">
      <c r="B1471" s="230"/>
      <c r="C1471" s="231"/>
      <c r="D1471" s="227" t="s">
        <v>157</v>
      </c>
      <c r="E1471" s="232" t="s">
        <v>21</v>
      </c>
      <c r="F1471" s="233" t="s">
        <v>159</v>
      </c>
      <c r="G1471" s="231"/>
      <c r="H1471" s="232" t="s">
        <v>21</v>
      </c>
      <c r="I1471" s="234"/>
      <c r="J1471" s="231"/>
      <c r="K1471" s="231"/>
      <c r="L1471" s="235"/>
      <c r="M1471" s="236"/>
      <c r="N1471" s="237"/>
      <c r="O1471" s="237"/>
      <c r="P1471" s="237"/>
      <c r="Q1471" s="237"/>
      <c r="R1471" s="237"/>
      <c r="S1471" s="237"/>
      <c r="T1471" s="238"/>
      <c r="AT1471" s="239" t="s">
        <v>157</v>
      </c>
      <c r="AU1471" s="239" t="s">
        <v>81</v>
      </c>
      <c r="AV1471" s="11" t="s">
        <v>79</v>
      </c>
      <c r="AW1471" s="11" t="s">
        <v>35</v>
      </c>
      <c r="AX1471" s="11" t="s">
        <v>72</v>
      </c>
      <c r="AY1471" s="239" t="s">
        <v>146</v>
      </c>
    </row>
    <row r="1472" s="12" customFormat="1">
      <c r="B1472" s="240"/>
      <c r="C1472" s="241"/>
      <c r="D1472" s="227" t="s">
        <v>157</v>
      </c>
      <c r="E1472" s="242" t="s">
        <v>21</v>
      </c>
      <c r="F1472" s="243" t="s">
        <v>616</v>
      </c>
      <c r="G1472" s="241"/>
      <c r="H1472" s="244">
        <v>38.399999999999999</v>
      </c>
      <c r="I1472" s="245"/>
      <c r="J1472" s="241"/>
      <c r="K1472" s="241"/>
      <c r="L1472" s="246"/>
      <c r="M1472" s="247"/>
      <c r="N1472" s="248"/>
      <c r="O1472" s="248"/>
      <c r="P1472" s="248"/>
      <c r="Q1472" s="248"/>
      <c r="R1472" s="248"/>
      <c r="S1472" s="248"/>
      <c r="T1472" s="249"/>
      <c r="AT1472" s="250" t="s">
        <v>157</v>
      </c>
      <c r="AU1472" s="250" t="s">
        <v>81</v>
      </c>
      <c r="AV1472" s="12" t="s">
        <v>81</v>
      </c>
      <c r="AW1472" s="12" t="s">
        <v>35</v>
      </c>
      <c r="AX1472" s="12" t="s">
        <v>72</v>
      </c>
      <c r="AY1472" s="250" t="s">
        <v>146</v>
      </c>
    </row>
    <row r="1473" s="11" customFormat="1">
      <c r="B1473" s="230"/>
      <c r="C1473" s="231"/>
      <c r="D1473" s="227" t="s">
        <v>157</v>
      </c>
      <c r="E1473" s="232" t="s">
        <v>21</v>
      </c>
      <c r="F1473" s="233" t="s">
        <v>161</v>
      </c>
      <c r="G1473" s="231"/>
      <c r="H1473" s="232" t="s">
        <v>21</v>
      </c>
      <c r="I1473" s="234"/>
      <c r="J1473" s="231"/>
      <c r="K1473" s="231"/>
      <c r="L1473" s="235"/>
      <c r="M1473" s="236"/>
      <c r="N1473" s="237"/>
      <c r="O1473" s="237"/>
      <c r="P1473" s="237"/>
      <c r="Q1473" s="237"/>
      <c r="R1473" s="237"/>
      <c r="S1473" s="237"/>
      <c r="T1473" s="238"/>
      <c r="AT1473" s="239" t="s">
        <v>157</v>
      </c>
      <c r="AU1473" s="239" t="s">
        <v>81</v>
      </c>
      <c r="AV1473" s="11" t="s">
        <v>79</v>
      </c>
      <c r="AW1473" s="11" t="s">
        <v>35</v>
      </c>
      <c r="AX1473" s="11" t="s">
        <v>72</v>
      </c>
      <c r="AY1473" s="239" t="s">
        <v>146</v>
      </c>
    </row>
    <row r="1474" s="12" customFormat="1">
      <c r="B1474" s="240"/>
      <c r="C1474" s="241"/>
      <c r="D1474" s="227" t="s">
        <v>157</v>
      </c>
      <c r="E1474" s="242" t="s">
        <v>21</v>
      </c>
      <c r="F1474" s="243" t="s">
        <v>617</v>
      </c>
      <c r="G1474" s="241"/>
      <c r="H1474" s="244">
        <v>48</v>
      </c>
      <c r="I1474" s="245"/>
      <c r="J1474" s="241"/>
      <c r="K1474" s="241"/>
      <c r="L1474" s="246"/>
      <c r="M1474" s="247"/>
      <c r="N1474" s="248"/>
      <c r="O1474" s="248"/>
      <c r="P1474" s="248"/>
      <c r="Q1474" s="248"/>
      <c r="R1474" s="248"/>
      <c r="S1474" s="248"/>
      <c r="T1474" s="249"/>
      <c r="AT1474" s="250" t="s">
        <v>157</v>
      </c>
      <c r="AU1474" s="250" t="s">
        <v>81</v>
      </c>
      <c r="AV1474" s="12" t="s">
        <v>81</v>
      </c>
      <c r="AW1474" s="12" t="s">
        <v>35</v>
      </c>
      <c r="AX1474" s="12" t="s">
        <v>72</v>
      </c>
      <c r="AY1474" s="250" t="s">
        <v>146</v>
      </c>
    </row>
    <row r="1475" s="11" customFormat="1">
      <c r="B1475" s="230"/>
      <c r="C1475" s="231"/>
      <c r="D1475" s="227" t="s">
        <v>157</v>
      </c>
      <c r="E1475" s="232" t="s">
        <v>21</v>
      </c>
      <c r="F1475" s="233" t="s">
        <v>346</v>
      </c>
      <c r="G1475" s="231"/>
      <c r="H1475" s="232" t="s">
        <v>21</v>
      </c>
      <c r="I1475" s="234"/>
      <c r="J1475" s="231"/>
      <c r="K1475" s="231"/>
      <c r="L1475" s="235"/>
      <c r="M1475" s="236"/>
      <c r="N1475" s="237"/>
      <c r="O1475" s="237"/>
      <c r="P1475" s="237"/>
      <c r="Q1475" s="237"/>
      <c r="R1475" s="237"/>
      <c r="S1475" s="237"/>
      <c r="T1475" s="238"/>
      <c r="AT1475" s="239" t="s">
        <v>157</v>
      </c>
      <c r="AU1475" s="239" t="s">
        <v>81</v>
      </c>
      <c r="AV1475" s="11" t="s">
        <v>79</v>
      </c>
      <c r="AW1475" s="11" t="s">
        <v>35</v>
      </c>
      <c r="AX1475" s="11" t="s">
        <v>72</v>
      </c>
      <c r="AY1475" s="239" t="s">
        <v>146</v>
      </c>
    </row>
    <row r="1476" s="12" customFormat="1">
      <c r="B1476" s="240"/>
      <c r="C1476" s="241"/>
      <c r="D1476" s="227" t="s">
        <v>157</v>
      </c>
      <c r="E1476" s="242" t="s">
        <v>21</v>
      </c>
      <c r="F1476" s="243" t="s">
        <v>618</v>
      </c>
      <c r="G1476" s="241"/>
      <c r="H1476" s="244">
        <v>14.4</v>
      </c>
      <c r="I1476" s="245"/>
      <c r="J1476" s="241"/>
      <c r="K1476" s="241"/>
      <c r="L1476" s="246"/>
      <c r="M1476" s="247"/>
      <c r="N1476" s="248"/>
      <c r="O1476" s="248"/>
      <c r="P1476" s="248"/>
      <c r="Q1476" s="248"/>
      <c r="R1476" s="248"/>
      <c r="S1476" s="248"/>
      <c r="T1476" s="249"/>
      <c r="AT1476" s="250" t="s">
        <v>157</v>
      </c>
      <c r="AU1476" s="250" t="s">
        <v>81</v>
      </c>
      <c r="AV1476" s="12" t="s">
        <v>81</v>
      </c>
      <c r="AW1476" s="12" t="s">
        <v>35</v>
      </c>
      <c r="AX1476" s="12" t="s">
        <v>72</v>
      </c>
      <c r="AY1476" s="250" t="s">
        <v>146</v>
      </c>
    </row>
    <row r="1477" s="11" customFormat="1">
      <c r="B1477" s="230"/>
      <c r="C1477" s="231"/>
      <c r="D1477" s="227" t="s">
        <v>157</v>
      </c>
      <c r="E1477" s="232" t="s">
        <v>21</v>
      </c>
      <c r="F1477" s="233" t="s">
        <v>163</v>
      </c>
      <c r="G1477" s="231"/>
      <c r="H1477" s="232" t="s">
        <v>21</v>
      </c>
      <c r="I1477" s="234"/>
      <c r="J1477" s="231"/>
      <c r="K1477" s="231"/>
      <c r="L1477" s="235"/>
      <c r="M1477" s="236"/>
      <c r="N1477" s="237"/>
      <c r="O1477" s="237"/>
      <c r="P1477" s="237"/>
      <c r="Q1477" s="237"/>
      <c r="R1477" s="237"/>
      <c r="S1477" s="237"/>
      <c r="T1477" s="238"/>
      <c r="AT1477" s="239" t="s">
        <v>157</v>
      </c>
      <c r="AU1477" s="239" t="s">
        <v>81</v>
      </c>
      <c r="AV1477" s="11" t="s">
        <v>79</v>
      </c>
      <c r="AW1477" s="11" t="s">
        <v>35</v>
      </c>
      <c r="AX1477" s="11" t="s">
        <v>72</v>
      </c>
      <c r="AY1477" s="239" t="s">
        <v>146</v>
      </c>
    </row>
    <row r="1478" s="12" customFormat="1">
      <c r="B1478" s="240"/>
      <c r="C1478" s="241"/>
      <c r="D1478" s="227" t="s">
        <v>157</v>
      </c>
      <c r="E1478" s="242" t="s">
        <v>21</v>
      </c>
      <c r="F1478" s="243" t="s">
        <v>619</v>
      </c>
      <c r="G1478" s="241"/>
      <c r="H1478" s="244">
        <v>21.600000000000001</v>
      </c>
      <c r="I1478" s="245"/>
      <c r="J1478" s="241"/>
      <c r="K1478" s="241"/>
      <c r="L1478" s="246"/>
      <c r="M1478" s="247"/>
      <c r="N1478" s="248"/>
      <c r="O1478" s="248"/>
      <c r="P1478" s="248"/>
      <c r="Q1478" s="248"/>
      <c r="R1478" s="248"/>
      <c r="S1478" s="248"/>
      <c r="T1478" s="249"/>
      <c r="AT1478" s="250" t="s">
        <v>157</v>
      </c>
      <c r="AU1478" s="250" t="s">
        <v>81</v>
      </c>
      <c r="AV1478" s="12" t="s">
        <v>81</v>
      </c>
      <c r="AW1478" s="12" t="s">
        <v>35</v>
      </c>
      <c r="AX1478" s="12" t="s">
        <v>72</v>
      </c>
      <c r="AY1478" s="250" t="s">
        <v>146</v>
      </c>
    </row>
    <row r="1479" s="1" customFormat="1" ht="25.5" customHeight="1">
      <c r="B1479" s="44"/>
      <c r="C1479" s="215" t="s">
        <v>1599</v>
      </c>
      <c r="D1479" s="215" t="s">
        <v>148</v>
      </c>
      <c r="E1479" s="216" t="s">
        <v>1600</v>
      </c>
      <c r="F1479" s="217" t="s">
        <v>1601</v>
      </c>
      <c r="G1479" s="218" t="s">
        <v>466</v>
      </c>
      <c r="H1479" s="219">
        <v>2</v>
      </c>
      <c r="I1479" s="220"/>
      <c r="J1479" s="221">
        <f>ROUND(I1479*H1479,2)</f>
        <v>0</v>
      </c>
      <c r="K1479" s="217" t="s">
        <v>152</v>
      </c>
      <c r="L1479" s="70"/>
      <c r="M1479" s="222" t="s">
        <v>21</v>
      </c>
      <c r="N1479" s="223" t="s">
        <v>43</v>
      </c>
      <c r="O1479" s="45"/>
      <c r="P1479" s="224">
        <f>O1479*H1479</f>
        <v>0</v>
      </c>
      <c r="Q1479" s="224">
        <v>0</v>
      </c>
      <c r="R1479" s="224">
        <f>Q1479*H1479</f>
        <v>0</v>
      </c>
      <c r="S1479" s="224">
        <v>0</v>
      </c>
      <c r="T1479" s="225">
        <f>S1479*H1479</f>
        <v>0</v>
      </c>
      <c r="AR1479" s="22" t="s">
        <v>260</v>
      </c>
      <c r="AT1479" s="22" t="s">
        <v>148</v>
      </c>
      <c r="AU1479" s="22" t="s">
        <v>81</v>
      </c>
      <c r="AY1479" s="22" t="s">
        <v>146</v>
      </c>
      <c r="BE1479" s="226">
        <f>IF(N1479="základní",J1479,0)</f>
        <v>0</v>
      </c>
      <c r="BF1479" s="226">
        <f>IF(N1479="snížená",J1479,0)</f>
        <v>0</v>
      </c>
      <c r="BG1479" s="226">
        <f>IF(N1479="zákl. přenesená",J1479,0)</f>
        <v>0</v>
      </c>
      <c r="BH1479" s="226">
        <f>IF(N1479="sníž. přenesená",J1479,0)</f>
        <v>0</v>
      </c>
      <c r="BI1479" s="226">
        <f>IF(N1479="nulová",J1479,0)</f>
        <v>0</v>
      </c>
      <c r="BJ1479" s="22" t="s">
        <v>79</v>
      </c>
      <c r="BK1479" s="226">
        <f>ROUND(I1479*H1479,2)</f>
        <v>0</v>
      </c>
      <c r="BL1479" s="22" t="s">
        <v>260</v>
      </c>
      <c r="BM1479" s="22" t="s">
        <v>1602</v>
      </c>
    </row>
    <row r="1480" s="1" customFormat="1">
      <c r="B1480" s="44"/>
      <c r="C1480" s="72"/>
      <c r="D1480" s="227" t="s">
        <v>155</v>
      </c>
      <c r="E1480" s="72"/>
      <c r="F1480" s="228" t="s">
        <v>1603</v>
      </c>
      <c r="G1480" s="72"/>
      <c r="H1480" s="72"/>
      <c r="I1480" s="185"/>
      <c r="J1480" s="72"/>
      <c r="K1480" s="72"/>
      <c r="L1480" s="70"/>
      <c r="M1480" s="229"/>
      <c r="N1480" s="45"/>
      <c r="O1480" s="45"/>
      <c r="P1480" s="45"/>
      <c r="Q1480" s="45"/>
      <c r="R1480" s="45"/>
      <c r="S1480" s="45"/>
      <c r="T1480" s="93"/>
      <c r="AT1480" s="22" t="s">
        <v>155</v>
      </c>
      <c r="AU1480" s="22" t="s">
        <v>81</v>
      </c>
    </row>
    <row r="1481" s="12" customFormat="1">
      <c r="B1481" s="240"/>
      <c r="C1481" s="241"/>
      <c r="D1481" s="227" t="s">
        <v>157</v>
      </c>
      <c r="E1481" s="242" t="s">
        <v>21</v>
      </c>
      <c r="F1481" s="243" t="s">
        <v>1604</v>
      </c>
      <c r="G1481" s="241"/>
      <c r="H1481" s="244">
        <v>2</v>
      </c>
      <c r="I1481" s="245"/>
      <c r="J1481" s="241"/>
      <c r="K1481" s="241"/>
      <c r="L1481" s="246"/>
      <c r="M1481" s="247"/>
      <c r="N1481" s="248"/>
      <c r="O1481" s="248"/>
      <c r="P1481" s="248"/>
      <c r="Q1481" s="248"/>
      <c r="R1481" s="248"/>
      <c r="S1481" s="248"/>
      <c r="T1481" s="249"/>
      <c r="AT1481" s="250" t="s">
        <v>157</v>
      </c>
      <c r="AU1481" s="250" t="s">
        <v>81</v>
      </c>
      <c r="AV1481" s="12" t="s">
        <v>81</v>
      </c>
      <c r="AW1481" s="12" t="s">
        <v>35</v>
      </c>
      <c r="AX1481" s="12" t="s">
        <v>72</v>
      </c>
      <c r="AY1481" s="250" t="s">
        <v>146</v>
      </c>
    </row>
    <row r="1482" s="1" customFormat="1" ht="25.5" customHeight="1">
      <c r="B1482" s="44"/>
      <c r="C1482" s="215" t="s">
        <v>1605</v>
      </c>
      <c r="D1482" s="215" t="s">
        <v>148</v>
      </c>
      <c r="E1482" s="216" t="s">
        <v>1606</v>
      </c>
      <c r="F1482" s="217" t="s">
        <v>1607</v>
      </c>
      <c r="G1482" s="218" t="s">
        <v>302</v>
      </c>
      <c r="H1482" s="219">
        <v>5.4550000000000001</v>
      </c>
      <c r="I1482" s="220"/>
      <c r="J1482" s="221">
        <f>ROUND(I1482*H1482,2)</f>
        <v>0</v>
      </c>
      <c r="K1482" s="217" t="s">
        <v>152</v>
      </c>
      <c r="L1482" s="70"/>
      <c r="M1482" s="222" t="s">
        <v>21</v>
      </c>
      <c r="N1482" s="223" t="s">
        <v>43</v>
      </c>
      <c r="O1482" s="45"/>
      <c r="P1482" s="224">
        <f>O1482*H1482</f>
        <v>0</v>
      </c>
      <c r="Q1482" s="224">
        <v>0.0029099999999999998</v>
      </c>
      <c r="R1482" s="224">
        <f>Q1482*H1482</f>
        <v>0.015874050000000001</v>
      </c>
      <c r="S1482" s="224">
        <v>0</v>
      </c>
      <c r="T1482" s="225">
        <f>S1482*H1482</f>
        <v>0</v>
      </c>
      <c r="AR1482" s="22" t="s">
        <v>260</v>
      </c>
      <c r="AT1482" s="22" t="s">
        <v>148</v>
      </c>
      <c r="AU1482" s="22" t="s">
        <v>81</v>
      </c>
      <c r="AY1482" s="22" t="s">
        <v>146</v>
      </c>
      <c r="BE1482" s="226">
        <f>IF(N1482="základní",J1482,0)</f>
        <v>0</v>
      </c>
      <c r="BF1482" s="226">
        <f>IF(N1482="snížená",J1482,0)</f>
        <v>0</v>
      </c>
      <c r="BG1482" s="226">
        <f>IF(N1482="zákl. přenesená",J1482,0)</f>
        <v>0</v>
      </c>
      <c r="BH1482" s="226">
        <f>IF(N1482="sníž. přenesená",J1482,0)</f>
        <v>0</v>
      </c>
      <c r="BI1482" s="226">
        <f>IF(N1482="nulová",J1482,0)</f>
        <v>0</v>
      </c>
      <c r="BJ1482" s="22" t="s">
        <v>79</v>
      </c>
      <c r="BK1482" s="226">
        <f>ROUND(I1482*H1482,2)</f>
        <v>0</v>
      </c>
      <c r="BL1482" s="22" t="s">
        <v>260</v>
      </c>
      <c r="BM1482" s="22" t="s">
        <v>1608</v>
      </c>
    </row>
    <row r="1483" s="1" customFormat="1">
      <c r="B1483" s="44"/>
      <c r="C1483" s="72"/>
      <c r="D1483" s="227" t="s">
        <v>155</v>
      </c>
      <c r="E1483" s="72"/>
      <c r="F1483" s="228" t="s">
        <v>1609</v>
      </c>
      <c r="G1483" s="72"/>
      <c r="H1483" s="72"/>
      <c r="I1483" s="185"/>
      <c r="J1483" s="72"/>
      <c r="K1483" s="72"/>
      <c r="L1483" s="70"/>
      <c r="M1483" s="229"/>
      <c r="N1483" s="45"/>
      <c r="O1483" s="45"/>
      <c r="P1483" s="45"/>
      <c r="Q1483" s="45"/>
      <c r="R1483" s="45"/>
      <c r="S1483" s="45"/>
      <c r="T1483" s="93"/>
      <c r="AT1483" s="22" t="s">
        <v>155</v>
      </c>
      <c r="AU1483" s="22" t="s">
        <v>81</v>
      </c>
    </row>
    <row r="1484" s="12" customFormat="1">
      <c r="B1484" s="240"/>
      <c r="C1484" s="241"/>
      <c r="D1484" s="227" t="s">
        <v>157</v>
      </c>
      <c r="E1484" s="242" t="s">
        <v>21</v>
      </c>
      <c r="F1484" s="243" t="s">
        <v>1610</v>
      </c>
      <c r="G1484" s="241"/>
      <c r="H1484" s="244">
        <v>5.4550000000000001</v>
      </c>
      <c r="I1484" s="245"/>
      <c r="J1484" s="241"/>
      <c r="K1484" s="241"/>
      <c r="L1484" s="246"/>
      <c r="M1484" s="247"/>
      <c r="N1484" s="248"/>
      <c r="O1484" s="248"/>
      <c r="P1484" s="248"/>
      <c r="Q1484" s="248"/>
      <c r="R1484" s="248"/>
      <c r="S1484" s="248"/>
      <c r="T1484" s="249"/>
      <c r="AT1484" s="250" t="s">
        <v>157</v>
      </c>
      <c r="AU1484" s="250" t="s">
        <v>81</v>
      </c>
      <c r="AV1484" s="12" t="s">
        <v>81</v>
      </c>
      <c r="AW1484" s="12" t="s">
        <v>35</v>
      </c>
      <c r="AX1484" s="12" t="s">
        <v>72</v>
      </c>
      <c r="AY1484" s="250" t="s">
        <v>146</v>
      </c>
    </row>
    <row r="1485" s="1" customFormat="1" ht="25.5" customHeight="1">
      <c r="B1485" s="44"/>
      <c r="C1485" s="215" t="s">
        <v>1611</v>
      </c>
      <c r="D1485" s="215" t="s">
        <v>148</v>
      </c>
      <c r="E1485" s="216" t="s">
        <v>1612</v>
      </c>
      <c r="F1485" s="217" t="s">
        <v>1613</v>
      </c>
      <c r="G1485" s="218" t="s">
        <v>302</v>
      </c>
      <c r="H1485" s="219">
        <v>17.300000000000001</v>
      </c>
      <c r="I1485" s="220"/>
      <c r="J1485" s="221">
        <f>ROUND(I1485*H1485,2)</f>
        <v>0</v>
      </c>
      <c r="K1485" s="217" t="s">
        <v>152</v>
      </c>
      <c r="L1485" s="70"/>
      <c r="M1485" s="222" t="s">
        <v>21</v>
      </c>
      <c r="N1485" s="223" t="s">
        <v>43</v>
      </c>
      <c r="O1485" s="45"/>
      <c r="P1485" s="224">
        <f>O1485*H1485</f>
        <v>0</v>
      </c>
      <c r="Q1485" s="224">
        <v>0.0022000000000000001</v>
      </c>
      <c r="R1485" s="224">
        <f>Q1485*H1485</f>
        <v>0.038060000000000004</v>
      </c>
      <c r="S1485" s="224">
        <v>0</v>
      </c>
      <c r="T1485" s="225">
        <f>S1485*H1485</f>
        <v>0</v>
      </c>
      <c r="AR1485" s="22" t="s">
        <v>260</v>
      </c>
      <c r="AT1485" s="22" t="s">
        <v>148</v>
      </c>
      <c r="AU1485" s="22" t="s">
        <v>81</v>
      </c>
      <c r="AY1485" s="22" t="s">
        <v>146</v>
      </c>
      <c r="BE1485" s="226">
        <f>IF(N1485="základní",J1485,0)</f>
        <v>0</v>
      </c>
      <c r="BF1485" s="226">
        <f>IF(N1485="snížená",J1485,0)</f>
        <v>0</v>
      </c>
      <c r="BG1485" s="226">
        <f>IF(N1485="zákl. přenesená",J1485,0)</f>
        <v>0</v>
      </c>
      <c r="BH1485" s="226">
        <f>IF(N1485="sníž. přenesená",J1485,0)</f>
        <v>0</v>
      </c>
      <c r="BI1485" s="226">
        <f>IF(N1485="nulová",J1485,0)</f>
        <v>0</v>
      </c>
      <c r="BJ1485" s="22" t="s">
        <v>79</v>
      </c>
      <c r="BK1485" s="226">
        <f>ROUND(I1485*H1485,2)</f>
        <v>0</v>
      </c>
      <c r="BL1485" s="22" t="s">
        <v>260</v>
      </c>
      <c r="BM1485" s="22" t="s">
        <v>1614</v>
      </c>
    </row>
    <row r="1486" s="1" customFormat="1">
      <c r="B1486" s="44"/>
      <c r="C1486" s="72"/>
      <c r="D1486" s="227" t="s">
        <v>155</v>
      </c>
      <c r="E1486" s="72"/>
      <c r="F1486" s="228" t="s">
        <v>1615</v>
      </c>
      <c r="G1486" s="72"/>
      <c r="H1486" s="72"/>
      <c r="I1486" s="185"/>
      <c r="J1486" s="72"/>
      <c r="K1486" s="72"/>
      <c r="L1486" s="70"/>
      <c r="M1486" s="229"/>
      <c r="N1486" s="45"/>
      <c r="O1486" s="45"/>
      <c r="P1486" s="45"/>
      <c r="Q1486" s="45"/>
      <c r="R1486" s="45"/>
      <c r="S1486" s="45"/>
      <c r="T1486" s="93"/>
      <c r="AT1486" s="22" t="s">
        <v>155</v>
      </c>
      <c r="AU1486" s="22" t="s">
        <v>81</v>
      </c>
    </row>
    <row r="1487" s="12" customFormat="1">
      <c r="B1487" s="240"/>
      <c r="C1487" s="241"/>
      <c r="D1487" s="227" t="s">
        <v>157</v>
      </c>
      <c r="E1487" s="242" t="s">
        <v>21</v>
      </c>
      <c r="F1487" s="243" t="s">
        <v>1616</v>
      </c>
      <c r="G1487" s="241"/>
      <c r="H1487" s="244">
        <v>17.300000000000001</v>
      </c>
      <c r="I1487" s="245"/>
      <c r="J1487" s="241"/>
      <c r="K1487" s="241"/>
      <c r="L1487" s="246"/>
      <c r="M1487" s="247"/>
      <c r="N1487" s="248"/>
      <c r="O1487" s="248"/>
      <c r="P1487" s="248"/>
      <c r="Q1487" s="248"/>
      <c r="R1487" s="248"/>
      <c r="S1487" s="248"/>
      <c r="T1487" s="249"/>
      <c r="AT1487" s="250" t="s">
        <v>157</v>
      </c>
      <c r="AU1487" s="250" t="s">
        <v>81</v>
      </c>
      <c r="AV1487" s="12" t="s">
        <v>81</v>
      </c>
      <c r="AW1487" s="12" t="s">
        <v>35</v>
      </c>
      <c r="AX1487" s="12" t="s">
        <v>72</v>
      </c>
      <c r="AY1487" s="250" t="s">
        <v>146</v>
      </c>
    </row>
    <row r="1488" s="1" customFormat="1" ht="16.5" customHeight="1">
      <c r="B1488" s="44"/>
      <c r="C1488" s="215" t="s">
        <v>1617</v>
      </c>
      <c r="D1488" s="215" t="s">
        <v>148</v>
      </c>
      <c r="E1488" s="216" t="s">
        <v>1618</v>
      </c>
      <c r="F1488" s="217" t="s">
        <v>1619</v>
      </c>
      <c r="G1488" s="218" t="s">
        <v>302</v>
      </c>
      <c r="H1488" s="219">
        <v>5.4550000000000001</v>
      </c>
      <c r="I1488" s="220"/>
      <c r="J1488" s="221">
        <f>ROUND(I1488*H1488,2)</f>
        <v>0</v>
      </c>
      <c r="K1488" s="217" t="s">
        <v>152</v>
      </c>
      <c r="L1488" s="70"/>
      <c r="M1488" s="222" t="s">
        <v>21</v>
      </c>
      <c r="N1488" s="223" t="s">
        <v>43</v>
      </c>
      <c r="O1488" s="45"/>
      <c r="P1488" s="224">
        <f>O1488*H1488</f>
        <v>0</v>
      </c>
      <c r="Q1488" s="224">
        <v>0.0020899999999999998</v>
      </c>
      <c r="R1488" s="224">
        <f>Q1488*H1488</f>
        <v>0.01140095</v>
      </c>
      <c r="S1488" s="224">
        <v>0</v>
      </c>
      <c r="T1488" s="225">
        <f>S1488*H1488</f>
        <v>0</v>
      </c>
      <c r="AR1488" s="22" t="s">
        <v>260</v>
      </c>
      <c r="AT1488" s="22" t="s">
        <v>148</v>
      </c>
      <c r="AU1488" s="22" t="s">
        <v>81</v>
      </c>
      <c r="AY1488" s="22" t="s">
        <v>146</v>
      </c>
      <c r="BE1488" s="226">
        <f>IF(N1488="základní",J1488,0)</f>
        <v>0</v>
      </c>
      <c r="BF1488" s="226">
        <f>IF(N1488="snížená",J1488,0)</f>
        <v>0</v>
      </c>
      <c r="BG1488" s="226">
        <f>IF(N1488="zákl. přenesená",J1488,0)</f>
        <v>0</v>
      </c>
      <c r="BH1488" s="226">
        <f>IF(N1488="sníž. přenesená",J1488,0)</f>
        <v>0</v>
      </c>
      <c r="BI1488" s="226">
        <f>IF(N1488="nulová",J1488,0)</f>
        <v>0</v>
      </c>
      <c r="BJ1488" s="22" t="s">
        <v>79</v>
      </c>
      <c r="BK1488" s="226">
        <f>ROUND(I1488*H1488,2)</f>
        <v>0</v>
      </c>
      <c r="BL1488" s="22" t="s">
        <v>260</v>
      </c>
      <c r="BM1488" s="22" t="s">
        <v>1620</v>
      </c>
    </row>
    <row r="1489" s="1" customFormat="1">
      <c r="B1489" s="44"/>
      <c r="C1489" s="72"/>
      <c r="D1489" s="227" t="s">
        <v>155</v>
      </c>
      <c r="E1489" s="72"/>
      <c r="F1489" s="228" t="s">
        <v>1621</v>
      </c>
      <c r="G1489" s="72"/>
      <c r="H1489" s="72"/>
      <c r="I1489" s="185"/>
      <c r="J1489" s="72"/>
      <c r="K1489" s="72"/>
      <c r="L1489" s="70"/>
      <c r="M1489" s="229"/>
      <c r="N1489" s="45"/>
      <c r="O1489" s="45"/>
      <c r="P1489" s="45"/>
      <c r="Q1489" s="45"/>
      <c r="R1489" s="45"/>
      <c r="S1489" s="45"/>
      <c r="T1489" s="93"/>
      <c r="AT1489" s="22" t="s">
        <v>155</v>
      </c>
      <c r="AU1489" s="22" t="s">
        <v>81</v>
      </c>
    </row>
    <row r="1490" s="12" customFormat="1">
      <c r="B1490" s="240"/>
      <c r="C1490" s="241"/>
      <c r="D1490" s="227" t="s">
        <v>157</v>
      </c>
      <c r="E1490" s="242" t="s">
        <v>21</v>
      </c>
      <c r="F1490" s="243" t="s">
        <v>1622</v>
      </c>
      <c r="G1490" s="241"/>
      <c r="H1490" s="244">
        <v>5.4550000000000001</v>
      </c>
      <c r="I1490" s="245"/>
      <c r="J1490" s="241"/>
      <c r="K1490" s="241"/>
      <c r="L1490" s="246"/>
      <c r="M1490" s="247"/>
      <c r="N1490" s="248"/>
      <c r="O1490" s="248"/>
      <c r="P1490" s="248"/>
      <c r="Q1490" s="248"/>
      <c r="R1490" s="248"/>
      <c r="S1490" s="248"/>
      <c r="T1490" s="249"/>
      <c r="AT1490" s="250" t="s">
        <v>157</v>
      </c>
      <c r="AU1490" s="250" t="s">
        <v>81</v>
      </c>
      <c r="AV1490" s="12" t="s">
        <v>81</v>
      </c>
      <c r="AW1490" s="12" t="s">
        <v>35</v>
      </c>
      <c r="AX1490" s="12" t="s">
        <v>72</v>
      </c>
      <c r="AY1490" s="250" t="s">
        <v>146</v>
      </c>
    </row>
    <row r="1491" s="1" customFormat="1" ht="25.5" customHeight="1">
      <c r="B1491" s="44"/>
      <c r="C1491" s="215" t="s">
        <v>1623</v>
      </c>
      <c r="D1491" s="215" t="s">
        <v>148</v>
      </c>
      <c r="E1491" s="216" t="s">
        <v>1624</v>
      </c>
      <c r="F1491" s="217" t="s">
        <v>1625</v>
      </c>
      <c r="G1491" s="218" t="s">
        <v>466</v>
      </c>
      <c r="H1491" s="219">
        <v>1</v>
      </c>
      <c r="I1491" s="220"/>
      <c r="J1491" s="221">
        <f>ROUND(I1491*H1491,2)</f>
        <v>0</v>
      </c>
      <c r="K1491" s="217" t="s">
        <v>152</v>
      </c>
      <c r="L1491" s="70"/>
      <c r="M1491" s="222" t="s">
        <v>21</v>
      </c>
      <c r="N1491" s="223" t="s">
        <v>43</v>
      </c>
      <c r="O1491" s="45"/>
      <c r="P1491" s="224">
        <f>O1491*H1491</f>
        <v>0</v>
      </c>
      <c r="Q1491" s="224">
        <v>0.00020000000000000001</v>
      </c>
      <c r="R1491" s="224">
        <f>Q1491*H1491</f>
        <v>0.00020000000000000001</v>
      </c>
      <c r="S1491" s="224">
        <v>0</v>
      </c>
      <c r="T1491" s="225">
        <f>S1491*H1491</f>
        <v>0</v>
      </c>
      <c r="AR1491" s="22" t="s">
        <v>260</v>
      </c>
      <c r="AT1491" s="22" t="s">
        <v>148</v>
      </c>
      <c r="AU1491" s="22" t="s">
        <v>81</v>
      </c>
      <c r="AY1491" s="22" t="s">
        <v>146</v>
      </c>
      <c r="BE1491" s="226">
        <f>IF(N1491="základní",J1491,0)</f>
        <v>0</v>
      </c>
      <c r="BF1491" s="226">
        <f>IF(N1491="snížená",J1491,0)</f>
        <v>0</v>
      </c>
      <c r="BG1491" s="226">
        <f>IF(N1491="zákl. přenesená",J1491,0)</f>
        <v>0</v>
      </c>
      <c r="BH1491" s="226">
        <f>IF(N1491="sníž. přenesená",J1491,0)</f>
        <v>0</v>
      </c>
      <c r="BI1491" s="226">
        <f>IF(N1491="nulová",J1491,0)</f>
        <v>0</v>
      </c>
      <c r="BJ1491" s="22" t="s">
        <v>79</v>
      </c>
      <c r="BK1491" s="226">
        <f>ROUND(I1491*H1491,2)</f>
        <v>0</v>
      </c>
      <c r="BL1491" s="22" t="s">
        <v>260</v>
      </c>
      <c r="BM1491" s="22" t="s">
        <v>1626</v>
      </c>
    </row>
    <row r="1492" s="1" customFormat="1">
      <c r="B1492" s="44"/>
      <c r="C1492" s="72"/>
      <c r="D1492" s="227" t="s">
        <v>155</v>
      </c>
      <c r="E1492" s="72"/>
      <c r="F1492" s="228" t="s">
        <v>1627</v>
      </c>
      <c r="G1492" s="72"/>
      <c r="H1492" s="72"/>
      <c r="I1492" s="185"/>
      <c r="J1492" s="72"/>
      <c r="K1492" s="72"/>
      <c r="L1492" s="70"/>
      <c r="M1492" s="229"/>
      <c r="N1492" s="45"/>
      <c r="O1492" s="45"/>
      <c r="P1492" s="45"/>
      <c r="Q1492" s="45"/>
      <c r="R1492" s="45"/>
      <c r="S1492" s="45"/>
      <c r="T1492" s="93"/>
      <c r="AT1492" s="22" t="s">
        <v>155</v>
      </c>
      <c r="AU1492" s="22" t="s">
        <v>81</v>
      </c>
    </row>
    <row r="1493" s="12" customFormat="1">
      <c r="B1493" s="240"/>
      <c r="C1493" s="241"/>
      <c r="D1493" s="227" t="s">
        <v>157</v>
      </c>
      <c r="E1493" s="242" t="s">
        <v>21</v>
      </c>
      <c r="F1493" s="243" t="s">
        <v>1628</v>
      </c>
      <c r="G1493" s="241"/>
      <c r="H1493" s="244">
        <v>1</v>
      </c>
      <c r="I1493" s="245"/>
      <c r="J1493" s="241"/>
      <c r="K1493" s="241"/>
      <c r="L1493" s="246"/>
      <c r="M1493" s="247"/>
      <c r="N1493" s="248"/>
      <c r="O1493" s="248"/>
      <c r="P1493" s="248"/>
      <c r="Q1493" s="248"/>
      <c r="R1493" s="248"/>
      <c r="S1493" s="248"/>
      <c r="T1493" s="249"/>
      <c r="AT1493" s="250" t="s">
        <v>157</v>
      </c>
      <c r="AU1493" s="250" t="s">
        <v>81</v>
      </c>
      <c r="AV1493" s="12" t="s">
        <v>81</v>
      </c>
      <c r="AW1493" s="12" t="s">
        <v>35</v>
      </c>
      <c r="AX1493" s="12" t="s">
        <v>72</v>
      </c>
      <c r="AY1493" s="250" t="s">
        <v>146</v>
      </c>
    </row>
    <row r="1494" s="1" customFormat="1" ht="25.5" customHeight="1">
      <c r="B1494" s="44"/>
      <c r="C1494" s="215" t="s">
        <v>1629</v>
      </c>
      <c r="D1494" s="215" t="s">
        <v>148</v>
      </c>
      <c r="E1494" s="216" t="s">
        <v>1630</v>
      </c>
      <c r="F1494" s="217" t="s">
        <v>1631</v>
      </c>
      <c r="G1494" s="218" t="s">
        <v>302</v>
      </c>
      <c r="H1494" s="219">
        <v>2</v>
      </c>
      <c r="I1494" s="220"/>
      <c r="J1494" s="221">
        <f>ROUND(I1494*H1494,2)</f>
        <v>0</v>
      </c>
      <c r="K1494" s="217" t="s">
        <v>152</v>
      </c>
      <c r="L1494" s="70"/>
      <c r="M1494" s="222" t="s">
        <v>21</v>
      </c>
      <c r="N1494" s="223" t="s">
        <v>43</v>
      </c>
      <c r="O1494" s="45"/>
      <c r="P1494" s="224">
        <f>O1494*H1494</f>
        <v>0</v>
      </c>
      <c r="Q1494" s="224">
        <v>0.00182</v>
      </c>
      <c r="R1494" s="224">
        <f>Q1494*H1494</f>
        <v>0.00364</v>
      </c>
      <c r="S1494" s="224">
        <v>0</v>
      </c>
      <c r="T1494" s="225">
        <f>S1494*H1494</f>
        <v>0</v>
      </c>
      <c r="AR1494" s="22" t="s">
        <v>260</v>
      </c>
      <c r="AT1494" s="22" t="s">
        <v>148</v>
      </c>
      <c r="AU1494" s="22" t="s">
        <v>81</v>
      </c>
      <c r="AY1494" s="22" t="s">
        <v>146</v>
      </c>
      <c r="BE1494" s="226">
        <f>IF(N1494="základní",J1494,0)</f>
        <v>0</v>
      </c>
      <c r="BF1494" s="226">
        <f>IF(N1494="snížená",J1494,0)</f>
        <v>0</v>
      </c>
      <c r="BG1494" s="226">
        <f>IF(N1494="zákl. přenesená",J1494,0)</f>
        <v>0</v>
      </c>
      <c r="BH1494" s="226">
        <f>IF(N1494="sníž. přenesená",J1494,0)</f>
        <v>0</v>
      </c>
      <c r="BI1494" s="226">
        <f>IF(N1494="nulová",J1494,0)</f>
        <v>0</v>
      </c>
      <c r="BJ1494" s="22" t="s">
        <v>79</v>
      </c>
      <c r="BK1494" s="226">
        <f>ROUND(I1494*H1494,2)</f>
        <v>0</v>
      </c>
      <c r="BL1494" s="22" t="s">
        <v>260</v>
      </c>
      <c r="BM1494" s="22" t="s">
        <v>1632</v>
      </c>
    </row>
    <row r="1495" s="1" customFormat="1">
      <c r="B1495" s="44"/>
      <c r="C1495" s="72"/>
      <c r="D1495" s="227" t="s">
        <v>155</v>
      </c>
      <c r="E1495" s="72"/>
      <c r="F1495" s="228" t="s">
        <v>1633</v>
      </c>
      <c r="G1495" s="72"/>
      <c r="H1495" s="72"/>
      <c r="I1495" s="185"/>
      <c r="J1495" s="72"/>
      <c r="K1495" s="72"/>
      <c r="L1495" s="70"/>
      <c r="M1495" s="229"/>
      <c r="N1495" s="45"/>
      <c r="O1495" s="45"/>
      <c r="P1495" s="45"/>
      <c r="Q1495" s="45"/>
      <c r="R1495" s="45"/>
      <c r="S1495" s="45"/>
      <c r="T1495" s="93"/>
      <c r="AT1495" s="22" t="s">
        <v>155</v>
      </c>
      <c r="AU1495" s="22" t="s">
        <v>81</v>
      </c>
    </row>
    <row r="1496" s="12" customFormat="1">
      <c r="B1496" s="240"/>
      <c r="C1496" s="241"/>
      <c r="D1496" s="227" t="s">
        <v>157</v>
      </c>
      <c r="E1496" s="242" t="s">
        <v>21</v>
      </c>
      <c r="F1496" s="243" t="s">
        <v>1634</v>
      </c>
      <c r="G1496" s="241"/>
      <c r="H1496" s="244">
        <v>2</v>
      </c>
      <c r="I1496" s="245"/>
      <c r="J1496" s="241"/>
      <c r="K1496" s="241"/>
      <c r="L1496" s="246"/>
      <c r="M1496" s="247"/>
      <c r="N1496" s="248"/>
      <c r="O1496" s="248"/>
      <c r="P1496" s="248"/>
      <c r="Q1496" s="248"/>
      <c r="R1496" s="248"/>
      <c r="S1496" s="248"/>
      <c r="T1496" s="249"/>
      <c r="AT1496" s="250" t="s">
        <v>157</v>
      </c>
      <c r="AU1496" s="250" t="s">
        <v>81</v>
      </c>
      <c r="AV1496" s="12" t="s">
        <v>81</v>
      </c>
      <c r="AW1496" s="12" t="s">
        <v>35</v>
      </c>
      <c r="AX1496" s="12" t="s">
        <v>72</v>
      </c>
      <c r="AY1496" s="250" t="s">
        <v>146</v>
      </c>
    </row>
    <row r="1497" s="1" customFormat="1" ht="16.5" customHeight="1">
      <c r="B1497" s="44"/>
      <c r="C1497" s="215" t="s">
        <v>1635</v>
      </c>
      <c r="D1497" s="215" t="s">
        <v>148</v>
      </c>
      <c r="E1497" s="216" t="s">
        <v>1636</v>
      </c>
      <c r="F1497" s="217" t="s">
        <v>1637</v>
      </c>
      <c r="G1497" s="218" t="s">
        <v>223</v>
      </c>
      <c r="H1497" s="219">
        <v>0.72999999999999998</v>
      </c>
      <c r="I1497" s="220"/>
      <c r="J1497" s="221">
        <f>ROUND(I1497*H1497,2)</f>
        <v>0</v>
      </c>
      <c r="K1497" s="217" t="s">
        <v>152</v>
      </c>
      <c r="L1497" s="70"/>
      <c r="M1497" s="222" t="s">
        <v>21</v>
      </c>
      <c r="N1497" s="223" t="s">
        <v>43</v>
      </c>
      <c r="O1497" s="45"/>
      <c r="P1497" s="224">
        <f>O1497*H1497</f>
        <v>0</v>
      </c>
      <c r="Q1497" s="224">
        <v>0</v>
      </c>
      <c r="R1497" s="224">
        <f>Q1497*H1497</f>
        <v>0</v>
      </c>
      <c r="S1497" s="224">
        <v>0</v>
      </c>
      <c r="T1497" s="225">
        <f>S1497*H1497</f>
        <v>0</v>
      </c>
      <c r="AR1497" s="22" t="s">
        <v>260</v>
      </c>
      <c r="AT1497" s="22" t="s">
        <v>148</v>
      </c>
      <c r="AU1497" s="22" t="s">
        <v>81</v>
      </c>
      <c r="AY1497" s="22" t="s">
        <v>146</v>
      </c>
      <c r="BE1497" s="226">
        <f>IF(N1497="základní",J1497,0)</f>
        <v>0</v>
      </c>
      <c r="BF1497" s="226">
        <f>IF(N1497="snížená",J1497,0)</f>
        <v>0</v>
      </c>
      <c r="BG1497" s="226">
        <f>IF(N1497="zákl. přenesená",J1497,0)</f>
        <v>0</v>
      </c>
      <c r="BH1497" s="226">
        <f>IF(N1497="sníž. přenesená",J1497,0)</f>
        <v>0</v>
      </c>
      <c r="BI1497" s="226">
        <f>IF(N1497="nulová",J1497,0)</f>
        <v>0</v>
      </c>
      <c r="BJ1497" s="22" t="s">
        <v>79</v>
      </c>
      <c r="BK1497" s="226">
        <f>ROUND(I1497*H1497,2)</f>
        <v>0</v>
      </c>
      <c r="BL1497" s="22" t="s">
        <v>260</v>
      </c>
      <c r="BM1497" s="22" t="s">
        <v>1638</v>
      </c>
    </row>
    <row r="1498" s="1" customFormat="1">
      <c r="B1498" s="44"/>
      <c r="C1498" s="72"/>
      <c r="D1498" s="227" t="s">
        <v>155</v>
      </c>
      <c r="E1498" s="72"/>
      <c r="F1498" s="228" t="s">
        <v>1639</v>
      </c>
      <c r="G1498" s="72"/>
      <c r="H1498" s="72"/>
      <c r="I1498" s="185"/>
      <c r="J1498" s="72"/>
      <c r="K1498" s="72"/>
      <c r="L1498" s="70"/>
      <c r="M1498" s="229"/>
      <c r="N1498" s="45"/>
      <c r="O1498" s="45"/>
      <c r="P1498" s="45"/>
      <c r="Q1498" s="45"/>
      <c r="R1498" s="45"/>
      <c r="S1498" s="45"/>
      <c r="T1498" s="93"/>
      <c r="AT1498" s="22" t="s">
        <v>155</v>
      </c>
      <c r="AU1498" s="22" t="s">
        <v>81</v>
      </c>
    </row>
    <row r="1499" s="10" customFormat="1" ht="29.88" customHeight="1">
      <c r="B1499" s="199"/>
      <c r="C1499" s="200"/>
      <c r="D1499" s="201" t="s">
        <v>71</v>
      </c>
      <c r="E1499" s="213" t="s">
        <v>1640</v>
      </c>
      <c r="F1499" s="213" t="s">
        <v>1641</v>
      </c>
      <c r="G1499" s="200"/>
      <c r="H1499" s="200"/>
      <c r="I1499" s="203"/>
      <c r="J1499" s="214">
        <f>BK1499</f>
        <v>0</v>
      </c>
      <c r="K1499" s="200"/>
      <c r="L1499" s="205"/>
      <c r="M1499" s="206"/>
      <c r="N1499" s="207"/>
      <c r="O1499" s="207"/>
      <c r="P1499" s="208">
        <f>SUM(P1500:P1532)</f>
        <v>0</v>
      </c>
      <c r="Q1499" s="207"/>
      <c r="R1499" s="208">
        <f>SUM(R1500:R1532)</f>
        <v>0.26304</v>
      </c>
      <c r="S1499" s="207"/>
      <c r="T1499" s="209">
        <f>SUM(T1500:T1532)</f>
        <v>1.7215559999999999</v>
      </c>
      <c r="AR1499" s="210" t="s">
        <v>81</v>
      </c>
      <c r="AT1499" s="211" t="s">
        <v>71</v>
      </c>
      <c r="AU1499" s="211" t="s">
        <v>79</v>
      </c>
      <c r="AY1499" s="210" t="s">
        <v>146</v>
      </c>
      <c r="BK1499" s="212">
        <f>SUM(BK1500:BK1532)</f>
        <v>0</v>
      </c>
    </row>
    <row r="1500" s="1" customFormat="1" ht="16.5" customHeight="1">
      <c r="B1500" s="44"/>
      <c r="C1500" s="215" t="s">
        <v>1642</v>
      </c>
      <c r="D1500" s="215" t="s">
        <v>148</v>
      </c>
      <c r="E1500" s="216" t="s">
        <v>1643</v>
      </c>
      <c r="F1500" s="217" t="s">
        <v>1644</v>
      </c>
      <c r="G1500" s="218" t="s">
        <v>151</v>
      </c>
      <c r="H1500" s="219">
        <v>69.840000000000003</v>
      </c>
      <c r="I1500" s="220"/>
      <c r="J1500" s="221">
        <f>ROUND(I1500*H1500,2)</f>
        <v>0</v>
      </c>
      <c r="K1500" s="217" t="s">
        <v>152</v>
      </c>
      <c r="L1500" s="70"/>
      <c r="M1500" s="222" t="s">
        <v>21</v>
      </c>
      <c r="N1500" s="223" t="s">
        <v>43</v>
      </c>
      <c r="O1500" s="45"/>
      <c r="P1500" s="224">
        <f>O1500*H1500</f>
        <v>0</v>
      </c>
      <c r="Q1500" s="224">
        <v>0</v>
      </c>
      <c r="R1500" s="224">
        <f>Q1500*H1500</f>
        <v>0</v>
      </c>
      <c r="S1500" s="224">
        <v>0.024649999999999998</v>
      </c>
      <c r="T1500" s="225">
        <f>S1500*H1500</f>
        <v>1.7215559999999999</v>
      </c>
      <c r="AR1500" s="22" t="s">
        <v>260</v>
      </c>
      <c r="AT1500" s="22" t="s">
        <v>148</v>
      </c>
      <c r="AU1500" s="22" t="s">
        <v>81</v>
      </c>
      <c r="AY1500" s="22" t="s">
        <v>146</v>
      </c>
      <c r="BE1500" s="226">
        <f>IF(N1500="základní",J1500,0)</f>
        <v>0</v>
      </c>
      <c r="BF1500" s="226">
        <f>IF(N1500="snížená",J1500,0)</f>
        <v>0</v>
      </c>
      <c r="BG1500" s="226">
        <f>IF(N1500="zákl. přenesená",J1500,0)</f>
        <v>0</v>
      </c>
      <c r="BH1500" s="226">
        <f>IF(N1500="sníž. přenesená",J1500,0)</f>
        <v>0</v>
      </c>
      <c r="BI1500" s="226">
        <f>IF(N1500="nulová",J1500,0)</f>
        <v>0</v>
      </c>
      <c r="BJ1500" s="22" t="s">
        <v>79</v>
      </c>
      <c r="BK1500" s="226">
        <f>ROUND(I1500*H1500,2)</f>
        <v>0</v>
      </c>
      <c r="BL1500" s="22" t="s">
        <v>260</v>
      </c>
      <c r="BM1500" s="22" t="s">
        <v>1645</v>
      </c>
    </row>
    <row r="1501" s="1" customFormat="1">
      <c r="B1501" s="44"/>
      <c r="C1501" s="72"/>
      <c r="D1501" s="227" t="s">
        <v>155</v>
      </c>
      <c r="E1501" s="72"/>
      <c r="F1501" s="228" t="s">
        <v>1646</v>
      </c>
      <c r="G1501" s="72"/>
      <c r="H1501" s="72"/>
      <c r="I1501" s="185"/>
      <c r="J1501" s="72"/>
      <c r="K1501" s="72"/>
      <c r="L1501" s="70"/>
      <c r="M1501" s="229"/>
      <c r="N1501" s="45"/>
      <c r="O1501" s="45"/>
      <c r="P1501" s="45"/>
      <c r="Q1501" s="45"/>
      <c r="R1501" s="45"/>
      <c r="S1501" s="45"/>
      <c r="T1501" s="93"/>
      <c r="AT1501" s="22" t="s">
        <v>155</v>
      </c>
      <c r="AU1501" s="22" t="s">
        <v>81</v>
      </c>
    </row>
    <row r="1502" s="11" customFormat="1">
      <c r="B1502" s="230"/>
      <c r="C1502" s="231"/>
      <c r="D1502" s="227" t="s">
        <v>157</v>
      </c>
      <c r="E1502" s="232" t="s">
        <v>21</v>
      </c>
      <c r="F1502" s="233" t="s">
        <v>395</v>
      </c>
      <c r="G1502" s="231"/>
      <c r="H1502" s="232" t="s">
        <v>21</v>
      </c>
      <c r="I1502" s="234"/>
      <c r="J1502" s="231"/>
      <c r="K1502" s="231"/>
      <c r="L1502" s="235"/>
      <c r="M1502" s="236"/>
      <c r="N1502" s="237"/>
      <c r="O1502" s="237"/>
      <c r="P1502" s="237"/>
      <c r="Q1502" s="237"/>
      <c r="R1502" s="237"/>
      <c r="S1502" s="237"/>
      <c r="T1502" s="238"/>
      <c r="AT1502" s="239" t="s">
        <v>157</v>
      </c>
      <c r="AU1502" s="239" t="s">
        <v>81</v>
      </c>
      <c r="AV1502" s="11" t="s">
        <v>79</v>
      </c>
      <c r="AW1502" s="11" t="s">
        <v>35</v>
      </c>
      <c r="AX1502" s="11" t="s">
        <v>72</v>
      </c>
      <c r="AY1502" s="239" t="s">
        <v>146</v>
      </c>
    </row>
    <row r="1503" s="11" customFormat="1">
      <c r="B1503" s="230"/>
      <c r="C1503" s="231"/>
      <c r="D1503" s="227" t="s">
        <v>157</v>
      </c>
      <c r="E1503" s="232" t="s">
        <v>21</v>
      </c>
      <c r="F1503" s="233" t="s">
        <v>354</v>
      </c>
      <c r="G1503" s="231"/>
      <c r="H1503" s="232" t="s">
        <v>21</v>
      </c>
      <c r="I1503" s="234"/>
      <c r="J1503" s="231"/>
      <c r="K1503" s="231"/>
      <c r="L1503" s="235"/>
      <c r="M1503" s="236"/>
      <c r="N1503" s="237"/>
      <c r="O1503" s="237"/>
      <c r="P1503" s="237"/>
      <c r="Q1503" s="237"/>
      <c r="R1503" s="237"/>
      <c r="S1503" s="237"/>
      <c r="T1503" s="238"/>
      <c r="AT1503" s="239" t="s">
        <v>157</v>
      </c>
      <c r="AU1503" s="239" t="s">
        <v>81</v>
      </c>
      <c r="AV1503" s="11" t="s">
        <v>79</v>
      </c>
      <c r="AW1503" s="11" t="s">
        <v>35</v>
      </c>
      <c r="AX1503" s="11" t="s">
        <v>72</v>
      </c>
      <c r="AY1503" s="239" t="s">
        <v>146</v>
      </c>
    </row>
    <row r="1504" s="12" customFormat="1">
      <c r="B1504" s="240"/>
      <c r="C1504" s="241"/>
      <c r="D1504" s="227" t="s">
        <v>157</v>
      </c>
      <c r="E1504" s="242" t="s">
        <v>21</v>
      </c>
      <c r="F1504" s="243" t="s">
        <v>396</v>
      </c>
      <c r="G1504" s="241"/>
      <c r="H1504" s="244">
        <v>38.880000000000003</v>
      </c>
      <c r="I1504" s="245"/>
      <c r="J1504" s="241"/>
      <c r="K1504" s="241"/>
      <c r="L1504" s="246"/>
      <c r="M1504" s="247"/>
      <c r="N1504" s="248"/>
      <c r="O1504" s="248"/>
      <c r="P1504" s="248"/>
      <c r="Q1504" s="248"/>
      <c r="R1504" s="248"/>
      <c r="S1504" s="248"/>
      <c r="T1504" s="249"/>
      <c r="AT1504" s="250" t="s">
        <v>157</v>
      </c>
      <c r="AU1504" s="250" t="s">
        <v>81</v>
      </c>
      <c r="AV1504" s="12" t="s">
        <v>81</v>
      </c>
      <c r="AW1504" s="12" t="s">
        <v>35</v>
      </c>
      <c r="AX1504" s="12" t="s">
        <v>72</v>
      </c>
      <c r="AY1504" s="250" t="s">
        <v>146</v>
      </c>
    </row>
    <row r="1505" s="11" customFormat="1">
      <c r="B1505" s="230"/>
      <c r="C1505" s="231"/>
      <c r="D1505" s="227" t="s">
        <v>157</v>
      </c>
      <c r="E1505" s="232" t="s">
        <v>21</v>
      </c>
      <c r="F1505" s="233" t="s">
        <v>356</v>
      </c>
      <c r="G1505" s="231"/>
      <c r="H1505" s="232" t="s">
        <v>21</v>
      </c>
      <c r="I1505" s="234"/>
      <c r="J1505" s="231"/>
      <c r="K1505" s="231"/>
      <c r="L1505" s="235"/>
      <c r="M1505" s="236"/>
      <c r="N1505" s="237"/>
      <c r="O1505" s="237"/>
      <c r="P1505" s="237"/>
      <c r="Q1505" s="237"/>
      <c r="R1505" s="237"/>
      <c r="S1505" s="237"/>
      <c r="T1505" s="238"/>
      <c r="AT1505" s="239" t="s">
        <v>157</v>
      </c>
      <c r="AU1505" s="239" t="s">
        <v>81</v>
      </c>
      <c r="AV1505" s="11" t="s">
        <v>79</v>
      </c>
      <c r="AW1505" s="11" t="s">
        <v>35</v>
      </c>
      <c r="AX1505" s="11" t="s">
        <v>72</v>
      </c>
      <c r="AY1505" s="239" t="s">
        <v>146</v>
      </c>
    </row>
    <row r="1506" s="12" customFormat="1">
      <c r="B1506" s="240"/>
      <c r="C1506" s="241"/>
      <c r="D1506" s="227" t="s">
        <v>157</v>
      </c>
      <c r="E1506" s="242" t="s">
        <v>21</v>
      </c>
      <c r="F1506" s="243" t="s">
        <v>397</v>
      </c>
      <c r="G1506" s="241"/>
      <c r="H1506" s="244">
        <v>10.08</v>
      </c>
      <c r="I1506" s="245"/>
      <c r="J1506" s="241"/>
      <c r="K1506" s="241"/>
      <c r="L1506" s="246"/>
      <c r="M1506" s="247"/>
      <c r="N1506" s="248"/>
      <c r="O1506" s="248"/>
      <c r="P1506" s="248"/>
      <c r="Q1506" s="248"/>
      <c r="R1506" s="248"/>
      <c r="S1506" s="248"/>
      <c r="T1506" s="249"/>
      <c r="AT1506" s="250" t="s">
        <v>157</v>
      </c>
      <c r="AU1506" s="250" t="s">
        <v>81</v>
      </c>
      <c r="AV1506" s="12" t="s">
        <v>81</v>
      </c>
      <c r="AW1506" s="12" t="s">
        <v>35</v>
      </c>
      <c r="AX1506" s="12" t="s">
        <v>72</v>
      </c>
      <c r="AY1506" s="250" t="s">
        <v>146</v>
      </c>
    </row>
    <row r="1507" s="11" customFormat="1">
      <c r="B1507" s="230"/>
      <c r="C1507" s="231"/>
      <c r="D1507" s="227" t="s">
        <v>157</v>
      </c>
      <c r="E1507" s="232" t="s">
        <v>21</v>
      </c>
      <c r="F1507" s="233" t="s">
        <v>346</v>
      </c>
      <c r="G1507" s="231"/>
      <c r="H1507" s="232" t="s">
        <v>21</v>
      </c>
      <c r="I1507" s="234"/>
      <c r="J1507" s="231"/>
      <c r="K1507" s="231"/>
      <c r="L1507" s="235"/>
      <c r="M1507" s="236"/>
      <c r="N1507" s="237"/>
      <c r="O1507" s="237"/>
      <c r="P1507" s="237"/>
      <c r="Q1507" s="237"/>
      <c r="R1507" s="237"/>
      <c r="S1507" s="237"/>
      <c r="T1507" s="238"/>
      <c r="AT1507" s="239" t="s">
        <v>157</v>
      </c>
      <c r="AU1507" s="239" t="s">
        <v>81</v>
      </c>
      <c r="AV1507" s="11" t="s">
        <v>79</v>
      </c>
      <c r="AW1507" s="11" t="s">
        <v>35</v>
      </c>
      <c r="AX1507" s="11" t="s">
        <v>72</v>
      </c>
      <c r="AY1507" s="239" t="s">
        <v>146</v>
      </c>
    </row>
    <row r="1508" s="12" customFormat="1">
      <c r="B1508" s="240"/>
      <c r="C1508" s="241"/>
      <c r="D1508" s="227" t="s">
        <v>157</v>
      </c>
      <c r="E1508" s="242" t="s">
        <v>21</v>
      </c>
      <c r="F1508" s="243" t="s">
        <v>398</v>
      </c>
      <c r="G1508" s="241"/>
      <c r="H1508" s="244">
        <v>5.04</v>
      </c>
      <c r="I1508" s="245"/>
      <c r="J1508" s="241"/>
      <c r="K1508" s="241"/>
      <c r="L1508" s="246"/>
      <c r="M1508" s="247"/>
      <c r="N1508" s="248"/>
      <c r="O1508" s="248"/>
      <c r="P1508" s="248"/>
      <c r="Q1508" s="248"/>
      <c r="R1508" s="248"/>
      <c r="S1508" s="248"/>
      <c r="T1508" s="249"/>
      <c r="AT1508" s="250" t="s">
        <v>157</v>
      </c>
      <c r="AU1508" s="250" t="s">
        <v>81</v>
      </c>
      <c r="AV1508" s="12" t="s">
        <v>81</v>
      </c>
      <c r="AW1508" s="12" t="s">
        <v>35</v>
      </c>
      <c r="AX1508" s="12" t="s">
        <v>72</v>
      </c>
      <c r="AY1508" s="250" t="s">
        <v>146</v>
      </c>
    </row>
    <row r="1509" s="11" customFormat="1">
      <c r="B1509" s="230"/>
      <c r="C1509" s="231"/>
      <c r="D1509" s="227" t="s">
        <v>157</v>
      </c>
      <c r="E1509" s="232" t="s">
        <v>21</v>
      </c>
      <c r="F1509" s="233" t="s">
        <v>163</v>
      </c>
      <c r="G1509" s="231"/>
      <c r="H1509" s="232" t="s">
        <v>21</v>
      </c>
      <c r="I1509" s="234"/>
      <c r="J1509" s="231"/>
      <c r="K1509" s="231"/>
      <c r="L1509" s="235"/>
      <c r="M1509" s="236"/>
      <c r="N1509" s="237"/>
      <c r="O1509" s="237"/>
      <c r="P1509" s="237"/>
      <c r="Q1509" s="237"/>
      <c r="R1509" s="237"/>
      <c r="S1509" s="237"/>
      <c r="T1509" s="238"/>
      <c r="AT1509" s="239" t="s">
        <v>157</v>
      </c>
      <c r="AU1509" s="239" t="s">
        <v>81</v>
      </c>
      <c r="AV1509" s="11" t="s">
        <v>79</v>
      </c>
      <c r="AW1509" s="11" t="s">
        <v>35</v>
      </c>
      <c r="AX1509" s="11" t="s">
        <v>72</v>
      </c>
      <c r="AY1509" s="239" t="s">
        <v>146</v>
      </c>
    </row>
    <row r="1510" s="12" customFormat="1">
      <c r="B1510" s="240"/>
      <c r="C1510" s="241"/>
      <c r="D1510" s="227" t="s">
        <v>157</v>
      </c>
      <c r="E1510" s="242" t="s">
        <v>21</v>
      </c>
      <c r="F1510" s="243" t="s">
        <v>399</v>
      </c>
      <c r="G1510" s="241"/>
      <c r="H1510" s="244">
        <v>15.84</v>
      </c>
      <c r="I1510" s="245"/>
      <c r="J1510" s="241"/>
      <c r="K1510" s="241"/>
      <c r="L1510" s="246"/>
      <c r="M1510" s="247"/>
      <c r="N1510" s="248"/>
      <c r="O1510" s="248"/>
      <c r="P1510" s="248"/>
      <c r="Q1510" s="248"/>
      <c r="R1510" s="248"/>
      <c r="S1510" s="248"/>
      <c r="T1510" s="249"/>
      <c r="AT1510" s="250" t="s">
        <v>157</v>
      </c>
      <c r="AU1510" s="250" t="s">
        <v>81</v>
      </c>
      <c r="AV1510" s="12" t="s">
        <v>81</v>
      </c>
      <c r="AW1510" s="12" t="s">
        <v>35</v>
      </c>
      <c r="AX1510" s="12" t="s">
        <v>72</v>
      </c>
      <c r="AY1510" s="250" t="s">
        <v>146</v>
      </c>
    </row>
    <row r="1511" s="1" customFormat="1" ht="16.5" customHeight="1">
      <c r="B1511" s="44"/>
      <c r="C1511" s="215" t="s">
        <v>1647</v>
      </c>
      <c r="D1511" s="215" t="s">
        <v>148</v>
      </c>
      <c r="E1511" s="216" t="s">
        <v>1648</v>
      </c>
      <c r="F1511" s="217" t="s">
        <v>1649</v>
      </c>
      <c r="G1511" s="218" t="s">
        <v>302</v>
      </c>
      <c r="H1511" s="219">
        <v>122.40000000000001</v>
      </c>
      <c r="I1511" s="220"/>
      <c r="J1511" s="221">
        <f>ROUND(I1511*H1511,2)</f>
        <v>0</v>
      </c>
      <c r="K1511" s="217" t="s">
        <v>152</v>
      </c>
      <c r="L1511" s="70"/>
      <c r="M1511" s="222" t="s">
        <v>21</v>
      </c>
      <c r="N1511" s="223" t="s">
        <v>43</v>
      </c>
      <c r="O1511" s="45"/>
      <c r="P1511" s="224">
        <f>O1511*H1511</f>
        <v>0</v>
      </c>
      <c r="Q1511" s="224">
        <v>0.00014999999999999999</v>
      </c>
      <c r="R1511" s="224">
        <f>Q1511*H1511</f>
        <v>0.018359999999999998</v>
      </c>
      <c r="S1511" s="224">
        <v>0</v>
      </c>
      <c r="T1511" s="225">
        <f>S1511*H1511</f>
        <v>0</v>
      </c>
      <c r="AR1511" s="22" t="s">
        <v>260</v>
      </c>
      <c r="AT1511" s="22" t="s">
        <v>148</v>
      </c>
      <c r="AU1511" s="22" t="s">
        <v>81</v>
      </c>
      <c r="AY1511" s="22" t="s">
        <v>146</v>
      </c>
      <c r="BE1511" s="226">
        <f>IF(N1511="základní",J1511,0)</f>
        <v>0</v>
      </c>
      <c r="BF1511" s="226">
        <f>IF(N1511="snížená",J1511,0)</f>
        <v>0</v>
      </c>
      <c r="BG1511" s="226">
        <f>IF(N1511="zákl. přenesená",J1511,0)</f>
        <v>0</v>
      </c>
      <c r="BH1511" s="226">
        <f>IF(N1511="sníž. přenesená",J1511,0)</f>
        <v>0</v>
      </c>
      <c r="BI1511" s="226">
        <f>IF(N1511="nulová",J1511,0)</f>
        <v>0</v>
      </c>
      <c r="BJ1511" s="22" t="s">
        <v>79</v>
      </c>
      <c r="BK1511" s="226">
        <f>ROUND(I1511*H1511,2)</f>
        <v>0</v>
      </c>
      <c r="BL1511" s="22" t="s">
        <v>260</v>
      </c>
      <c r="BM1511" s="22" t="s">
        <v>1650</v>
      </c>
    </row>
    <row r="1512" s="1" customFormat="1">
      <c r="B1512" s="44"/>
      <c r="C1512" s="72"/>
      <c r="D1512" s="227" t="s">
        <v>155</v>
      </c>
      <c r="E1512" s="72"/>
      <c r="F1512" s="228" t="s">
        <v>1651</v>
      </c>
      <c r="G1512" s="72"/>
      <c r="H1512" s="72"/>
      <c r="I1512" s="185"/>
      <c r="J1512" s="72"/>
      <c r="K1512" s="72"/>
      <c r="L1512" s="70"/>
      <c r="M1512" s="229"/>
      <c r="N1512" s="45"/>
      <c r="O1512" s="45"/>
      <c r="P1512" s="45"/>
      <c r="Q1512" s="45"/>
      <c r="R1512" s="45"/>
      <c r="S1512" s="45"/>
      <c r="T1512" s="93"/>
      <c r="AT1512" s="22" t="s">
        <v>155</v>
      </c>
      <c r="AU1512" s="22" t="s">
        <v>81</v>
      </c>
    </row>
    <row r="1513" s="11" customFormat="1">
      <c r="B1513" s="230"/>
      <c r="C1513" s="231"/>
      <c r="D1513" s="227" t="s">
        <v>157</v>
      </c>
      <c r="E1513" s="232" t="s">
        <v>21</v>
      </c>
      <c r="F1513" s="233" t="s">
        <v>159</v>
      </c>
      <c r="G1513" s="231"/>
      <c r="H1513" s="232" t="s">
        <v>21</v>
      </c>
      <c r="I1513" s="234"/>
      <c r="J1513" s="231"/>
      <c r="K1513" s="231"/>
      <c r="L1513" s="235"/>
      <c r="M1513" s="236"/>
      <c r="N1513" s="237"/>
      <c r="O1513" s="237"/>
      <c r="P1513" s="237"/>
      <c r="Q1513" s="237"/>
      <c r="R1513" s="237"/>
      <c r="S1513" s="237"/>
      <c r="T1513" s="238"/>
      <c r="AT1513" s="239" t="s">
        <v>157</v>
      </c>
      <c r="AU1513" s="239" t="s">
        <v>81</v>
      </c>
      <c r="AV1513" s="11" t="s">
        <v>79</v>
      </c>
      <c r="AW1513" s="11" t="s">
        <v>35</v>
      </c>
      <c r="AX1513" s="11" t="s">
        <v>72</v>
      </c>
      <c r="AY1513" s="239" t="s">
        <v>146</v>
      </c>
    </row>
    <row r="1514" s="12" customFormat="1">
      <c r="B1514" s="240"/>
      <c r="C1514" s="241"/>
      <c r="D1514" s="227" t="s">
        <v>157</v>
      </c>
      <c r="E1514" s="242" t="s">
        <v>21</v>
      </c>
      <c r="F1514" s="243" t="s">
        <v>616</v>
      </c>
      <c r="G1514" s="241"/>
      <c r="H1514" s="244">
        <v>38.399999999999999</v>
      </c>
      <c r="I1514" s="245"/>
      <c r="J1514" s="241"/>
      <c r="K1514" s="241"/>
      <c r="L1514" s="246"/>
      <c r="M1514" s="247"/>
      <c r="N1514" s="248"/>
      <c r="O1514" s="248"/>
      <c r="P1514" s="248"/>
      <c r="Q1514" s="248"/>
      <c r="R1514" s="248"/>
      <c r="S1514" s="248"/>
      <c r="T1514" s="249"/>
      <c r="AT1514" s="250" t="s">
        <v>157</v>
      </c>
      <c r="AU1514" s="250" t="s">
        <v>81</v>
      </c>
      <c r="AV1514" s="12" t="s">
        <v>81</v>
      </c>
      <c r="AW1514" s="12" t="s">
        <v>35</v>
      </c>
      <c r="AX1514" s="12" t="s">
        <v>72</v>
      </c>
      <c r="AY1514" s="250" t="s">
        <v>146</v>
      </c>
    </row>
    <row r="1515" s="11" customFormat="1">
      <c r="B1515" s="230"/>
      <c r="C1515" s="231"/>
      <c r="D1515" s="227" t="s">
        <v>157</v>
      </c>
      <c r="E1515" s="232" t="s">
        <v>21</v>
      </c>
      <c r="F1515" s="233" t="s">
        <v>161</v>
      </c>
      <c r="G1515" s="231"/>
      <c r="H1515" s="232" t="s">
        <v>21</v>
      </c>
      <c r="I1515" s="234"/>
      <c r="J1515" s="231"/>
      <c r="K1515" s="231"/>
      <c r="L1515" s="235"/>
      <c r="M1515" s="236"/>
      <c r="N1515" s="237"/>
      <c r="O1515" s="237"/>
      <c r="P1515" s="237"/>
      <c r="Q1515" s="237"/>
      <c r="R1515" s="237"/>
      <c r="S1515" s="237"/>
      <c r="T1515" s="238"/>
      <c r="AT1515" s="239" t="s">
        <v>157</v>
      </c>
      <c r="AU1515" s="239" t="s">
        <v>81</v>
      </c>
      <c r="AV1515" s="11" t="s">
        <v>79</v>
      </c>
      <c r="AW1515" s="11" t="s">
        <v>35</v>
      </c>
      <c r="AX1515" s="11" t="s">
        <v>72</v>
      </c>
      <c r="AY1515" s="239" t="s">
        <v>146</v>
      </c>
    </row>
    <row r="1516" s="12" customFormat="1">
      <c r="B1516" s="240"/>
      <c r="C1516" s="241"/>
      <c r="D1516" s="227" t="s">
        <v>157</v>
      </c>
      <c r="E1516" s="242" t="s">
        <v>21</v>
      </c>
      <c r="F1516" s="243" t="s">
        <v>617</v>
      </c>
      <c r="G1516" s="241"/>
      <c r="H1516" s="244">
        <v>48</v>
      </c>
      <c r="I1516" s="245"/>
      <c r="J1516" s="241"/>
      <c r="K1516" s="241"/>
      <c r="L1516" s="246"/>
      <c r="M1516" s="247"/>
      <c r="N1516" s="248"/>
      <c r="O1516" s="248"/>
      <c r="P1516" s="248"/>
      <c r="Q1516" s="248"/>
      <c r="R1516" s="248"/>
      <c r="S1516" s="248"/>
      <c r="T1516" s="249"/>
      <c r="AT1516" s="250" t="s">
        <v>157</v>
      </c>
      <c r="AU1516" s="250" t="s">
        <v>81</v>
      </c>
      <c r="AV1516" s="12" t="s">
        <v>81</v>
      </c>
      <c r="AW1516" s="12" t="s">
        <v>35</v>
      </c>
      <c r="AX1516" s="12" t="s">
        <v>72</v>
      </c>
      <c r="AY1516" s="250" t="s">
        <v>146</v>
      </c>
    </row>
    <row r="1517" s="11" customFormat="1">
      <c r="B1517" s="230"/>
      <c r="C1517" s="231"/>
      <c r="D1517" s="227" t="s">
        <v>157</v>
      </c>
      <c r="E1517" s="232" t="s">
        <v>21</v>
      </c>
      <c r="F1517" s="233" t="s">
        <v>346</v>
      </c>
      <c r="G1517" s="231"/>
      <c r="H1517" s="232" t="s">
        <v>21</v>
      </c>
      <c r="I1517" s="234"/>
      <c r="J1517" s="231"/>
      <c r="K1517" s="231"/>
      <c r="L1517" s="235"/>
      <c r="M1517" s="236"/>
      <c r="N1517" s="237"/>
      <c r="O1517" s="237"/>
      <c r="P1517" s="237"/>
      <c r="Q1517" s="237"/>
      <c r="R1517" s="237"/>
      <c r="S1517" s="237"/>
      <c r="T1517" s="238"/>
      <c r="AT1517" s="239" t="s">
        <v>157</v>
      </c>
      <c r="AU1517" s="239" t="s">
        <v>81</v>
      </c>
      <c r="AV1517" s="11" t="s">
        <v>79</v>
      </c>
      <c r="AW1517" s="11" t="s">
        <v>35</v>
      </c>
      <c r="AX1517" s="11" t="s">
        <v>72</v>
      </c>
      <c r="AY1517" s="239" t="s">
        <v>146</v>
      </c>
    </row>
    <row r="1518" s="12" customFormat="1">
      <c r="B1518" s="240"/>
      <c r="C1518" s="241"/>
      <c r="D1518" s="227" t="s">
        <v>157</v>
      </c>
      <c r="E1518" s="242" t="s">
        <v>21</v>
      </c>
      <c r="F1518" s="243" t="s">
        <v>618</v>
      </c>
      <c r="G1518" s="241"/>
      <c r="H1518" s="244">
        <v>14.4</v>
      </c>
      <c r="I1518" s="245"/>
      <c r="J1518" s="241"/>
      <c r="K1518" s="241"/>
      <c r="L1518" s="246"/>
      <c r="M1518" s="247"/>
      <c r="N1518" s="248"/>
      <c r="O1518" s="248"/>
      <c r="P1518" s="248"/>
      <c r="Q1518" s="248"/>
      <c r="R1518" s="248"/>
      <c r="S1518" s="248"/>
      <c r="T1518" s="249"/>
      <c r="AT1518" s="250" t="s">
        <v>157</v>
      </c>
      <c r="AU1518" s="250" t="s">
        <v>81</v>
      </c>
      <c r="AV1518" s="12" t="s">
        <v>81</v>
      </c>
      <c r="AW1518" s="12" t="s">
        <v>35</v>
      </c>
      <c r="AX1518" s="12" t="s">
        <v>72</v>
      </c>
      <c r="AY1518" s="250" t="s">
        <v>146</v>
      </c>
    </row>
    <row r="1519" s="11" customFormat="1">
      <c r="B1519" s="230"/>
      <c r="C1519" s="231"/>
      <c r="D1519" s="227" t="s">
        <v>157</v>
      </c>
      <c r="E1519" s="232" t="s">
        <v>21</v>
      </c>
      <c r="F1519" s="233" t="s">
        <v>163</v>
      </c>
      <c r="G1519" s="231"/>
      <c r="H1519" s="232" t="s">
        <v>21</v>
      </c>
      <c r="I1519" s="234"/>
      <c r="J1519" s="231"/>
      <c r="K1519" s="231"/>
      <c r="L1519" s="235"/>
      <c r="M1519" s="236"/>
      <c r="N1519" s="237"/>
      <c r="O1519" s="237"/>
      <c r="P1519" s="237"/>
      <c r="Q1519" s="237"/>
      <c r="R1519" s="237"/>
      <c r="S1519" s="237"/>
      <c r="T1519" s="238"/>
      <c r="AT1519" s="239" t="s">
        <v>157</v>
      </c>
      <c r="AU1519" s="239" t="s">
        <v>81</v>
      </c>
      <c r="AV1519" s="11" t="s">
        <v>79</v>
      </c>
      <c r="AW1519" s="11" t="s">
        <v>35</v>
      </c>
      <c r="AX1519" s="11" t="s">
        <v>72</v>
      </c>
      <c r="AY1519" s="239" t="s">
        <v>146</v>
      </c>
    </row>
    <row r="1520" s="12" customFormat="1">
      <c r="B1520" s="240"/>
      <c r="C1520" s="241"/>
      <c r="D1520" s="227" t="s">
        <v>157</v>
      </c>
      <c r="E1520" s="242" t="s">
        <v>21</v>
      </c>
      <c r="F1520" s="243" t="s">
        <v>619</v>
      </c>
      <c r="G1520" s="241"/>
      <c r="H1520" s="244">
        <v>21.600000000000001</v>
      </c>
      <c r="I1520" s="245"/>
      <c r="J1520" s="241"/>
      <c r="K1520" s="241"/>
      <c r="L1520" s="246"/>
      <c r="M1520" s="247"/>
      <c r="N1520" s="248"/>
      <c r="O1520" s="248"/>
      <c r="P1520" s="248"/>
      <c r="Q1520" s="248"/>
      <c r="R1520" s="248"/>
      <c r="S1520" s="248"/>
      <c r="T1520" s="249"/>
      <c r="AT1520" s="250" t="s">
        <v>157</v>
      </c>
      <c r="AU1520" s="250" t="s">
        <v>81</v>
      </c>
      <c r="AV1520" s="12" t="s">
        <v>81</v>
      </c>
      <c r="AW1520" s="12" t="s">
        <v>35</v>
      </c>
      <c r="AX1520" s="12" t="s">
        <v>72</v>
      </c>
      <c r="AY1520" s="250" t="s">
        <v>146</v>
      </c>
    </row>
    <row r="1521" s="1" customFormat="1" ht="16.5" customHeight="1">
      <c r="B1521" s="44"/>
      <c r="C1521" s="215" t="s">
        <v>1652</v>
      </c>
      <c r="D1521" s="215" t="s">
        <v>148</v>
      </c>
      <c r="E1521" s="216" t="s">
        <v>1653</v>
      </c>
      <c r="F1521" s="217" t="s">
        <v>1654</v>
      </c>
      <c r="G1521" s="218" t="s">
        <v>466</v>
      </c>
      <c r="H1521" s="219">
        <v>1</v>
      </c>
      <c r="I1521" s="220"/>
      <c r="J1521" s="221">
        <f>ROUND(I1521*H1521,2)</f>
        <v>0</v>
      </c>
      <c r="K1521" s="217" t="s">
        <v>152</v>
      </c>
      <c r="L1521" s="70"/>
      <c r="M1521" s="222" t="s">
        <v>21</v>
      </c>
      <c r="N1521" s="223" t="s">
        <v>43</v>
      </c>
      <c r="O1521" s="45"/>
      <c r="P1521" s="224">
        <f>O1521*H1521</f>
        <v>0</v>
      </c>
      <c r="Q1521" s="224">
        <v>0.00087000000000000001</v>
      </c>
      <c r="R1521" s="224">
        <f>Q1521*H1521</f>
        <v>0.00087000000000000001</v>
      </c>
      <c r="S1521" s="224">
        <v>0</v>
      </c>
      <c r="T1521" s="225">
        <f>S1521*H1521</f>
        <v>0</v>
      </c>
      <c r="AR1521" s="22" t="s">
        <v>260</v>
      </c>
      <c r="AT1521" s="22" t="s">
        <v>148</v>
      </c>
      <c r="AU1521" s="22" t="s">
        <v>81</v>
      </c>
      <c r="AY1521" s="22" t="s">
        <v>146</v>
      </c>
      <c r="BE1521" s="226">
        <f>IF(N1521="základní",J1521,0)</f>
        <v>0</v>
      </c>
      <c r="BF1521" s="226">
        <f>IF(N1521="snížená",J1521,0)</f>
        <v>0</v>
      </c>
      <c r="BG1521" s="226">
        <f>IF(N1521="zákl. přenesená",J1521,0)</f>
        <v>0</v>
      </c>
      <c r="BH1521" s="226">
        <f>IF(N1521="sníž. přenesená",J1521,0)</f>
        <v>0</v>
      </c>
      <c r="BI1521" s="226">
        <f>IF(N1521="nulová",J1521,0)</f>
        <v>0</v>
      </c>
      <c r="BJ1521" s="22" t="s">
        <v>79</v>
      </c>
      <c r="BK1521" s="226">
        <f>ROUND(I1521*H1521,2)</f>
        <v>0</v>
      </c>
      <c r="BL1521" s="22" t="s">
        <v>260</v>
      </c>
      <c r="BM1521" s="22" t="s">
        <v>1655</v>
      </c>
    </row>
    <row r="1522" s="1" customFormat="1">
      <c r="B1522" s="44"/>
      <c r="C1522" s="72"/>
      <c r="D1522" s="227" t="s">
        <v>155</v>
      </c>
      <c r="E1522" s="72"/>
      <c r="F1522" s="228" t="s">
        <v>1656</v>
      </c>
      <c r="G1522" s="72"/>
      <c r="H1522" s="72"/>
      <c r="I1522" s="185"/>
      <c r="J1522" s="72"/>
      <c r="K1522" s="72"/>
      <c r="L1522" s="70"/>
      <c r="M1522" s="229"/>
      <c r="N1522" s="45"/>
      <c r="O1522" s="45"/>
      <c r="P1522" s="45"/>
      <c r="Q1522" s="45"/>
      <c r="R1522" s="45"/>
      <c r="S1522" s="45"/>
      <c r="T1522" s="93"/>
      <c r="AT1522" s="22" t="s">
        <v>155</v>
      </c>
      <c r="AU1522" s="22" t="s">
        <v>81</v>
      </c>
    </row>
    <row r="1523" s="1" customFormat="1" ht="16.5" customHeight="1">
      <c r="B1523" s="44"/>
      <c r="C1523" s="251" t="s">
        <v>1657</v>
      </c>
      <c r="D1523" s="251" t="s">
        <v>261</v>
      </c>
      <c r="E1523" s="252" t="s">
        <v>1658</v>
      </c>
      <c r="F1523" s="253" t="s">
        <v>1659</v>
      </c>
      <c r="G1523" s="254" t="s">
        <v>466</v>
      </c>
      <c r="H1523" s="255">
        <v>1</v>
      </c>
      <c r="I1523" s="256"/>
      <c r="J1523" s="257">
        <f>ROUND(I1523*H1523,2)</f>
        <v>0</v>
      </c>
      <c r="K1523" s="253" t="s">
        <v>21</v>
      </c>
      <c r="L1523" s="258"/>
      <c r="M1523" s="259" t="s">
        <v>21</v>
      </c>
      <c r="N1523" s="260" t="s">
        <v>43</v>
      </c>
      <c r="O1523" s="45"/>
      <c r="P1523" s="224">
        <f>O1523*H1523</f>
        <v>0</v>
      </c>
      <c r="Q1523" s="224">
        <v>0.073999999999999996</v>
      </c>
      <c r="R1523" s="224">
        <f>Q1523*H1523</f>
        <v>0.073999999999999996</v>
      </c>
      <c r="S1523" s="224">
        <v>0</v>
      </c>
      <c r="T1523" s="225">
        <f>S1523*H1523</f>
        <v>0</v>
      </c>
      <c r="AR1523" s="22" t="s">
        <v>426</v>
      </c>
      <c r="AT1523" s="22" t="s">
        <v>261</v>
      </c>
      <c r="AU1523" s="22" t="s">
        <v>81</v>
      </c>
      <c r="AY1523" s="22" t="s">
        <v>146</v>
      </c>
      <c r="BE1523" s="226">
        <f>IF(N1523="základní",J1523,0)</f>
        <v>0</v>
      </c>
      <c r="BF1523" s="226">
        <f>IF(N1523="snížená",J1523,0)</f>
        <v>0</v>
      </c>
      <c r="BG1523" s="226">
        <f>IF(N1523="zákl. přenesená",J1523,0)</f>
        <v>0</v>
      </c>
      <c r="BH1523" s="226">
        <f>IF(N1523="sníž. přenesená",J1523,0)</f>
        <v>0</v>
      </c>
      <c r="BI1523" s="226">
        <f>IF(N1523="nulová",J1523,0)</f>
        <v>0</v>
      </c>
      <c r="BJ1523" s="22" t="s">
        <v>79</v>
      </c>
      <c r="BK1523" s="226">
        <f>ROUND(I1523*H1523,2)</f>
        <v>0</v>
      </c>
      <c r="BL1523" s="22" t="s">
        <v>260</v>
      </c>
      <c r="BM1523" s="22" t="s">
        <v>1660</v>
      </c>
    </row>
    <row r="1524" s="1" customFormat="1">
      <c r="B1524" s="44"/>
      <c r="C1524" s="72"/>
      <c r="D1524" s="227" t="s">
        <v>155</v>
      </c>
      <c r="E1524" s="72"/>
      <c r="F1524" s="228" t="s">
        <v>1661</v>
      </c>
      <c r="G1524" s="72"/>
      <c r="H1524" s="72"/>
      <c r="I1524" s="185"/>
      <c r="J1524" s="72"/>
      <c r="K1524" s="72"/>
      <c r="L1524" s="70"/>
      <c r="M1524" s="229"/>
      <c r="N1524" s="45"/>
      <c r="O1524" s="45"/>
      <c r="P1524" s="45"/>
      <c r="Q1524" s="45"/>
      <c r="R1524" s="45"/>
      <c r="S1524" s="45"/>
      <c r="T1524" s="93"/>
      <c r="AT1524" s="22" t="s">
        <v>155</v>
      </c>
      <c r="AU1524" s="22" t="s">
        <v>81</v>
      </c>
    </row>
    <row r="1525" s="1" customFormat="1" ht="16.5" customHeight="1">
      <c r="B1525" s="44"/>
      <c r="C1525" s="215" t="s">
        <v>1662</v>
      </c>
      <c r="D1525" s="215" t="s">
        <v>148</v>
      </c>
      <c r="E1525" s="216" t="s">
        <v>1663</v>
      </c>
      <c r="F1525" s="217" t="s">
        <v>1664</v>
      </c>
      <c r="G1525" s="218" t="s">
        <v>466</v>
      </c>
      <c r="H1525" s="219">
        <v>1</v>
      </c>
      <c r="I1525" s="220"/>
      <c r="J1525" s="221">
        <f>ROUND(I1525*H1525,2)</f>
        <v>0</v>
      </c>
      <c r="K1525" s="217" t="s">
        <v>152</v>
      </c>
      <c r="L1525" s="70"/>
      <c r="M1525" s="222" t="s">
        <v>21</v>
      </c>
      <c r="N1525" s="223" t="s">
        <v>43</v>
      </c>
      <c r="O1525" s="45"/>
      <c r="P1525" s="224">
        <f>O1525*H1525</f>
        <v>0</v>
      </c>
      <c r="Q1525" s="224">
        <v>0.00080999999999999996</v>
      </c>
      <c r="R1525" s="224">
        <f>Q1525*H1525</f>
        <v>0.00080999999999999996</v>
      </c>
      <c r="S1525" s="224">
        <v>0</v>
      </c>
      <c r="T1525" s="225">
        <f>S1525*H1525</f>
        <v>0</v>
      </c>
      <c r="AR1525" s="22" t="s">
        <v>260</v>
      </c>
      <c r="AT1525" s="22" t="s">
        <v>148</v>
      </c>
      <c r="AU1525" s="22" t="s">
        <v>81</v>
      </c>
      <c r="AY1525" s="22" t="s">
        <v>146</v>
      </c>
      <c r="BE1525" s="226">
        <f>IF(N1525="základní",J1525,0)</f>
        <v>0</v>
      </c>
      <c r="BF1525" s="226">
        <f>IF(N1525="snížená",J1525,0)</f>
        <v>0</v>
      </c>
      <c r="BG1525" s="226">
        <f>IF(N1525="zákl. přenesená",J1525,0)</f>
        <v>0</v>
      </c>
      <c r="BH1525" s="226">
        <f>IF(N1525="sníž. přenesená",J1525,0)</f>
        <v>0</v>
      </c>
      <c r="BI1525" s="226">
        <f>IF(N1525="nulová",J1525,0)</f>
        <v>0</v>
      </c>
      <c r="BJ1525" s="22" t="s">
        <v>79</v>
      </c>
      <c r="BK1525" s="226">
        <f>ROUND(I1525*H1525,2)</f>
        <v>0</v>
      </c>
      <c r="BL1525" s="22" t="s">
        <v>260</v>
      </c>
      <c r="BM1525" s="22" t="s">
        <v>1665</v>
      </c>
    </row>
    <row r="1526" s="1" customFormat="1">
      <c r="B1526" s="44"/>
      <c r="C1526" s="72"/>
      <c r="D1526" s="227" t="s">
        <v>155</v>
      </c>
      <c r="E1526" s="72"/>
      <c r="F1526" s="228" t="s">
        <v>1666</v>
      </c>
      <c r="G1526" s="72"/>
      <c r="H1526" s="72"/>
      <c r="I1526" s="185"/>
      <c r="J1526" s="72"/>
      <c r="K1526" s="72"/>
      <c r="L1526" s="70"/>
      <c r="M1526" s="229"/>
      <c r="N1526" s="45"/>
      <c r="O1526" s="45"/>
      <c r="P1526" s="45"/>
      <c r="Q1526" s="45"/>
      <c r="R1526" s="45"/>
      <c r="S1526" s="45"/>
      <c r="T1526" s="93"/>
      <c r="AT1526" s="22" t="s">
        <v>155</v>
      </c>
      <c r="AU1526" s="22" t="s">
        <v>81</v>
      </c>
    </row>
    <row r="1527" s="1" customFormat="1" ht="16.5" customHeight="1">
      <c r="B1527" s="44"/>
      <c r="C1527" s="251" t="s">
        <v>1667</v>
      </c>
      <c r="D1527" s="251" t="s">
        <v>261</v>
      </c>
      <c r="E1527" s="252" t="s">
        <v>1668</v>
      </c>
      <c r="F1527" s="253" t="s">
        <v>1669</v>
      </c>
      <c r="G1527" s="254" t="s">
        <v>466</v>
      </c>
      <c r="H1527" s="255">
        <v>1</v>
      </c>
      <c r="I1527" s="256"/>
      <c r="J1527" s="257">
        <f>ROUND(I1527*H1527,2)</f>
        <v>0</v>
      </c>
      <c r="K1527" s="253" t="s">
        <v>21</v>
      </c>
      <c r="L1527" s="258"/>
      <c r="M1527" s="259" t="s">
        <v>21</v>
      </c>
      <c r="N1527" s="260" t="s">
        <v>43</v>
      </c>
      <c r="O1527" s="45"/>
      <c r="P1527" s="224">
        <f>O1527*H1527</f>
        <v>0</v>
      </c>
      <c r="Q1527" s="224">
        <v>0.16900000000000001</v>
      </c>
      <c r="R1527" s="224">
        <f>Q1527*H1527</f>
        <v>0.16900000000000001</v>
      </c>
      <c r="S1527" s="224">
        <v>0</v>
      </c>
      <c r="T1527" s="225">
        <f>S1527*H1527</f>
        <v>0</v>
      </c>
      <c r="AR1527" s="22" t="s">
        <v>426</v>
      </c>
      <c r="AT1527" s="22" t="s">
        <v>261</v>
      </c>
      <c r="AU1527" s="22" t="s">
        <v>81</v>
      </c>
      <c r="AY1527" s="22" t="s">
        <v>146</v>
      </c>
      <c r="BE1527" s="226">
        <f>IF(N1527="základní",J1527,0)</f>
        <v>0</v>
      </c>
      <c r="BF1527" s="226">
        <f>IF(N1527="snížená",J1527,0)</f>
        <v>0</v>
      </c>
      <c r="BG1527" s="226">
        <f>IF(N1527="zákl. přenesená",J1527,0)</f>
        <v>0</v>
      </c>
      <c r="BH1527" s="226">
        <f>IF(N1527="sníž. přenesená",J1527,0)</f>
        <v>0</v>
      </c>
      <c r="BI1527" s="226">
        <f>IF(N1527="nulová",J1527,0)</f>
        <v>0</v>
      </c>
      <c r="BJ1527" s="22" t="s">
        <v>79</v>
      </c>
      <c r="BK1527" s="226">
        <f>ROUND(I1527*H1527,2)</f>
        <v>0</v>
      </c>
      <c r="BL1527" s="22" t="s">
        <v>260</v>
      </c>
      <c r="BM1527" s="22" t="s">
        <v>1670</v>
      </c>
    </row>
    <row r="1528" s="1" customFormat="1">
      <c r="B1528" s="44"/>
      <c r="C1528" s="72"/>
      <c r="D1528" s="227" t="s">
        <v>155</v>
      </c>
      <c r="E1528" s="72"/>
      <c r="F1528" s="228" t="s">
        <v>1669</v>
      </c>
      <c r="G1528" s="72"/>
      <c r="H1528" s="72"/>
      <c r="I1528" s="185"/>
      <c r="J1528" s="72"/>
      <c r="K1528" s="72"/>
      <c r="L1528" s="70"/>
      <c r="M1528" s="229"/>
      <c r="N1528" s="45"/>
      <c r="O1528" s="45"/>
      <c r="P1528" s="45"/>
      <c r="Q1528" s="45"/>
      <c r="R1528" s="45"/>
      <c r="S1528" s="45"/>
      <c r="T1528" s="93"/>
      <c r="AT1528" s="22" t="s">
        <v>155</v>
      </c>
      <c r="AU1528" s="22" t="s">
        <v>81</v>
      </c>
    </row>
    <row r="1529" s="1" customFormat="1" ht="16.5" customHeight="1">
      <c r="B1529" s="44"/>
      <c r="C1529" s="215" t="s">
        <v>1671</v>
      </c>
      <c r="D1529" s="215" t="s">
        <v>148</v>
      </c>
      <c r="E1529" s="216" t="s">
        <v>1672</v>
      </c>
      <c r="F1529" s="217" t="s">
        <v>1673</v>
      </c>
      <c r="G1529" s="218" t="s">
        <v>466</v>
      </c>
      <c r="H1529" s="219">
        <v>1</v>
      </c>
      <c r="I1529" s="220"/>
      <c r="J1529" s="221">
        <f>ROUND(I1529*H1529,2)</f>
        <v>0</v>
      </c>
      <c r="K1529" s="217" t="s">
        <v>21</v>
      </c>
      <c r="L1529" s="70"/>
      <c r="M1529" s="222" t="s">
        <v>21</v>
      </c>
      <c r="N1529" s="223" t="s">
        <v>43</v>
      </c>
      <c r="O1529" s="45"/>
      <c r="P1529" s="224">
        <f>O1529*H1529</f>
        <v>0</v>
      </c>
      <c r="Q1529" s="224">
        <v>0</v>
      </c>
      <c r="R1529" s="224">
        <f>Q1529*H1529</f>
        <v>0</v>
      </c>
      <c r="S1529" s="224">
        <v>0</v>
      </c>
      <c r="T1529" s="225">
        <f>S1529*H1529</f>
        <v>0</v>
      </c>
      <c r="AR1529" s="22" t="s">
        <v>260</v>
      </c>
      <c r="AT1529" s="22" t="s">
        <v>148</v>
      </c>
      <c r="AU1529" s="22" t="s">
        <v>81</v>
      </c>
      <c r="AY1529" s="22" t="s">
        <v>146</v>
      </c>
      <c r="BE1529" s="226">
        <f>IF(N1529="základní",J1529,0)</f>
        <v>0</v>
      </c>
      <c r="BF1529" s="226">
        <f>IF(N1529="snížená",J1529,0)</f>
        <v>0</v>
      </c>
      <c r="BG1529" s="226">
        <f>IF(N1529="zákl. přenesená",J1529,0)</f>
        <v>0</v>
      </c>
      <c r="BH1529" s="226">
        <f>IF(N1529="sníž. přenesená",J1529,0)</f>
        <v>0</v>
      </c>
      <c r="BI1529" s="226">
        <f>IF(N1529="nulová",J1529,0)</f>
        <v>0</v>
      </c>
      <c r="BJ1529" s="22" t="s">
        <v>79</v>
      </c>
      <c r="BK1529" s="226">
        <f>ROUND(I1529*H1529,2)</f>
        <v>0</v>
      </c>
      <c r="BL1529" s="22" t="s">
        <v>260</v>
      </c>
      <c r="BM1529" s="22" t="s">
        <v>1674</v>
      </c>
    </row>
    <row r="1530" s="1" customFormat="1">
      <c r="B1530" s="44"/>
      <c r="C1530" s="72"/>
      <c r="D1530" s="227" t="s">
        <v>155</v>
      </c>
      <c r="E1530" s="72"/>
      <c r="F1530" s="228" t="s">
        <v>1673</v>
      </c>
      <c r="G1530" s="72"/>
      <c r="H1530" s="72"/>
      <c r="I1530" s="185"/>
      <c r="J1530" s="72"/>
      <c r="K1530" s="72"/>
      <c r="L1530" s="70"/>
      <c r="M1530" s="229"/>
      <c r="N1530" s="45"/>
      <c r="O1530" s="45"/>
      <c r="P1530" s="45"/>
      <c r="Q1530" s="45"/>
      <c r="R1530" s="45"/>
      <c r="S1530" s="45"/>
      <c r="T1530" s="93"/>
      <c r="AT1530" s="22" t="s">
        <v>155</v>
      </c>
      <c r="AU1530" s="22" t="s">
        <v>81</v>
      </c>
    </row>
    <row r="1531" s="1" customFormat="1" ht="16.5" customHeight="1">
      <c r="B1531" s="44"/>
      <c r="C1531" s="215" t="s">
        <v>1675</v>
      </c>
      <c r="D1531" s="215" t="s">
        <v>148</v>
      </c>
      <c r="E1531" s="216" t="s">
        <v>1676</v>
      </c>
      <c r="F1531" s="217" t="s">
        <v>1677</v>
      </c>
      <c r="G1531" s="218" t="s">
        <v>223</v>
      </c>
      <c r="H1531" s="219">
        <v>0.26300000000000001</v>
      </c>
      <c r="I1531" s="220"/>
      <c r="J1531" s="221">
        <f>ROUND(I1531*H1531,2)</f>
        <v>0</v>
      </c>
      <c r="K1531" s="217" t="s">
        <v>152</v>
      </c>
      <c r="L1531" s="70"/>
      <c r="M1531" s="222" t="s">
        <v>21</v>
      </c>
      <c r="N1531" s="223" t="s">
        <v>43</v>
      </c>
      <c r="O1531" s="45"/>
      <c r="P1531" s="224">
        <f>O1531*H1531</f>
        <v>0</v>
      </c>
      <c r="Q1531" s="224">
        <v>0</v>
      </c>
      <c r="R1531" s="224">
        <f>Q1531*H1531</f>
        <v>0</v>
      </c>
      <c r="S1531" s="224">
        <v>0</v>
      </c>
      <c r="T1531" s="225">
        <f>S1531*H1531</f>
        <v>0</v>
      </c>
      <c r="AR1531" s="22" t="s">
        <v>260</v>
      </c>
      <c r="AT1531" s="22" t="s">
        <v>148</v>
      </c>
      <c r="AU1531" s="22" t="s">
        <v>81</v>
      </c>
      <c r="AY1531" s="22" t="s">
        <v>146</v>
      </c>
      <c r="BE1531" s="226">
        <f>IF(N1531="základní",J1531,0)</f>
        <v>0</v>
      </c>
      <c r="BF1531" s="226">
        <f>IF(N1531="snížená",J1531,0)</f>
        <v>0</v>
      </c>
      <c r="BG1531" s="226">
        <f>IF(N1531="zákl. přenesená",J1531,0)</f>
        <v>0</v>
      </c>
      <c r="BH1531" s="226">
        <f>IF(N1531="sníž. přenesená",J1531,0)</f>
        <v>0</v>
      </c>
      <c r="BI1531" s="226">
        <f>IF(N1531="nulová",J1531,0)</f>
        <v>0</v>
      </c>
      <c r="BJ1531" s="22" t="s">
        <v>79</v>
      </c>
      <c r="BK1531" s="226">
        <f>ROUND(I1531*H1531,2)</f>
        <v>0</v>
      </c>
      <c r="BL1531" s="22" t="s">
        <v>260</v>
      </c>
      <c r="BM1531" s="22" t="s">
        <v>1678</v>
      </c>
    </row>
    <row r="1532" s="1" customFormat="1">
      <c r="B1532" s="44"/>
      <c r="C1532" s="72"/>
      <c r="D1532" s="227" t="s">
        <v>155</v>
      </c>
      <c r="E1532" s="72"/>
      <c r="F1532" s="228" t="s">
        <v>1679</v>
      </c>
      <c r="G1532" s="72"/>
      <c r="H1532" s="72"/>
      <c r="I1532" s="185"/>
      <c r="J1532" s="72"/>
      <c r="K1532" s="72"/>
      <c r="L1532" s="70"/>
      <c r="M1532" s="229"/>
      <c r="N1532" s="45"/>
      <c r="O1532" s="45"/>
      <c r="P1532" s="45"/>
      <c r="Q1532" s="45"/>
      <c r="R1532" s="45"/>
      <c r="S1532" s="45"/>
      <c r="T1532" s="93"/>
      <c r="AT1532" s="22" t="s">
        <v>155</v>
      </c>
      <c r="AU1532" s="22" t="s">
        <v>81</v>
      </c>
    </row>
    <row r="1533" s="10" customFormat="1" ht="29.88" customHeight="1">
      <c r="B1533" s="199"/>
      <c r="C1533" s="200"/>
      <c r="D1533" s="201" t="s">
        <v>71</v>
      </c>
      <c r="E1533" s="213" t="s">
        <v>1680</v>
      </c>
      <c r="F1533" s="213" t="s">
        <v>1681</v>
      </c>
      <c r="G1533" s="200"/>
      <c r="H1533" s="200"/>
      <c r="I1533" s="203"/>
      <c r="J1533" s="214">
        <f>BK1533</f>
        <v>0</v>
      </c>
      <c r="K1533" s="200"/>
      <c r="L1533" s="205"/>
      <c r="M1533" s="206"/>
      <c r="N1533" s="207"/>
      <c r="O1533" s="207"/>
      <c r="P1533" s="208">
        <f>SUM(P1534:P1588)</f>
        <v>0</v>
      </c>
      <c r="Q1533" s="207"/>
      <c r="R1533" s="208">
        <f>SUM(R1534:R1588)</f>
        <v>0.43331000000000008</v>
      </c>
      <c r="S1533" s="207"/>
      <c r="T1533" s="209">
        <f>SUM(T1534:T1588)</f>
        <v>1.9156800000000001</v>
      </c>
      <c r="AR1533" s="210" t="s">
        <v>81</v>
      </c>
      <c r="AT1533" s="211" t="s">
        <v>71</v>
      </c>
      <c r="AU1533" s="211" t="s">
        <v>79</v>
      </c>
      <c r="AY1533" s="210" t="s">
        <v>146</v>
      </c>
      <c r="BK1533" s="212">
        <f>SUM(BK1534:BK1588)</f>
        <v>0</v>
      </c>
    </row>
    <row r="1534" s="1" customFormat="1" ht="16.5" customHeight="1">
      <c r="B1534" s="44"/>
      <c r="C1534" s="215" t="s">
        <v>1682</v>
      </c>
      <c r="D1534" s="215" t="s">
        <v>148</v>
      </c>
      <c r="E1534" s="216" t="s">
        <v>1683</v>
      </c>
      <c r="F1534" s="217" t="s">
        <v>1684</v>
      </c>
      <c r="G1534" s="218" t="s">
        <v>151</v>
      </c>
      <c r="H1534" s="219">
        <v>69.840000000000003</v>
      </c>
      <c r="I1534" s="220"/>
      <c r="J1534" s="221">
        <f>ROUND(I1534*H1534,2)</f>
        <v>0</v>
      </c>
      <c r="K1534" s="217" t="s">
        <v>152</v>
      </c>
      <c r="L1534" s="70"/>
      <c r="M1534" s="222" t="s">
        <v>21</v>
      </c>
      <c r="N1534" s="223" t="s">
        <v>43</v>
      </c>
      <c r="O1534" s="45"/>
      <c r="P1534" s="224">
        <f>O1534*H1534</f>
        <v>0</v>
      </c>
      <c r="Q1534" s="224">
        <v>0</v>
      </c>
      <c r="R1534" s="224">
        <f>Q1534*H1534</f>
        <v>0</v>
      </c>
      <c r="S1534" s="224">
        <v>0.017999999999999999</v>
      </c>
      <c r="T1534" s="225">
        <f>S1534*H1534</f>
        <v>1.25712</v>
      </c>
      <c r="AR1534" s="22" t="s">
        <v>260</v>
      </c>
      <c r="AT1534" s="22" t="s">
        <v>148</v>
      </c>
      <c r="AU1534" s="22" t="s">
        <v>81</v>
      </c>
      <c r="AY1534" s="22" t="s">
        <v>146</v>
      </c>
      <c r="BE1534" s="226">
        <f>IF(N1534="základní",J1534,0)</f>
        <v>0</v>
      </c>
      <c r="BF1534" s="226">
        <f>IF(N1534="snížená",J1534,0)</f>
        <v>0</v>
      </c>
      <c r="BG1534" s="226">
        <f>IF(N1534="zákl. přenesená",J1534,0)</f>
        <v>0</v>
      </c>
      <c r="BH1534" s="226">
        <f>IF(N1534="sníž. přenesená",J1534,0)</f>
        <v>0</v>
      </c>
      <c r="BI1534" s="226">
        <f>IF(N1534="nulová",J1534,0)</f>
        <v>0</v>
      </c>
      <c r="BJ1534" s="22" t="s">
        <v>79</v>
      </c>
      <c r="BK1534" s="226">
        <f>ROUND(I1534*H1534,2)</f>
        <v>0</v>
      </c>
      <c r="BL1534" s="22" t="s">
        <v>260</v>
      </c>
      <c r="BM1534" s="22" t="s">
        <v>1685</v>
      </c>
    </row>
    <row r="1535" s="1" customFormat="1">
      <c r="B1535" s="44"/>
      <c r="C1535" s="72"/>
      <c r="D1535" s="227" t="s">
        <v>155</v>
      </c>
      <c r="E1535" s="72"/>
      <c r="F1535" s="228" t="s">
        <v>1686</v>
      </c>
      <c r="G1535" s="72"/>
      <c r="H1535" s="72"/>
      <c r="I1535" s="185"/>
      <c r="J1535" s="72"/>
      <c r="K1535" s="72"/>
      <c r="L1535" s="70"/>
      <c r="M1535" s="229"/>
      <c r="N1535" s="45"/>
      <c r="O1535" s="45"/>
      <c r="P1535" s="45"/>
      <c r="Q1535" s="45"/>
      <c r="R1535" s="45"/>
      <c r="S1535" s="45"/>
      <c r="T1535" s="93"/>
      <c r="AT1535" s="22" t="s">
        <v>155</v>
      </c>
      <c r="AU1535" s="22" t="s">
        <v>81</v>
      </c>
    </row>
    <row r="1536" s="11" customFormat="1">
      <c r="B1536" s="230"/>
      <c r="C1536" s="231"/>
      <c r="D1536" s="227" t="s">
        <v>157</v>
      </c>
      <c r="E1536" s="232" t="s">
        <v>21</v>
      </c>
      <c r="F1536" s="233" t="s">
        <v>395</v>
      </c>
      <c r="G1536" s="231"/>
      <c r="H1536" s="232" t="s">
        <v>21</v>
      </c>
      <c r="I1536" s="234"/>
      <c r="J1536" s="231"/>
      <c r="K1536" s="231"/>
      <c r="L1536" s="235"/>
      <c r="M1536" s="236"/>
      <c r="N1536" s="237"/>
      <c r="O1536" s="237"/>
      <c r="P1536" s="237"/>
      <c r="Q1536" s="237"/>
      <c r="R1536" s="237"/>
      <c r="S1536" s="237"/>
      <c r="T1536" s="238"/>
      <c r="AT1536" s="239" t="s">
        <v>157</v>
      </c>
      <c r="AU1536" s="239" t="s">
        <v>81</v>
      </c>
      <c r="AV1536" s="11" t="s">
        <v>79</v>
      </c>
      <c r="AW1536" s="11" t="s">
        <v>35</v>
      </c>
      <c r="AX1536" s="11" t="s">
        <v>72</v>
      </c>
      <c r="AY1536" s="239" t="s">
        <v>146</v>
      </c>
    </row>
    <row r="1537" s="11" customFormat="1">
      <c r="B1537" s="230"/>
      <c r="C1537" s="231"/>
      <c r="D1537" s="227" t="s">
        <v>157</v>
      </c>
      <c r="E1537" s="232" t="s">
        <v>21</v>
      </c>
      <c r="F1537" s="233" t="s">
        <v>354</v>
      </c>
      <c r="G1537" s="231"/>
      <c r="H1537" s="232" t="s">
        <v>21</v>
      </c>
      <c r="I1537" s="234"/>
      <c r="J1537" s="231"/>
      <c r="K1537" s="231"/>
      <c r="L1537" s="235"/>
      <c r="M1537" s="236"/>
      <c r="N1537" s="237"/>
      <c r="O1537" s="237"/>
      <c r="P1537" s="237"/>
      <c r="Q1537" s="237"/>
      <c r="R1537" s="237"/>
      <c r="S1537" s="237"/>
      <c r="T1537" s="238"/>
      <c r="AT1537" s="239" t="s">
        <v>157</v>
      </c>
      <c r="AU1537" s="239" t="s">
        <v>81</v>
      </c>
      <c r="AV1537" s="11" t="s">
        <v>79</v>
      </c>
      <c r="AW1537" s="11" t="s">
        <v>35</v>
      </c>
      <c r="AX1537" s="11" t="s">
        <v>72</v>
      </c>
      <c r="AY1537" s="239" t="s">
        <v>146</v>
      </c>
    </row>
    <row r="1538" s="12" customFormat="1">
      <c r="B1538" s="240"/>
      <c r="C1538" s="241"/>
      <c r="D1538" s="227" t="s">
        <v>157</v>
      </c>
      <c r="E1538" s="242" t="s">
        <v>21</v>
      </c>
      <c r="F1538" s="243" t="s">
        <v>396</v>
      </c>
      <c r="G1538" s="241"/>
      <c r="H1538" s="244">
        <v>38.880000000000003</v>
      </c>
      <c r="I1538" s="245"/>
      <c r="J1538" s="241"/>
      <c r="K1538" s="241"/>
      <c r="L1538" s="246"/>
      <c r="M1538" s="247"/>
      <c r="N1538" s="248"/>
      <c r="O1538" s="248"/>
      <c r="P1538" s="248"/>
      <c r="Q1538" s="248"/>
      <c r="R1538" s="248"/>
      <c r="S1538" s="248"/>
      <c r="T1538" s="249"/>
      <c r="AT1538" s="250" t="s">
        <v>157</v>
      </c>
      <c r="AU1538" s="250" t="s">
        <v>81</v>
      </c>
      <c r="AV1538" s="12" t="s">
        <v>81</v>
      </c>
      <c r="AW1538" s="12" t="s">
        <v>35</v>
      </c>
      <c r="AX1538" s="12" t="s">
        <v>72</v>
      </c>
      <c r="AY1538" s="250" t="s">
        <v>146</v>
      </c>
    </row>
    <row r="1539" s="11" customFormat="1">
      <c r="B1539" s="230"/>
      <c r="C1539" s="231"/>
      <c r="D1539" s="227" t="s">
        <v>157</v>
      </c>
      <c r="E1539" s="232" t="s">
        <v>21</v>
      </c>
      <c r="F1539" s="233" t="s">
        <v>356</v>
      </c>
      <c r="G1539" s="231"/>
      <c r="H1539" s="232" t="s">
        <v>21</v>
      </c>
      <c r="I1539" s="234"/>
      <c r="J1539" s="231"/>
      <c r="K1539" s="231"/>
      <c r="L1539" s="235"/>
      <c r="M1539" s="236"/>
      <c r="N1539" s="237"/>
      <c r="O1539" s="237"/>
      <c r="P1539" s="237"/>
      <c r="Q1539" s="237"/>
      <c r="R1539" s="237"/>
      <c r="S1539" s="237"/>
      <c r="T1539" s="238"/>
      <c r="AT1539" s="239" t="s">
        <v>157</v>
      </c>
      <c r="AU1539" s="239" t="s">
        <v>81</v>
      </c>
      <c r="AV1539" s="11" t="s">
        <v>79</v>
      </c>
      <c r="AW1539" s="11" t="s">
        <v>35</v>
      </c>
      <c r="AX1539" s="11" t="s">
        <v>72</v>
      </c>
      <c r="AY1539" s="239" t="s">
        <v>146</v>
      </c>
    </row>
    <row r="1540" s="12" customFormat="1">
      <c r="B1540" s="240"/>
      <c r="C1540" s="241"/>
      <c r="D1540" s="227" t="s">
        <v>157</v>
      </c>
      <c r="E1540" s="242" t="s">
        <v>21</v>
      </c>
      <c r="F1540" s="243" t="s">
        <v>397</v>
      </c>
      <c r="G1540" s="241"/>
      <c r="H1540" s="244">
        <v>10.08</v>
      </c>
      <c r="I1540" s="245"/>
      <c r="J1540" s="241"/>
      <c r="K1540" s="241"/>
      <c r="L1540" s="246"/>
      <c r="M1540" s="247"/>
      <c r="N1540" s="248"/>
      <c r="O1540" s="248"/>
      <c r="P1540" s="248"/>
      <c r="Q1540" s="248"/>
      <c r="R1540" s="248"/>
      <c r="S1540" s="248"/>
      <c r="T1540" s="249"/>
      <c r="AT1540" s="250" t="s">
        <v>157</v>
      </c>
      <c r="AU1540" s="250" t="s">
        <v>81</v>
      </c>
      <c r="AV1540" s="12" t="s">
        <v>81</v>
      </c>
      <c r="AW1540" s="12" t="s">
        <v>35</v>
      </c>
      <c r="AX1540" s="12" t="s">
        <v>72</v>
      </c>
      <c r="AY1540" s="250" t="s">
        <v>146</v>
      </c>
    </row>
    <row r="1541" s="11" customFormat="1">
      <c r="B1541" s="230"/>
      <c r="C1541" s="231"/>
      <c r="D1541" s="227" t="s">
        <v>157</v>
      </c>
      <c r="E1541" s="232" t="s">
        <v>21</v>
      </c>
      <c r="F1541" s="233" t="s">
        <v>346</v>
      </c>
      <c r="G1541" s="231"/>
      <c r="H1541" s="232" t="s">
        <v>21</v>
      </c>
      <c r="I1541" s="234"/>
      <c r="J1541" s="231"/>
      <c r="K1541" s="231"/>
      <c r="L1541" s="235"/>
      <c r="M1541" s="236"/>
      <c r="N1541" s="237"/>
      <c r="O1541" s="237"/>
      <c r="P1541" s="237"/>
      <c r="Q1541" s="237"/>
      <c r="R1541" s="237"/>
      <c r="S1541" s="237"/>
      <c r="T1541" s="238"/>
      <c r="AT1541" s="239" t="s">
        <v>157</v>
      </c>
      <c r="AU1541" s="239" t="s">
        <v>81</v>
      </c>
      <c r="AV1541" s="11" t="s">
        <v>79</v>
      </c>
      <c r="AW1541" s="11" t="s">
        <v>35</v>
      </c>
      <c r="AX1541" s="11" t="s">
        <v>72</v>
      </c>
      <c r="AY1541" s="239" t="s">
        <v>146</v>
      </c>
    </row>
    <row r="1542" s="12" customFormat="1">
      <c r="B1542" s="240"/>
      <c r="C1542" s="241"/>
      <c r="D1542" s="227" t="s">
        <v>157</v>
      </c>
      <c r="E1542" s="242" t="s">
        <v>21</v>
      </c>
      <c r="F1542" s="243" t="s">
        <v>398</v>
      </c>
      <c r="G1542" s="241"/>
      <c r="H1542" s="244">
        <v>5.04</v>
      </c>
      <c r="I1542" s="245"/>
      <c r="J1542" s="241"/>
      <c r="K1542" s="241"/>
      <c r="L1542" s="246"/>
      <c r="M1542" s="247"/>
      <c r="N1542" s="248"/>
      <c r="O1542" s="248"/>
      <c r="P1542" s="248"/>
      <c r="Q1542" s="248"/>
      <c r="R1542" s="248"/>
      <c r="S1542" s="248"/>
      <c r="T1542" s="249"/>
      <c r="AT1542" s="250" t="s">
        <v>157</v>
      </c>
      <c r="AU1542" s="250" t="s">
        <v>81</v>
      </c>
      <c r="AV1542" s="12" t="s">
        <v>81</v>
      </c>
      <c r="AW1542" s="12" t="s">
        <v>35</v>
      </c>
      <c r="AX1542" s="12" t="s">
        <v>72</v>
      </c>
      <c r="AY1542" s="250" t="s">
        <v>146</v>
      </c>
    </row>
    <row r="1543" s="11" customFormat="1">
      <c r="B1543" s="230"/>
      <c r="C1543" s="231"/>
      <c r="D1543" s="227" t="s">
        <v>157</v>
      </c>
      <c r="E1543" s="232" t="s">
        <v>21</v>
      </c>
      <c r="F1543" s="233" t="s">
        <v>163</v>
      </c>
      <c r="G1543" s="231"/>
      <c r="H1543" s="232" t="s">
        <v>21</v>
      </c>
      <c r="I1543" s="234"/>
      <c r="J1543" s="231"/>
      <c r="K1543" s="231"/>
      <c r="L1543" s="235"/>
      <c r="M1543" s="236"/>
      <c r="N1543" s="237"/>
      <c r="O1543" s="237"/>
      <c r="P1543" s="237"/>
      <c r="Q1543" s="237"/>
      <c r="R1543" s="237"/>
      <c r="S1543" s="237"/>
      <c r="T1543" s="238"/>
      <c r="AT1543" s="239" t="s">
        <v>157</v>
      </c>
      <c r="AU1543" s="239" t="s">
        <v>81</v>
      </c>
      <c r="AV1543" s="11" t="s">
        <v>79</v>
      </c>
      <c r="AW1543" s="11" t="s">
        <v>35</v>
      </c>
      <c r="AX1543" s="11" t="s">
        <v>72</v>
      </c>
      <c r="AY1543" s="239" t="s">
        <v>146</v>
      </c>
    </row>
    <row r="1544" s="12" customFormat="1">
      <c r="B1544" s="240"/>
      <c r="C1544" s="241"/>
      <c r="D1544" s="227" t="s">
        <v>157</v>
      </c>
      <c r="E1544" s="242" t="s">
        <v>21</v>
      </c>
      <c r="F1544" s="243" t="s">
        <v>399</v>
      </c>
      <c r="G1544" s="241"/>
      <c r="H1544" s="244">
        <v>15.84</v>
      </c>
      <c r="I1544" s="245"/>
      <c r="J1544" s="241"/>
      <c r="K1544" s="241"/>
      <c r="L1544" s="246"/>
      <c r="M1544" s="247"/>
      <c r="N1544" s="248"/>
      <c r="O1544" s="248"/>
      <c r="P1544" s="248"/>
      <c r="Q1544" s="248"/>
      <c r="R1544" s="248"/>
      <c r="S1544" s="248"/>
      <c r="T1544" s="249"/>
      <c r="AT1544" s="250" t="s">
        <v>157</v>
      </c>
      <c r="AU1544" s="250" t="s">
        <v>81</v>
      </c>
      <c r="AV1544" s="12" t="s">
        <v>81</v>
      </c>
      <c r="AW1544" s="12" t="s">
        <v>35</v>
      </c>
      <c r="AX1544" s="12" t="s">
        <v>72</v>
      </c>
      <c r="AY1544" s="250" t="s">
        <v>146</v>
      </c>
    </row>
    <row r="1545" s="1" customFormat="1" ht="16.5" customHeight="1">
      <c r="B1545" s="44"/>
      <c r="C1545" s="215" t="s">
        <v>1687</v>
      </c>
      <c r="D1545" s="215" t="s">
        <v>148</v>
      </c>
      <c r="E1545" s="216" t="s">
        <v>1688</v>
      </c>
      <c r="F1545" s="217" t="s">
        <v>1689</v>
      </c>
      <c r="G1545" s="218" t="s">
        <v>151</v>
      </c>
      <c r="H1545" s="219">
        <v>69.840000000000003</v>
      </c>
      <c r="I1545" s="220"/>
      <c r="J1545" s="221">
        <f>ROUND(I1545*H1545,2)</f>
        <v>0</v>
      </c>
      <c r="K1545" s="217" t="s">
        <v>152</v>
      </c>
      <c r="L1545" s="70"/>
      <c r="M1545" s="222" t="s">
        <v>21</v>
      </c>
      <c r="N1545" s="223" t="s">
        <v>43</v>
      </c>
      <c r="O1545" s="45"/>
      <c r="P1545" s="224">
        <f>O1545*H1545</f>
        <v>0</v>
      </c>
      <c r="Q1545" s="224">
        <v>0</v>
      </c>
      <c r="R1545" s="224">
        <f>Q1545*H1545</f>
        <v>0</v>
      </c>
      <c r="S1545" s="224">
        <v>0.0089999999999999993</v>
      </c>
      <c r="T1545" s="225">
        <f>S1545*H1545</f>
        <v>0.62856000000000001</v>
      </c>
      <c r="AR1545" s="22" t="s">
        <v>260</v>
      </c>
      <c r="AT1545" s="22" t="s">
        <v>148</v>
      </c>
      <c r="AU1545" s="22" t="s">
        <v>81</v>
      </c>
      <c r="AY1545" s="22" t="s">
        <v>146</v>
      </c>
      <c r="BE1545" s="226">
        <f>IF(N1545="základní",J1545,0)</f>
        <v>0</v>
      </c>
      <c r="BF1545" s="226">
        <f>IF(N1545="snížená",J1545,0)</f>
        <v>0</v>
      </c>
      <c r="BG1545" s="226">
        <f>IF(N1545="zákl. přenesená",J1545,0)</f>
        <v>0</v>
      </c>
      <c r="BH1545" s="226">
        <f>IF(N1545="sníž. přenesená",J1545,0)</f>
        <v>0</v>
      </c>
      <c r="BI1545" s="226">
        <f>IF(N1545="nulová",J1545,0)</f>
        <v>0</v>
      </c>
      <c r="BJ1545" s="22" t="s">
        <v>79</v>
      </c>
      <c r="BK1545" s="226">
        <f>ROUND(I1545*H1545,2)</f>
        <v>0</v>
      </c>
      <c r="BL1545" s="22" t="s">
        <v>260</v>
      </c>
      <c r="BM1545" s="22" t="s">
        <v>1690</v>
      </c>
    </row>
    <row r="1546" s="1" customFormat="1">
      <c r="B1546" s="44"/>
      <c r="C1546" s="72"/>
      <c r="D1546" s="227" t="s">
        <v>155</v>
      </c>
      <c r="E1546" s="72"/>
      <c r="F1546" s="228" t="s">
        <v>1691</v>
      </c>
      <c r="G1546" s="72"/>
      <c r="H1546" s="72"/>
      <c r="I1546" s="185"/>
      <c r="J1546" s="72"/>
      <c r="K1546" s="72"/>
      <c r="L1546" s="70"/>
      <c r="M1546" s="229"/>
      <c r="N1546" s="45"/>
      <c r="O1546" s="45"/>
      <c r="P1546" s="45"/>
      <c r="Q1546" s="45"/>
      <c r="R1546" s="45"/>
      <c r="S1546" s="45"/>
      <c r="T1546" s="93"/>
      <c r="AT1546" s="22" t="s">
        <v>155</v>
      </c>
      <c r="AU1546" s="22" t="s">
        <v>81</v>
      </c>
    </row>
    <row r="1547" s="11" customFormat="1">
      <c r="B1547" s="230"/>
      <c r="C1547" s="231"/>
      <c r="D1547" s="227" t="s">
        <v>157</v>
      </c>
      <c r="E1547" s="232" t="s">
        <v>21</v>
      </c>
      <c r="F1547" s="233" t="s">
        <v>395</v>
      </c>
      <c r="G1547" s="231"/>
      <c r="H1547" s="232" t="s">
        <v>21</v>
      </c>
      <c r="I1547" s="234"/>
      <c r="J1547" s="231"/>
      <c r="K1547" s="231"/>
      <c r="L1547" s="235"/>
      <c r="M1547" s="236"/>
      <c r="N1547" s="237"/>
      <c r="O1547" s="237"/>
      <c r="P1547" s="237"/>
      <c r="Q1547" s="237"/>
      <c r="R1547" s="237"/>
      <c r="S1547" s="237"/>
      <c r="T1547" s="238"/>
      <c r="AT1547" s="239" t="s">
        <v>157</v>
      </c>
      <c r="AU1547" s="239" t="s">
        <v>81</v>
      </c>
      <c r="AV1547" s="11" t="s">
        <v>79</v>
      </c>
      <c r="AW1547" s="11" t="s">
        <v>35</v>
      </c>
      <c r="AX1547" s="11" t="s">
        <v>72</v>
      </c>
      <c r="AY1547" s="239" t="s">
        <v>146</v>
      </c>
    </row>
    <row r="1548" s="11" customFormat="1">
      <c r="B1548" s="230"/>
      <c r="C1548" s="231"/>
      <c r="D1548" s="227" t="s">
        <v>157</v>
      </c>
      <c r="E1548" s="232" t="s">
        <v>21</v>
      </c>
      <c r="F1548" s="233" t="s">
        <v>354</v>
      </c>
      <c r="G1548" s="231"/>
      <c r="H1548" s="232" t="s">
        <v>21</v>
      </c>
      <c r="I1548" s="234"/>
      <c r="J1548" s="231"/>
      <c r="K1548" s="231"/>
      <c r="L1548" s="235"/>
      <c r="M1548" s="236"/>
      <c r="N1548" s="237"/>
      <c r="O1548" s="237"/>
      <c r="P1548" s="237"/>
      <c r="Q1548" s="237"/>
      <c r="R1548" s="237"/>
      <c r="S1548" s="237"/>
      <c r="T1548" s="238"/>
      <c r="AT1548" s="239" t="s">
        <v>157</v>
      </c>
      <c r="AU1548" s="239" t="s">
        <v>81</v>
      </c>
      <c r="AV1548" s="11" t="s">
        <v>79</v>
      </c>
      <c r="AW1548" s="11" t="s">
        <v>35</v>
      </c>
      <c r="AX1548" s="11" t="s">
        <v>72</v>
      </c>
      <c r="AY1548" s="239" t="s">
        <v>146</v>
      </c>
    </row>
    <row r="1549" s="12" customFormat="1">
      <c r="B1549" s="240"/>
      <c r="C1549" s="241"/>
      <c r="D1549" s="227" t="s">
        <v>157</v>
      </c>
      <c r="E1549" s="242" t="s">
        <v>21</v>
      </c>
      <c r="F1549" s="243" t="s">
        <v>396</v>
      </c>
      <c r="G1549" s="241"/>
      <c r="H1549" s="244">
        <v>38.880000000000003</v>
      </c>
      <c r="I1549" s="245"/>
      <c r="J1549" s="241"/>
      <c r="K1549" s="241"/>
      <c r="L1549" s="246"/>
      <c r="M1549" s="247"/>
      <c r="N1549" s="248"/>
      <c r="O1549" s="248"/>
      <c r="P1549" s="248"/>
      <c r="Q1549" s="248"/>
      <c r="R1549" s="248"/>
      <c r="S1549" s="248"/>
      <c r="T1549" s="249"/>
      <c r="AT1549" s="250" t="s">
        <v>157</v>
      </c>
      <c r="AU1549" s="250" t="s">
        <v>81</v>
      </c>
      <c r="AV1549" s="12" t="s">
        <v>81</v>
      </c>
      <c r="AW1549" s="12" t="s">
        <v>35</v>
      </c>
      <c r="AX1549" s="12" t="s">
        <v>72</v>
      </c>
      <c r="AY1549" s="250" t="s">
        <v>146</v>
      </c>
    </row>
    <row r="1550" s="11" customFormat="1">
      <c r="B1550" s="230"/>
      <c r="C1550" s="231"/>
      <c r="D1550" s="227" t="s">
        <v>157</v>
      </c>
      <c r="E1550" s="232" t="s">
        <v>21</v>
      </c>
      <c r="F1550" s="233" t="s">
        <v>356</v>
      </c>
      <c r="G1550" s="231"/>
      <c r="H1550" s="232" t="s">
        <v>21</v>
      </c>
      <c r="I1550" s="234"/>
      <c r="J1550" s="231"/>
      <c r="K1550" s="231"/>
      <c r="L1550" s="235"/>
      <c r="M1550" s="236"/>
      <c r="N1550" s="237"/>
      <c r="O1550" s="237"/>
      <c r="P1550" s="237"/>
      <c r="Q1550" s="237"/>
      <c r="R1550" s="237"/>
      <c r="S1550" s="237"/>
      <c r="T1550" s="238"/>
      <c r="AT1550" s="239" t="s">
        <v>157</v>
      </c>
      <c r="AU1550" s="239" t="s">
        <v>81</v>
      </c>
      <c r="AV1550" s="11" t="s">
        <v>79</v>
      </c>
      <c r="AW1550" s="11" t="s">
        <v>35</v>
      </c>
      <c r="AX1550" s="11" t="s">
        <v>72</v>
      </c>
      <c r="AY1550" s="239" t="s">
        <v>146</v>
      </c>
    </row>
    <row r="1551" s="12" customFormat="1">
      <c r="B1551" s="240"/>
      <c r="C1551" s="241"/>
      <c r="D1551" s="227" t="s">
        <v>157</v>
      </c>
      <c r="E1551" s="242" t="s">
        <v>21</v>
      </c>
      <c r="F1551" s="243" t="s">
        <v>397</v>
      </c>
      <c r="G1551" s="241"/>
      <c r="H1551" s="244">
        <v>10.08</v>
      </c>
      <c r="I1551" s="245"/>
      <c r="J1551" s="241"/>
      <c r="K1551" s="241"/>
      <c r="L1551" s="246"/>
      <c r="M1551" s="247"/>
      <c r="N1551" s="248"/>
      <c r="O1551" s="248"/>
      <c r="P1551" s="248"/>
      <c r="Q1551" s="248"/>
      <c r="R1551" s="248"/>
      <c r="S1551" s="248"/>
      <c r="T1551" s="249"/>
      <c r="AT1551" s="250" t="s">
        <v>157</v>
      </c>
      <c r="AU1551" s="250" t="s">
        <v>81</v>
      </c>
      <c r="AV1551" s="12" t="s">
        <v>81</v>
      </c>
      <c r="AW1551" s="12" t="s">
        <v>35</v>
      </c>
      <c r="AX1551" s="12" t="s">
        <v>72</v>
      </c>
      <c r="AY1551" s="250" t="s">
        <v>146</v>
      </c>
    </row>
    <row r="1552" s="11" customFormat="1">
      <c r="B1552" s="230"/>
      <c r="C1552" s="231"/>
      <c r="D1552" s="227" t="s">
        <v>157</v>
      </c>
      <c r="E1552" s="232" t="s">
        <v>21</v>
      </c>
      <c r="F1552" s="233" t="s">
        <v>346</v>
      </c>
      <c r="G1552" s="231"/>
      <c r="H1552" s="232" t="s">
        <v>21</v>
      </c>
      <c r="I1552" s="234"/>
      <c r="J1552" s="231"/>
      <c r="K1552" s="231"/>
      <c r="L1552" s="235"/>
      <c r="M1552" s="236"/>
      <c r="N1552" s="237"/>
      <c r="O1552" s="237"/>
      <c r="P1552" s="237"/>
      <c r="Q1552" s="237"/>
      <c r="R1552" s="237"/>
      <c r="S1552" s="237"/>
      <c r="T1552" s="238"/>
      <c r="AT1552" s="239" t="s">
        <v>157</v>
      </c>
      <c r="AU1552" s="239" t="s">
        <v>81</v>
      </c>
      <c r="AV1552" s="11" t="s">
        <v>79</v>
      </c>
      <c r="AW1552" s="11" t="s">
        <v>35</v>
      </c>
      <c r="AX1552" s="11" t="s">
        <v>72</v>
      </c>
      <c r="AY1552" s="239" t="s">
        <v>146</v>
      </c>
    </row>
    <row r="1553" s="12" customFormat="1">
      <c r="B1553" s="240"/>
      <c r="C1553" s="241"/>
      <c r="D1553" s="227" t="s">
        <v>157</v>
      </c>
      <c r="E1553" s="242" t="s">
        <v>21</v>
      </c>
      <c r="F1553" s="243" t="s">
        <v>398</v>
      </c>
      <c r="G1553" s="241"/>
      <c r="H1553" s="244">
        <v>5.04</v>
      </c>
      <c r="I1553" s="245"/>
      <c r="J1553" s="241"/>
      <c r="K1553" s="241"/>
      <c r="L1553" s="246"/>
      <c r="M1553" s="247"/>
      <c r="N1553" s="248"/>
      <c r="O1553" s="248"/>
      <c r="P1553" s="248"/>
      <c r="Q1553" s="248"/>
      <c r="R1553" s="248"/>
      <c r="S1553" s="248"/>
      <c r="T1553" s="249"/>
      <c r="AT1553" s="250" t="s">
        <v>157</v>
      </c>
      <c r="AU1553" s="250" t="s">
        <v>81</v>
      </c>
      <c r="AV1553" s="12" t="s">
        <v>81</v>
      </c>
      <c r="AW1553" s="12" t="s">
        <v>35</v>
      </c>
      <c r="AX1553" s="12" t="s">
        <v>72</v>
      </c>
      <c r="AY1553" s="250" t="s">
        <v>146</v>
      </c>
    </row>
    <row r="1554" s="11" customFormat="1">
      <c r="B1554" s="230"/>
      <c r="C1554" s="231"/>
      <c r="D1554" s="227" t="s">
        <v>157</v>
      </c>
      <c r="E1554" s="232" t="s">
        <v>21</v>
      </c>
      <c r="F1554" s="233" t="s">
        <v>163</v>
      </c>
      <c r="G1554" s="231"/>
      <c r="H1554" s="232" t="s">
        <v>21</v>
      </c>
      <c r="I1554" s="234"/>
      <c r="J1554" s="231"/>
      <c r="K1554" s="231"/>
      <c r="L1554" s="235"/>
      <c r="M1554" s="236"/>
      <c r="N1554" s="237"/>
      <c r="O1554" s="237"/>
      <c r="P1554" s="237"/>
      <c r="Q1554" s="237"/>
      <c r="R1554" s="237"/>
      <c r="S1554" s="237"/>
      <c r="T1554" s="238"/>
      <c r="AT1554" s="239" t="s">
        <v>157</v>
      </c>
      <c r="AU1554" s="239" t="s">
        <v>81</v>
      </c>
      <c r="AV1554" s="11" t="s">
        <v>79</v>
      </c>
      <c r="AW1554" s="11" t="s">
        <v>35</v>
      </c>
      <c r="AX1554" s="11" t="s">
        <v>72</v>
      </c>
      <c r="AY1554" s="239" t="s">
        <v>146</v>
      </c>
    </row>
    <row r="1555" s="12" customFormat="1">
      <c r="B1555" s="240"/>
      <c r="C1555" s="241"/>
      <c r="D1555" s="227" t="s">
        <v>157</v>
      </c>
      <c r="E1555" s="242" t="s">
        <v>21</v>
      </c>
      <c r="F1555" s="243" t="s">
        <v>399</v>
      </c>
      <c r="G1555" s="241"/>
      <c r="H1555" s="244">
        <v>15.84</v>
      </c>
      <c r="I1555" s="245"/>
      <c r="J1555" s="241"/>
      <c r="K1555" s="241"/>
      <c r="L1555" s="246"/>
      <c r="M1555" s="247"/>
      <c r="N1555" s="248"/>
      <c r="O1555" s="248"/>
      <c r="P1555" s="248"/>
      <c r="Q1555" s="248"/>
      <c r="R1555" s="248"/>
      <c r="S1555" s="248"/>
      <c r="T1555" s="249"/>
      <c r="AT1555" s="250" t="s">
        <v>157</v>
      </c>
      <c r="AU1555" s="250" t="s">
        <v>81</v>
      </c>
      <c r="AV1555" s="12" t="s">
        <v>81</v>
      </c>
      <c r="AW1555" s="12" t="s">
        <v>35</v>
      </c>
      <c r="AX1555" s="12" t="s">
        <v>72</v>
      </c>
      <c r="AY1555" s="250" t="s">
        <v>146</v>
      </c>
    </row>
    <row r="1556" s="1" customFormat="1" ht="16.5" customHeight="1">
      <c r="B1556" s="44"/>
      <c r="C1556" s="215" t="s">
        <v>1692</v>
      </c>
      <c r="D1556" s="215" t="s">
        <v>148</v>
      </c>
      <c r="E1556" s="216" t="s">
        <v>1693</v>
      </c>
      <c r="F1556" s="217" t="s">
        <v>1694</v>
      </c>
      <c r="G1556" s="218" t="s">
        <v>302</v>
      </c>
      <c r="H1556" s="219">
        <v>7.5999999999999996</v>
      </c>
      <c r="I1556" s="220"/>
      <c r="J1556" s="221">
        <f>ROUND(I1556*H1556,2)</f>
        <v>0</v>
      </c>
      <c r="K1556" s="217" t="s">
        <v>152</v>
      </c>
      <c r="L1556" s="70"/>
      <c r="M1556" s="222" t="s">
        <v>21</v>
      </c>
      <c r="N1556" s="223" t="s">
        <v>43</v>
      </c>
      <c r="O1556" s="45"/>
      <c r="P1556" s="224">
        <f>O1556*H1556</f>
        <v>0</v>
      </c>
      <c r="Q1556" s="224">
        <v>5.0000000000000002E-05</v>
      </c>
      <c r="R1556" s="224">
        <f>Q1556*H1556</f>
        <v>0.00038000000000000002</v>
      </c>
      <c r="S1556" s="224">
        <v>0</v>
      </c>
      <c r="T1556" s="225">
        <f>S1556*H1556</f>
        <v>0</v>
      </c>
      <c r="AR1556" s="22" t="s">
        <v>260</v>
      </c>
      <c r="AT1556" s="22" t="s">
        <v>148</v>
      </c>
      <c r="AU1556" s="22" t="s">
        <v>81</v>
      </c>
      <c r="AY1556" s="22" t="s">
        <v>146</v>
      </c>
      <c r="BE1556" s="226">
        <f>IF(N1556="základní",J1556,0)</f>
        <v>0</v>
      </c>
      <c r="BF1556" s="226">
        <f>IF(N1556="snížená",J1556,0)</f>
        <v>0</v>
      </c>
      <c r="BG1556" s="226">
        <f>IF(N1556="zákl. přenesená",J1556,0)</f>
        <v>0</v>
      </c>
      <c r="BH1556" s="226">
        <f>IF(N1556="sníž. přenesená",J1556,0)</f>
        <v>0</v>
      </c>
      <c r="BI1556" s="226">
        <f>IF(N1556="nulová",J1556,0)</f>
        <v>0</v>
      </c>
      <c r="BJ1556" s="22" t="s">
        <v>79</v>
      </c>
      <c r="BK1556" s="226">
        <f>ROUND(I1556*H1556,2)</f>
        <v>0</v>
      </c>
      <c r="BL1556" s="22" t="s">
        <v>260</v>
      </c>
      <c r="BM1556" s="22" t="s">
        <v>1695</v>
      </c>
    </row>
    <row r="1557" s="1" customFormat="1">
      <c r="B1557" s="44"/>
      <c r="C1557" s="72"/>
      <c r="D1557" s="227" t="s">
        <v>155</v>
      </c>
      <c r="E1557" s="72"/>
      <c r="F1557" s="228" t="s">
        <v>1696</v>
      </c>
      <c r="G1557" s="72"/>
      <c r="H1557" s="72"/>
      <c r="I1557" s="185"/>
      <c r="J1557" s="72"/>
      <c r="K1557" s="72"/>
      <c r="L1557" s="70"/>
      <c r="M1557" s="229"/>
      <c r="N1557" s="45"/>
      <c r="O1557" s="45"/>
      <c r="P1557" s="45"/>
      <c r="Q1557" s="45"/>
      <c r="R1557" s="45"/>
      <c r="S1557" s="45"/>
      <c r="T1557" s="93"/>
      <c r="AT1557" s="22" t="s">
        <v>155</v>
      </c>
      <c r="AU1557" s="22" t="s">
        <v>81</v>
      </c>
    </row>
    <row r="1558" s="12" customFormat="1">
      <c r="B1558" s="240"/>
      <c r="C1558" s="241"/>
      <c r="D1558" s="227" t="s">
        <v>157</v>
      </c>
      <c r="E1558" s="242" t="s">
        <v>21</v>
      </c>
      <c r="F1558" s="243" t="s">
        <v>1697</v>
      </c>
      <c r="G1558" s="241"/>
      <c r="H1558" s="244">
        <v>7.5999999999999996</v>
      </c>
      <c r="I1558" s="245"/>
      <c r="J1558" s="241"/>
      <c r="K1558" s="241"/>
      <c r="L1558" s="246"/>
      <c r="M1558" s="247"/>
      <c r="N1558" s="248"/>
      <c r="O1558" s="248"/>
      <c r="P1558" s="248"/>
      <c r="Q1558" s="248"/>
      <c r="R1558" s="248"/>
      <c r="S1558" s="248"/>
      <c r="T1558" s="249"/>
      <c r="AT1558" s="250" t="s">
        <v>157</v>
      </c>
      <c r="AU1558" s="250" t="s">
        <v>81</v>
      </c>
      <c r="AV1558" s="12" t="s">
        <v>81</v>
      </c>
      <c r="AW1558" s="12" t="s">
        <v>35</v>
      </c>
      <c r="AX1558" s="12" t="s">
        <v>72</v>
      </c>
      <c r="AY1558" s="250" t="s">
        <v>146</v>
      </c>
    </row>
    <row r="1559" s="1" customFormat="1" ht="16.5" customHeight="1">
      <c r="B1559" s="44"/>
      <c r="C1559" s="215" t="s">
        <v>1698</v>
      </c>
      <c r="D1559" s="215" t="s">
        <v>148</v>
      </c>
      <c r="E1559" s="216" t="s">
        <v>1699</v>
      </c>
      <c r="F1559" s="217" t="s">
        <v>1700</v>
      </c>
      <c r="G1559" s="218" t="s">
        <v>302</v>
      </c>
      <c r="H1559" s="219">
        <v>7.25</v>
      </c>
      <c r="I1559" s="220"/>
      <c r="J1559" s="221">
        <f>ROUND(I1559*H1559,2)</f>
        <v>0</v>
      </c>
      <c r="K1559" s="217" t="s">
        <v>152</v>
      </c>
      <c r="L1559" s="70"/>
      <c r="M1559" s="222" t="s">
        <v>21</v>
      </c>
      <c r="N1559" s="223" t="s">
        <v>43</v>
      </c>
      <c r="O1559" s="45"/>
      <c r="P1559" s="224">
        <f>O1559*H1559</f>
        <v>0</v>
      </c>
      <c r="Q1559" s="224">
        <v>0</v>
      </c>
      <c r="R1559" s="224">
        <f>Q1559*H1559</f>
        <v>0</v>
      </c>
      <c r="S1559" s="224">
        <v>0</v>
      </c>
      <c r="T1559" s="225">
        <f>S1559*H1559</f>
        <v>0</v>
      </c>
      <c r="AR1559" s="22" t="s">
        <v>260</v>
      </c>
      <c r="AT1559" s="22" t="s">
        <v>148</v>
      </c>
      <c r="AU1559" s="22" t="s">
        <v>81</v>
      </c>
      <c r="AY1559" s="22" t="s">
        <v>146</v>
      </c>
      <c r="BE1559" s="226">
        <f>IF(N1559="základní",J1559,0)</f>
        <v>0</v>
      </c>
      <c r="BF1559" s="226">
        <f>IF(N1559="snížená",J1559,0)</f>
        <v>0</v>
      </c>
      <c r="BG1559" s="226">
        <f>IF(N1559="zákl. přenesená",J1559,0)</f>
        <v>0</v>
      </c>
      <c r="BH1559" s="226">
        <f>IF(N1559="sníž. přenesená",J1559,0)</f>
        <v>0</v>
      </c>
      <c r="BI1559" s="226">
        <f>IF(N1559="nulová",J1559,0)</f>
        <v>0</v>
      </c>
      <c r="BJ1559" s="22" t="s">
        <v>79</v>
      </c>
      <c r="BK1559" s="226">
        <f>ROUND(I1559*H1559,2)</f>
        <v>0</v>
      </c>
      <c r="BL1559" s="22" t="s">
        <v>260</v>
      </c>
      <c r="BM1559" s="22" t="s">
        <v>1701</v>
      </c>
    </row>
    <row r="1560" s="1" customFormat="1">
      <c r="B1560" s="44"/>
      <c r="C1560" s="72"/>
      <c r="D1560" s="227" t="s">
        <v>155</v>
      </c>
      <c r="E1560" s="72"/>
      <c r="F1560" s="228" t="s">
        <v>1702</v>
      </c>
      <c r="G1560" s="72"/>
      <c r="H1560" s="72"/>
      <c r="I1560" s="185"/>
      <c r="J1560" s="72"/>
      <c r="K1560" s="72"/>
      <c r="L1560" s="70"/>
      <c r="M1560" s="229"/>
      <c r="N1560" s="45"/>
      <c r="O1560" s="45"/>
      <c r="P1560" s="45"/>
      <c r="Q1560" s="45"/>
      <c r="R1560" s="45"/>
      <c r="S1560" s="45"/>
      <c r="T1560" s="93"/>
      <c r="AT1560" s="22" t="s">
        <v>155</v>
      </c>
      <c r="AU1560" s="22" t="s">
        <v>81</v>
      </c>
    </row>
    <row r="1561" s="12" customFormat="1">
      <c r="B1561" s="240"/>
      <c r="C1561" s="241"/>
      <c r="D1561" s="227" t="s">
        <v>157</v>
      </c>
      <c r="E1561" s="242" t="s">
        <v>21</v>
      </c>
      <c r="F1561" s="243" t="s">
        <v>1703</v>
      </c>
      <c r="G1561" s="241"/>
      <c r="H1561" s="244">
        <v>7.25</v>
      </c>
      <c r="I1561" s="245"/>
      <c r="J1561" s="241"/>
      <c r="K1561" s="241"/>
      <c r="L1561" s="246"/>
      <c r="M1561" s="247"/>
      <c r="N1561" s="248"/>
      <c r="O1561" s="248"/>
      <c r="P1561" s="248"/>
      <c r="Q1561" s="248"/>
      <c r="R1561" s="248"/>
      <c r="S1561" s="248"/>
      <c r="T1561" s="249"/>
      <c r="AT1561" s="250" t="s">
        <v>157</v>
      </c>
      <c r="AU1561" s="250" t="s">
        <v>81</v>
      </c>
      <c r="AV1561" s="12" t="s">
        <v>81</v>
      </c>
      <c r="AW1561" s="12" t="s">
        <v>35</v>
      </c>
      <c r="AX1561" s="12" t="s">
        <v>72</v>
      </c>
      <c r="AY1561" s="250" t="s">
        <v>146</v>
      </c>
    </row>
    <row r="1562" s="1" customFormat="1" ht="16.5" customHeight="1">
      <c r="B1562" s="44"/>
      <c r="C1562" s="251" t="s">
        <v>1704</v>
      </c>
      <c r="D1562" s="251" t="s">
        <v>261</v>
      </c>
      <c r="E1562" s="252" t="s">
        <v>1705</v>
      </c>
      <c r="F1562" s="253" t="s">
        <v>1706</v>
      </c>
      <c r="G1562" s="254" t="s">
        <v>274</v>
      </c>
      <c r="H1562" s="255">
        <v>415</v>
      </c>
      <c r="I1562" s="256"/>
      <c r="J1562" s="257">
        <f>ROUND(I1562*H1562,2)</f>
        <v>0</v>
      </c>
      <c r="K1562" s="253" t="s">
        <v>21</v>
      </c>
      <c r="L1562" s="258"/>
      <c r="M1562" s="259" t="s">
        <v>21</v>
      </c>
      <c r="N1562" s="260" t="s">
        <v>43</v>
      </c>
      <c r="O1562" s="45"/>
      <c r="P1562" s="224">
        <f>O1562*H1562</f>
        <v>0</v>
      </c>
      <c r="Q1562" s="224">
        <v>0.001</v>
      </c>
      <c r="R1562" s="224">
        <f>Q1562*H1562</f>
        <v>0.41500000000000004</v>
      </c>
      <c r="S1562" s="224">
        <v>0</v>
      </c>
      <c r="T1562" s="225">
        <f>S1562*H1562</f>
        <v>0</v>
      </c>
      <c r="AR1562" s="22" t="s">
        <v>426</v>
      </c>
      <c r="AT1562" s="22" t="s">
        <v>261</v>
      </c>
      <c r="AU1562" s="22" t="s">
        <v>81</v>
      </c>
      <c r="AY1562" s="22" t="s">
        <v>146</v>
      </c>
      <c r="BE1562" s="226">
        <f>IF(N1562="základní",J1562,0)</f>
        <v>0</v>
      </c>
      <c r="BF1562" s="226">
        <f>IF(N1562="snížená",J1562,0)</f>
        <v>0</v>
      </c>
      <c r="BG1562" s="226">
        <f>IF(N1562="zákl. přenesená",J1562,0)</f>
        <v>0</v>
      </c>
      <c r="BH1562" s="226">
        <f>IF(N1562="sníž. přenesená",J1562,0)</f>
        <v>0</v>
      </c>
      <c r="BI1562" s="226">
        <f>IF(N1562="nulová",J1562,0)</f>
        <v>0</v>
      </c>
      <c r="BJ1562" s="22" t="s">
        <v>79</v>
      </c>
      <c r="BK1562" s="226">
        <f>ROUND(I1562*H1562,2)</f>
        <v>0</v>
      </c>
      <c r="BL1562" s="22" t="s">
        <v>260</v>
      </c>
      <c r="BM1562" s="22" t="s">
        <v>1707</v>
      </c>
    </row>
    <row r="1563" s="1" customFormat="1">
      <c r="B1563" s="44"/>
      <c r="C1563" s="72"/>
      <c r="D1563" s="227" t="s">
        <v>155</v>
      </c>
      <c r="E1563" s="72"/>
      <c r="F1563" s="228" t="s">
        <v>1706</v>
      </c>
      <c r="G1563" s="72"/>
      <c r="H1563" s="72"/>
      <c r="I1563" s="185"/>
      <c r="J1563" s="72"/>
      <c r="K1563" s="72"/>
      <c r="L1563" s="70"/>
      <c r="M1563" s="229"/>
      <c r="N1563" s="45"/>
      <c r="O1563" s="45"/>
      <c r="P1563" s="45"/>
      <c r="Q1563" s="45"/>
      <c r="R1563" s="45"/>
      <c r="S1563" s="45"/>
      <c r="T1563" s="93"/>
      <c r="AT1563" s="22" t="s">
        <v>155</v>
      </c>
      <c r="AU1563" s="22" t="s">
        <v>81</v>
      </c>
    </row>
    <row r="1564" s="12" customFormat="1">
      <c r="B1564" s="240"/>
      <c r="C1564" s="241"/>
      <c r="D1564" s="227" t="s">
        <v>157</v>
      </c>
      <c r="E1564" s="242" t="s">
        <v>21</v>
      </c>
      <c r="F1564" s="243" t="s">
        <v>1708</v>
      </c>
      <c r="G1564" s="241"/>
      <c r="H1564" s="244">
        <v>415</v>
      </c>
      <c r="I1564" s="245"/>
      <c r="J1564" s="241"/>
      <c r="K1564" s="241"/>
      <c r="L1564" s="246"/>
      <c r="M1564" s="247"/>
      <c r="N1564" s="248"/>
      <c r="O1564" s="248"/>
      <c r="P1564" s="248"/>
      <c r="Q1564" s="248"/>
      <c r="R1564" s="248"/>
      <c r="S1564" s="248"/>
      <c r="T1564" s="249"/>
      <c r="AT1564" s="250" t="s">
        <v>157</v>
      </c>
      <c r="AU1564" s="250" t="s">
        <v>81</v>
      </c>
      <c r="AV1564" s="12" t="s">
        <v>81</v>
      </c>
      <c r="AW1564" s="12" t="s">
        <v>35</v>
      </c>
      <c r="AX1564" s="12" t="s">
        <v>72</v>
      </c>
      <c r="AY1564" s="250" t="s">
        <v>146</v>
      </c>
    </row>
    <row r="1565" s="1" customFormat="1" ht="25.5" customHeight="1">
      <c r="B1565" s="44"/>
      <c r="C1565" s="215" t="s">
        <v>1709</v>
      </c>
      <c r="D1565" s="215" t="s">
        <v>148</v>
      </c>
      <c r="E1565" s="216" t="s">
        <v>1710</v>
      </c>
      <c r="F1565" s="217" t="s">
        <v>1711</v>
      </c>
      <c r="G1565" s="218" t="s">
        <v>274</v>
      </c>
      <c r="H1565" s="219">
        <v>30</v>
      </c>
      <c r="I1565" s="220"/>
      <c r="J1565" s="221">
        <f>ROUND(I1565*H1565,2)</f>
        <v>0</v>
      </c>
      <c r="K1565" s="217" t="s">
        <v>152</v>
      </c>
      <c r="L1565" s="70"/>
      <c r="M1565" s="222" t="s">
        <v>21</v>
      </c>
      <c r="N1565" s="223" t="s">
        <v>43</v>
      </c>
      <c r="O1565" s="45"/>
      <c r="P1565" s="224">
        <f>O1565*H1565</f>
        <v>0</v>
      </c>
      <c r="Q1565" s="224">
        <v>0</v>
      </c>
      <c r="R1565" s="224">
        <f>Q1565*H1565</f>
        <v>0</v>
      </c>
      <c r="S1565" s="224">
        <v>0.001</v>
      </c>
      <c r="T1565" s="225">
        <f>S1565*H1565</f>
        <v>0.029999999999999999</v>
      </c>
      <c r="AR1565" s="22" t="s">
        <v>260</v>
      </c>
      <c r="AT1565" s="22" t="s">
        <v>148</v>
      </c>
      <c r="AU1565" s="22" t="s">
        <v>81</v>
      </c>
      <c r="AY1565" s="22" t="s">
        <v>146</v>
      </c>
      <c r="BE1565" s="226">
        <f>IF(N1565="základní",J1565,0)</f>
        <v>0</v>
      </c>
      <c r="BF1565" s="226">
        <f>IF(N1565="snížená",J1565,0)</f>
        <v>0</v>
      </c>
      <c r="BG1565" s="226">
        <f>IF(N1565="zákl. přenesená",J1565,0)</f>
        <v>0</v>
      </c>
      <c r="BH1565" s="226">
        <f>IF(N1565="sníž. přenesená",J1565,0)</f>
        <v>0</v>
      </c>
      <c r="BI1565" s="226">
        <f>IF(N1565="nulová",J1565,0)</f>
        <v>0</v>
      </c>
      <c r="BJ1565" s="22" t="s">
        <v>79</v>
      </c>
      <c r="BK1565" s="226">
        <f>ROUND(I1565*H1565,2)</f>
        <v>0</v>
      </c>
      <c r="BL1565" s="22" t="s">
        <v>260</v>
      </c>
      <c r="BM1565" s="22" t="s">
        <v>1712</v>
      </c>
    </row>
    <row r="1566" s="1" customFormat="1">
      <c r="B1566" s="44"/>
      <c r="C1566" s="72"/>
      <c r="D1566" s="227" t="s">
        <v>155</v>
      </c>
      <c r="E1566" s="72"/>
      <c r="F1566" s="228" t="s">
        <v>1713</v>
      </c>
      <c r="G1566" s="72"/>
      <c r="H1566" s="72"/>
      <c r="I1566" s="185"/>
      <c r="J1566" s="72"/>
      <c r="K1566" s="72"/>
      <c r="L1566" s="70"/>
      <c r="M1566" s="229"/>
      <c r="N1566" s="45"/>
      <c r="O1566" s="45"/>
      <c r="P1566" s="45"/>
      <c r="Q1566" s="45"/>
      <c r="R1566" s="45"/>
      <c r="S1566" s="45"/>
      <c r="T1566" s="93"/>
      <c r="AT1566" s="22" t="s">
        <v>155</v>
      </c>
      <c r="AU1566" s="22" t="s">
        <v>81</v>
      </c>
    </row>
    <row r="1567" s="12" customFormat="1">
      <c r="B1567" s="240"/>
      <c r="C1567" s="241"/>
      <c r="D1567" s="227" t="s">
        <v>157</v>
      </c>
      <c r="E1567" s="242" t="s">
        <v>21</v>
      </c>
      <c r="F1567" s="243" t="s">
        <v>1714</v>
      </c>
      <c r="G1567" s="241"/>
      <c r="H1567" s="244">
        <v>30</v>
      </c>
      <c r="I1567" s="245"/>
      <c r="J1567" s="241"/>
      <c r="K1567" s="241"/>
      <c r="L1567" s="246"/>
      <c r="M1567" s="247"/>
      <c r="N1567" s="248"/>
      <c r="O1567" s="248"/>
      <c r="P1567" s="248"/>
      <c r="Q1567" s="248"/>
      <c r="R1567" s="248"/>
      <c r="S1567" s="248"/>
      <c r="T1567" s="249"/>
      <c r="AT1567" s="250" t="s">
        <v>157</v>
      </c>
      <c r="AU1567" s="250" t="s">
        <v>81</v>
      </c>
      <c r="AV1567" s="12" t="s">
        <v>81</v>
      </c>
      <c r="AW1567" s="12" t="s">
        <v>35</v>
      </c>
      <c r="AX1567" s="12" t="s">
        <v>72</v>
      </c>
      <c r="AY1567" s="250" t="s">
        <v>146</v>
      </c>
    </row>
    <row r="1568" s="1" customFormat="1" ht="16.5" customHeight="1">
      <c r="B1568" s="44"/>
      <c r="C1568" s="215" t="s">
        <v>1715</v>
      </c>
      <c r="D1568" s="215" t="s">
        <v>148</v>
      </c>
      <c r="E1568" s="216" t="s">
        <v>1716</v>
      </c>
      <c r="F1568" s="217" t="s">
        <v>1717</v>
      </c>
      <c r="G1568" s="218" t="s">
        <v>466</v>
      </c>
      <c r="H1568" s="219">
        <v>1</v>
      </c>
      <c r="I1568" s="220"/>
      <c r="J1568" s="221">
        <f>ROUND(I1568*H1568,2)</f>
        <v>0</v>
      </c>
      <c r="K1568" s="217" t="s">
        <v>152</v>
      </c>
      <c r="L1568" s="70"/>
      <c r="M1568" s="222" t="s">
        <v>21</v>
      </c>
      <c r="N1568" s="223" t="s">
        <v>43</v>
      </c>
      <c r="O1568" s="45"/>
      <c r="P1568" s="224">
        <f>O1568*H1568</f>
        <v>0</v>
      </c>
      <c r="Q1568" s="224">
        <v>0</v>
      </c>
      <c r="R1568" s="224">
        <f>Q1568*H1568</f>
        <v>0</v>
      </c>
      <c r="S1568" s="224">
        <v>0</v>
      </c>
      <c r="T1568" s="225">
        <f>S1568*H1568</f>
        <v>0</v>
      </c>
      <c r="AR1568" s="22" t="s">
        <v>260</v>
      </c>
      <c r="AT1568" s="22" t="s">
        <v>148</v>
      </c>
      <c r="AU1568" s="22" t="s">
        <v>81</v>
      </c>
      <c r="AY1568" s="22" t="s">
        <v>146</v>
      </c>
      <c r="BE1568" s="226">
        <f>IF(N1568="základní",J1568,0)</f>
        <v>0</v>
      </c>
      <c r="BF1568" s="226">
        <f>IF(N1568="snížená",J1568,0)</f>
        <v>0</v>
      </c>
      <c r="BG1568" s="226">
        <f>IF(N1568="zákl. přenesená",J1568,0)</f>
        <v>0</v>
      </c>
      <c r="BH1568" s="226">
        <f>IF(N1568="sníž. přenesená",J1568,0)</f>
        <v>0</v>
      </c>
      <c r="BI1568" s="226">
        <f>IF(N1568="nulová",J1568,0)</f>
        <v>0</v>
      </c>
      <c r="BJ1568" s="22" t="s">
        <v>79</v>
      </c>
      <c r="BK1568" s="226">
        <f>ROUND(I1568*H1568,2)</f>
        <v>0</v>
      </c>
      <c r="BL1568" s="22" t="s">
        <v>260</v>
      </c>
      <c r="BM1568" s="22" t="s">
        <v>1718</v>
      </c>
    </row>
    <row r="1569" s="1" customFormat="1">
      <c r="B1569" s="44"/>
      <c r="C1569" s="72"/>
      <c r="D1569" s="227" t="s">
        <v>155</v>
      </c>
      <c r="E1569" s="72"/>
      <c r="F1569" s="228" t="s">
        <v>1719</v>
      </c>
      <c r="G1569" s="72"/>
      <c r="H1569" s="72"/>
      <c r="I1569" s="185"/>
      <c r="J1569" s="72"/>
      <c r="K1569" s="72"/>
      <c r="L1569" s="70"/>
      <c r="M1569" s="229"/>
      <c r="N1569" s="45"/>
      <c r="O1569" s="45"/>
      <c r="P1569" s="45"/>
      <c r="Q1569" s="45"/>
      <c r="R1569" s="45"/>
      <c r="S1569" s="45"/>
      <c r="T1569" s="93"/>
      <c r="AT1569" s="22" t="s">
        <v>155</v>
      </c>
      <c r="AU1569" s="22" t="s">
        <v>81</v>
      </c>
    </row>
    <row r="1570" s="1" customFormat="1" ht="16.5" customHeight="1">
      <c r="B1570" s="44"/>
      <c r="C1570" s="251" t="s">
        <v>1720</v>
      </c>
      <c r="D1570" s="251" t="s">
        <v>261</v>
      </c>
      <c r="E1570" s="252" t="s">
        <v>1721</v>
      </c>
      <c r="F1570" s="253" t="s">
        <v>1722</v>
      </c>
      <c r="G1570" s="254" t="s">
        <v>466</v>
      </c>
      <c r="H1570" s="255">
        <v>1</v>
      </c>
      <c r="I1570" s="256"/>
      <c r="J1570" s="257">
        <f>ROUND(I1570*H1570,2)</f>
        <v>0</v>
      </c>
      <c r="K1570" s="253" t="s">
        <v>152</v>
      </c>
      <c r="L1570" s="258"/>
      <c r="M1570" s="259" t="s">
        <v>21</v>
      </c>
      <c r="N1570" s="260" t="s">
        <v>43</v>
      </c>
      <c r="O1570" s="45"/>
      <c r="P1570" s="224">
        <f>O1570*H1570</f>
        <v>0</v>
      </c>
      <c r="Q1570" s="224">
        <v>0.0023</v>
      </c>
      <c r="R1570" s="224">
        <f>Q1570*H1570</f>
        <v>0.0023</v>
      </c>
      <c r="S1570" s="224">
        <v>0</v>
      </c>
      <c r="T1570" s="225">
        <f>S1570*H1570</f>
        <v>0</v>
      </c>
      <c r="AR1570" s="22" t="s">
        <v>426</v>
      </c>
      <c r="AT1570" s="22" t="s">
        <v>261</v>
      </c>
      <c r="AU1570" s="22" t="s">
        <v>81</v>
      </c>
      <c r="AY1570" s="22" t="s">
        <v>146</v>
      </c>
      <c r="BE1570" s="226">
        <f>IF(N1570="základní",J1570,0)</f>
        <v>0</v>
      </c>
      <c r="BF1570" s="226">
        <f>IF(N1570="snížená",J1570,0)</f>
        <v>0</v>
      </c>
      <c r="BG1570" s="226">
        <f>IF(N1570="zákl. přenesená",J1570,0)</f>
        <v>0</v>
      </c>
      <c r="BH1570" s="226">
        <f>IF(N1570="sníž. přenesená",J1570,0)</f>
        <v>0</v>
      </c>
      <c r="BI1570" s="226">
        <f>IF(N1570="nulová",J1570,0)</f>
        <v>0</v>
      </c>
      <c r="BJ1570" s="22" t="s">
        <v>79</v>
      </c>
      <c r="BK1570" s="226">
        <f>ROUND(I1570*H1570,2)</f>
        <v>0</v>
      </c>
      <c r="BL1570" s="22" t="s">
        <v>260</v>
      </c>
      <c r="BM1570" s="22" t="s">
        <v>1723</v>
      </c>
    </row>
    <row r="1571" s="1" customFormat="1">
      <c r="B1571" s="44"/>
      <c r="C1571" s="72"/>
      <c r="D1571" s="227" t="s">
        <v>155</v>
      </c>
      <c r="E1571" s="72"/>
      <c r="F1571" s="228" t="s">
        <v>1722</v>
      </c>
      <c r="G1571" s="72"/>
      <c r="H1571" s="72"/>
      <c r="I1571" s="185"/>
      <c r="J1571" s="72"/>
      <c r="K1571" s="72"/>
      <c r="L1571" s="70"/>
      <c r="M1571" s="229"/>
      <c r="N1571" s="45"/>
      <c r="O1571" s="45"/>
      <c r="P1571" s="45"/>
      <c r="Q1571" s="45"/>
      <c r="R1571" s="45"/>
      <c r="S1571" s="45"/>
      <c r="T1571" s="93"/>
      <c r="AT1571" s="22" t="s">
        <v>155</v>
      </c>
      <c r="AU1571" s="22" t="s">
        <v>81</v>
      </c>
    </row>
    <row r="1572" s="1" customFormat="1" ht="16.5" customHeight="1">
      <c r="B1572" s="44"/>
      <c r="C1572" s="215" t="s">
        <v>1724</v>
      </c>
      <c r="D1572" s="215" t="s">
        <v>148</v>
      </c>
      <c r="E1572" s="216" t="s">
        <v>1725</v>
      </c>
      <c r="F1572" s="217" t="s">
        <v>1726</v>
      </c>
      <c r="G1572" s="218" t="s">
        <v>466</v>
      </c>
      <c r="H1572" s="219">
        <v>1</v>
      </c>
      <c r="I1572" s="220"/>
      <c r="J1572" s="221">
        <f>ROUND(I1572*H1572,2)</f>
        <v>0</v>
      </c>
      <c r="K1572" s="217" t="s">
        <v>152</v>
      </c>
      <c r="L1572" s="70"/>
      <c r="M1572" s="222" t="s">
        <v>21</v>
      </c>
      <c r="N1572" s="223" t="s">
        <v>43</v>
      </c>
      <c r="O1572" s="45"/>
      <c r="P1572" s="224">
        <f>O1572*H1572</f>
        <v>0</v>
      </c>
      <c r="Q1572" s="224">
        <v>0</v>
      </c>
      <c r="R1572" s="224">
        <f>Q1572*H1572</f>
        <v>0</v>
      </c>
      <c r="S1572" s="224">
        <v>0</v>
      </c>
      <c r="T1572" s="225">
        <f>S1572*H1572</f>
        <v>0</v>
      </c>
      <c r="AR1572" s="22" t="s">
        <v>260</v>
      </c>
      <c r="AT1572" s="22" t="s">
        <v>148</v>
      </c>
      <c r="AU1572" s="22" t="s">
        <v>81</v>
      </c>
      <c r="AY1572" s="22" t="s">
        <v>146</v>
      </c>
      <c r="BE1572" s="226">
        <f>IF(N1572="základní",J1572,0)</f>
        <v>0</v>
      </c>
      <c r="BF1572" s="226">
        <f>IF(N1572="snížená",J1572,0)</f>
        <v>0</v>
      </c>
      <c r="BG1572" s="226">
        <f>IF(N1572="zákl. přenesená",J1572,0)</f>
        <v>0</v>
      </c>
      <c r="BH1572" s="226">
        <f>IF(N1572="sníž. přenesená",J1572,0)</f>
        <v>0</v>
      </c>
      <c r="BI1572" s="226">
        <f>IF(N1572="nulová",J1572,0)</f>
        <v>0</v>
      </c>
      <c r="BJ1572" s="22" t="s">
        <v>79</v>
      </c>
      <c r="BK1572" s="226">
        <f>ROUND(I1572*H1572,2)</f>
        <v>0</v>
      </c>
      <c r="BL1572" s="22" t="s">
        <v>260</v>
      </c>
      <c r="BM1572" s="22" t="s">
        <v>1727</v>
      </c>
    </row>
    <row r="1573" s="1" customFormat="1">
      <c r="B1573" s="44"/>
      <c r="C1573" s="72"/>
      <c r="D1573" s="227" t="s">
        <v>155</v>
      </c>
      <c r="E1573" s="72"/>
      <c r="F1573" s="228" t="s">
        <v>1728</v>
      </c>
      <c r="G1573" s="72"/>
      <c r="H1573" s="72"/>
      <c r="I1573" s="185"/>
      <c r="J1573" s="72"/>
      <c r="K1573" s="72"/>
      <c r="L1573" s="70"/>
      <c r="M1573" s="229"/>
      <c r="N1573" s="45"/>
      <c r="O1573" s="45"/>
      <c r="P1573" s="45"/>
      <c r="Q1573" s="45"/>
      <c r="R1573" s="45"/>
      <c r="S1573" s="45"/>
      <c r="T1573" s="93"/>
      <c r="AT1573" s="22" t="s">
        <v>155</v>
      </c>
      <c r="AU1573" s="22" t="s">
        <v>81</v>
      </c>
    </row>
    <row r="1574" s="1" customFormat="1" ht="16.5" customHeight="1">
      <c r="B1574" s="44"/>
      <c r="C1574" s="251" t="s">
        <v>1729</v>
      </c>
      <c r="D1574" s="251" t="s">
        <v>261</v>
      </c>
      <c r="E1574" s="252" t="s">
        <v>1730</v>
      </c>
      <c r="F1574" s="253" t="s">
        <v>1731</v>
      </c>
      <c r="G1574" s="254" t="s">
        <v>466</v>
      </c>
      <c r="H1574" s="255">
        <v>1</v>
      </c>
      <c r="I1574" s="256"/>
      <c r="J1574" s="257">
        <f>ROUND(I1574*H1574,2)</f>
        <v>0</v>
      </c>
      <c r="K1574" s="253" t="s">
        <v>152</v>
      </c>
      <c r="L1574" s="258"/>
      <c r="M1574" s="259" t="s">
        <v>21</v>
      </c>
      <c r="N1574" s="260" t="s">
        <v>43</v>
      </c>
      <c r="O1574" s="45"/>
      <c r="P1574" s="224">
        <f>O1574*H1574</f>
        <v>0</v>
      </c>
      <c r="Q1574" s="224">
        <v>0.0060000000000000001</v>
      </c>
      <c r="R1574" s="224">
        <f>Q1574*H1574</f>
        <v>0.0060000000000000001</v>
      </c>
      <c r="S1574" s="224">
        <v>0</v>
      </c>
      <c r="T1574" s="225">
        <f>S1574*H1574</f>
        <v>0</v>
      </c>
      <c r="AR1574" s="22" t="s">
        <v>426</v>
      </c>
      <c r="AT1574" s="22" t="s">
        <v>261</v>
      </c>
      <c r="AU1574" s="22" t="s">
        <v>81</v>
      </c>
      <c r="AY1574" s="22" t="s">
        <v>146</v>
      </c>
      <c r="BE1574" s="226">
        <f>IF(N1574="základní",J1574,0)</f>
        <v>0</v>
      </c>
      <c r="BF1574" s="226">
        <f>IF(N1574="snížená",J1574,0)</f>
        <v>0</v>
      </c>
      <c r="BG1574" s="226">
        <f>IF(N1574="zákl. přenesená",J1574,0)</f>
        <v>0</v>
      </c>
      <c r="BH1574" s="226">
        <f>IF(N1574="sníž. přenesená",J1574,0)</f>
        <v>0</v>
      </c>
      <c r="BI1574" s="226">
        <f>IF(N1574="nulová",J1574,0)</f>
        <v>0</v>
      </c>
      <c r="BJ1574" s="22" t="s">
        <v>79</v>
      </c>
      <c r="BK1574" s="226">
        <f>ROUND(I1574*H1574,2)</f>
        <v>0</v>
      </c>
      <c r="BL1574" s="22" t="s">
        <v>260</v>
      </c>
      <c r="BM1574" s="22" t="s">
        <v>1732</v>
      </c>
    </row>
    <row r="1575" s="1" customFormat="1">
      <c r="B1575" s="44"/>
      <c r="C1575" s="72"/>
      <c r="D1575" s="227" t="s">
        <v>155</v>
      </c>
      <c r="E1575" s="72"/>
      <c r="F1575" s="228" t="s">
        <v>1731</v>
      </c>
      <c r="G1575" s="72"/>
      <c r="H1575" s="72"/>
      <c r="I1575" s="185"/>
      <c r="J1575" s="72"/>
      <c r="K1575" s="72"/>
      <c r="L1575" s="70"/>
      <c r="M1575" s="229"/>
      <c r="N1575" s="45"/>
      <c r="O1575" s="45"/>
      <c r="P1575" s="45"/>
      <c r="Q1575" s="45"/>
      <c r="R1575" s="45"/>
      <c r="S1575" s="45"/>
      <c r="T1575" s="93"/>
      <c r="AT1575" s="22" t="s">
        <v>155</v>
      </c>
      <c r="AU1575" s="22" t="s">
        <v>81</v>
      </c>
    </row>
    <row r="1576" s="1" customFormat="1" ht="16.5" customHeight="1">
      <c r="B1576" s="44"/>
      <c r="C1576" s="215" t="s">
        <v>1733</v>
      </c>
      <c r="D1576" s="215" t="s">
        <v>148</v>
      </c>
      <c r="E1576" s="216" t="s">
        <v>1734</v>
      </c>
      <c r="F1576" s="217" t="s">
        <v>1735</v>
      </c>
      <c r="G1576" s="218" t="s">
        <v>274</v>
      </c>
      <c r="H1576" s="219">
        <v>9</v>
      </c>
      <c r="I1576" s="220"/>
      <c r="J1576" s="221">
        <f>ROUND(I1576*H1576,2)</f>
        <v>0</v>
      </c>
      <c r="K1576" s="217" t="s">
        <v>1736</v>
      </c>
      <c r="L1576" s="70"/>
      <c r="M1576" s="222" t="s">
        <v>21</v>
      </c>
      <c r="N1576" s="223" t="s">
        <v>43</v>
      </c>
      <c r="O1576" s="45"/>
      <c r="P1576" s="224">
        <f>O1576*H1576</f>
        <v>0</v>
      </c>
      <c r="Q1576" s="224">
        <v>6.9999999999999994E-05</v>
      </c>
      <c r="R1576" s="224">
        <f>Q1576*H1576</f>
        <v>0.00062999999999999992</v>
      </c>
      <c r="S1576" s="224">
        <v>0</v>
      </c>
      <c r="T1576" s="225">
        <f>S1576*H1576</f>
        <v>0</v>
      </c>
      <c r="AR1576" s="22" t="s">
        <v>260</v>
      </c>
      <c r="AT1576" s="22" t="s">
        <v>148</v>
      </c>
      <c r="AU1576" s="22" t="s">
        <v>81</v>
      </c>
      <c r="AY1576" s="22" t="s">
        <v>146</v>
      </c>
      <c r="BE1576" s="226">
        <f>IF(N1576="základní",J1576,0)</f>
        <v>0</v>
      </c>
      <c r="BF1576" s="226">
        <f>IF(N1576="snížená",J1576,0)</f>
        <v>0</v>
      </c>
      <c r="BG1576" s="226">
        <f>IF(N1576="zákl. přenesená",J1576,0)</f>
        <v>0</v>
      </c>
      <c r="BH1576" s="226">
        <f>IF(N1576="sníž. přenesená",J1576,0)</f>
        <v>0</v>
      </c>
      <c r="BI1576" s="226">
        <f>IF(N1576="nulová",J1576,0)</f>
        <v>0</v>
      </c>
      <c r="BJ1576" s="22" t="s">
        <v>79</v>
      </c>
      <c r="BK1576" s="226">
        <f>ROUND(I1576*H1576,2)</f>
        <v>0</v>
      </c>
      <c r="BL1576" s="22" t="s">
        <v>260</v>
      </c>
      <c r="BM1576" s="22" t="s">
        <v>1737</v>
      </c>
    </row>
    <row r="1577" s="1" customFormat="1">
      <c r="B1577" s="44"/>
      <c r="C1577" s="72"/>
      <c r="D1577" s="227" t="s">
        <v>155</v>
      </c>
      <c r="E1577" s="72"/>
      <c r="F1577" s="228" t="s">
        <v>1738</v>
      </c>
      <c r="G1577" s="72"/>
      <c r="H1577" s="72"/>
      <c r="I1577" s="185"/>
      <c r="J1577" s="72"/>
      <c r="K1577" s="72"/>
      <c r="L1577" s="70"/>
      <c r="M1577" s="229"/>
      <c r="N1577" s="45"/>
      <c r="O1577" s="45"/>
      <c r="P1577" s="45"/>
      <c r="Q1577" s="45"/>
      <c r="R1577" s="45"/>
      <c r="S1577" s="45"/>
      <c r="T1577" s="93"/>
      <c r="AT1577" s="22" t="s">
        <v>155</v>
      </c>
      <c r="AU1577" s="22" t="s">
        <v>81</v>
      </c>
    </row>
    <row r="1578" s="11" customFormat="1">
      <c r="B1578" s="230"/>
      <c r="C1578" s="231"/>
      <c r="D1578" s="227" t="s">
        <v>157</v>
      </c>
      <c r="E1578" s="232" t="s">
        <v>21</v>
      </c>
      <c r="F1578" s="233" t="s">
        <v>1739</v>
      </c>
      <c r="G1578" s="231"/>
      <c r="H1578" s="232" t="s">
        <v>21</v>
      </c>
      <c r="I1578" s="234"/>
      <c r="J1578" s="231"/>
      <c r="K1578" s="231"/>
      <c r="L1578" s="235"/>
      <c r="M1578" s="236"/>
      <c r="N1578" s="237"/>
      <c r="O1578" s="237"/>
      <c r="P1578" s="237"/>
      <c r="Q1578" s="237"/>
      <c r="R1578" s="237"/>
      <c r="S1578" s="237"/>
      <c r="T1578" s="238"/>
      <c r="AT1578" s="239" t="s">
        <v>157</v>
      </c>
      <c r="AU1578" s="239" t="s">
        <v>81</v>
      </c>
      <c r="AV1578" s="11" t="s">
        <v>79</v>
      </c>
      <c r="AW1578" s="11" t="s">
        <v>35</v>
      </c>
      <c r="AX1578" s="11" t="s">
        <v>72</v>
      </c>
      <c r="AY1578" s="239" t="s">
        <v>146</v>
      </c>
    </row>
    <row r="1579" s="11" customFormat="1">
      <c r="B1579" s="230"/>
      <c r="C1579" s="231"/>
      <c r="D1579" s="227" t="s">
        <v>157</v>
      </c>
      <c r="E1579" s="232" t="s">
        <v>21</v>
      </c>
      <c r="F1579" s="233" t="s">
        <v>1740</v>
      </c>
      <c r="G1579" s="231"/>
      <c r="H1579" s="232" t="s">
        <v>21</v>
      </c>
      <c r="I1579" s="234"/>
      <c r="J1579" s="231"/>
      <c r="K1579" s="231"/>
      <c r="L1579" s="235"/>
      <c r="M1579" s="236"/>
      <c r="N1579" s="237"/>
      <c r="O1579" s="237"/>
      <c r="P1579" s="237"/>
      <c r="Q1579" s="237"/>
      <c r="R1579" s="237"/>
      <c r="S1579" s="237"/>
      <c r="T1579" s="238"/>
      <c r="AT1579" s="239" t="s">
        <v>157</v>
      </c>
      <c r="AU1579" s="239" t="s">
        <v>81</v>
      </c>
      <c r="AV1579" s="11" t="s">
        <v>79</v>
      </c>
      <c r="AW1579" s="11" t="s">
        <v>35</v>
      </c>
      <c r="AX1579" s="11" t="s">
        <v>72</v>
      </c>
      <c r="AY1579" s="239" t="s">
        <v>146</v>
      </c>
    </row>
    <row r="1580" s="12" customFormat="1">
      <c r="B1580" s="240"/>
      <c r="C1580" s="241"/>
      <c r="D1580" s="227" t="s">
        <v>157</v>
      </c>
      <c r="E1580" s="242" t="s">
        <v>21</v>
      </c>
      <c r="F1580" s="243" t="s">
        <v>1741</v>
      </c>
      <c r="G1580" s="241"/>
      <c r="H1580" s="244">
        <v>9</v>
      </c>
      <c r="I1580" s="245"/>
      <c r="J1580" s="241"/>
      <c r="K1580" s="241"/>
      <c r="L1580" s="246"/>
      <c r="M1580" s="247"/>
      <c r="N1580" s="248"/>
      <c r="O1580" s="248"/>
      <c r="P1580" s="248"/>
      <c r="Q1580" s="248"/>
      <c r="R1580" s="248"/>
      <c r="S1580" s="248"/>
      <c r="T1580" s="249"/>
      <c r="AT1580" s="250" t="s">
        <v>157</v>
      </c>
      <c r="AU1580" s="250" t="s">
        <v>81</v>
      </c>
      <c r="AV1580" s="12" t="s">
        <v>81</v>
      </c>
      <c r="AW1580" s="12" t="s">
        <v>35</v>
      </c>
      <c r="AX1580" s="12" t="s">
        <v>79</v>
      </c>
      <c r="AY1580" s="250" t="s">
        <v>146</v>
      </c>
    </row>
    <row r="1581" s="1" customFormat="1" ht="16.5" customHeight="1">
      <c r="B1581" s="44"/>
      <c r="C1581" s="251" t="s">
        <v>1742</v>
      </c>
      <c r="D1581" s="251" t="s">
        <v>261</v>
      </c>
      <c r="E1581" s="252" t="s">
        <v>1743</v>
      </c>
      <c r="F1581" s="253" t="s">
        <v>1744</v>
      </c>
      <c r="G1581" s="254" t="s">
        <v>274</v>
      </c>
      <c r="H1581" s="255">
        <v>9</v>
      </c>
      <c r="I1581" s="256"/>
      <c r="J1581" s="257">
        <f>ROUND(I1581*H1581,2)</f>
        <v>0</v>
      </c>
      <c r="K1581" s="253" t="s">
        <v>21</v>
      </c>
      <c r="L1581" s="258"/>
      <c r="M1581" s="259" t="s">
        <v>21</v>
      </c>
      <c r="N1581" s="260" t="s">
        <v>43</v>
      </c>
      <c r="O1581" s="45"/>
      <c r="P1581" s="224">
        <f>O1581*H1581</f>
        <v>0</v>
      </c>
      <c r="Q1581" s="224">
        <v>0.001</v>
      </c>
      <c r="R1581" s="224">
        <f>Q1581*H1581</f>
        <v>0.0090000000000000011</v>
      </c>
      <c r="S1581" s="224">
        <v>0</v>
      </c>
      <c r="T1581" s="225">
        <f>S1581*H1581</f>
        <v>0</v>
      </c>
      <c r="AR1581" s="22" t="s">
        <v>426</v>
      </c>
      <c r="AT1581" s="22" t="s">
        <v>261</v>
      </c>
      <c r="AU1581" s="22" t="s">
        <v>81</v>
      </c>
      <c r="AY1581" s="22" t="s">
        <v>146</v>
      </c>
      <c r="BE1581" s="226">
        <f>IF(N1581="základní",J1581,0)</f>
        <v>0</v>
      </c>
      <c r="BF1581" s="226">
        <f>IF(N1581="snížená",J1581,0)</f>
        <v>0</v>
      </c>
      <c r="BG1581" s="226">
        <f>IF(N1581="zákl. přenesená",J1581,0)</f>
        <v>0</v>
      </c>
      <c r="BH1581" s="226">
        <f>IF(N1581="sníž. přenesená",J1581,0)</f>
        <v>0</v>
      </c>
      <c r="BI1581" s="226">
        <f>IF(N1581="nulová",J1581,0)</f>
        <v>0</v>
      </c>
      <c r="BJ1581" s="22" t="s">
        <v>79</v>
      </c>
      <c r="BK1581" s="226">
        <f>ROUND(I1581*H1581,2)</f>
        <v>0</v>
      </c>
      <c r="BL1581" s="22" t="s">
        <v>260</v>
      </c>
      <c r="BM1581" s="22" t="s">
        <v>1745</v>
      </c>
    </row>
    <row r="1582" s="1" customFormat="1">
      <c r="B1582" s="44"/>
      <c r="C1582" s="72"/>
      <c r="D1582" s="227" t="s">
        <v>155</v>
      </c>
      <c r="E1582" s="72"/>
      <c r="F1582" s="228" t="s">
        <v>1744</v>
      </c>
      <c r="G1582" s="72"/>
      <c r="H1582" s="72"/>
      <c r="I1582" s="185"/>
      <c r="J1582" s="72"/>
      <c r="K1582" s="72"/>
      <c r="L1582" s="70"/>
      <c r="M1582" s="229"/>
      <c r="N1582" s="45"/>
      <c r="O1582" s="45"/>
      <c r="P1582" s="45"/>
      <c r="Q1582" s="45"/>
      <c r="R1582" s="45"/>
      <c r="S1582" s="45"/>
      <c r="T1582" s="93"/>
      <c r="AT1582" s="22" t="s">
        <v>155</v>
      </c>
      <c r="AU1582" s="22" t="s">
        <v>81</v>
      </c>
    </row>
    <row r="1583" s="11" customFormat="1">
      <c r="B1583" s="230"/>
      <c r="C1583" s="231"/>
      <c r="D1583" s="227" t="s">
        <v>157</v>
      </c>
      <c r="E1583" s="232" t="s">
        <v>21</v>
      </c>
      <c r="F1583" s="233" t="s">
        <v>1739</v>
      </c>
      <c r="G1583" s="231"/>
      <c r="H1583" s="232" t="s">
        <v>21</v>
      </c>
      <c r="I1583" s="234"/>
      <c r="J1583" s="231"/>
      <c r="K1583" s="231"/>
      <c r="L1583" s="235"/>
      <c r="M1583" s="236"/>
      <c r="N1583" s="237"/>
      <c r="O1583" s="237"/>
      <c r="P1583" s="237"/>
      <c r="Q1583" s="237"/>
      <c r="R1583" s="237"/>
      <c r="S1583" s="237"/>
      <c r="T1583" s="238"/>
      <c r="AT1583" s="239" t="s">
        <v>157</v>
      </c>
      <c r="AU1583" s="239" t="s">
        <v>81</v>
      </c>
      <c r="AV1583" s="11" t="s">
        <v>79</v>
      </c>
      <c r="AW1583" s="11" t="s">
        <v>35</v>
      </c>
      <c r="AX1583" s="11" t="s">
        <v>72</v>
      </c>
      <c r="AY1583" s="239" t="s">
        <v>146</v>
      </c>
    </row>
    <row r="1584" s="11" customFormat="1">
      <c r="B1584" s="230"/>
      <c r="C1584" s="231"/>
      <c r="D1584" s="227" t="s">
        <v>157</v>
      </c>
      <c r="E1584" s="232" t="s">
        <v>21</v>
      </c>
      <c r="F1584" s="233" t="s">
        <v>1746</v>
      </c>
      <c r="G1584" s="231"/>
      <c r="H1584" s="232" t="s">
        <v>21</v>
      </c>
      <c r="I1584" s="234"/>
      <c r="J1584" s="231"/>
      <c r="K1584" s="231"/>
      <c r="L1584" s="235"/>
      <c r="M1584" s="236"/>
      <c r="N1584" s="237"/>
      <c r="O1584" s="237"/>
      <c r="P1584" s="237"/>
      <c r="Q1584" s="237"/>
      <c r="R1584" s="237"/>
      <c r="S1584" s="237"/>
      <c r="T1584" s="238"/>
      <c r="AT1584" s="239" t="s">
        <v>157</v>
      </c>
      <c r="AU1584" s="239" t="s">
        <v>81</v>
      </c>
      <c r="AV1584" s="11" t="s">
        <v>79</v>
      </c>
      <c r="AW1584" s="11" t="s">
        <v>35</v>
      </c>
      <c r="AX1584" s="11" t="s">
        <v>72</v>
      </c>
      <c r="AY1584" s="239" t="s">
        <v>146</v>
      </c>
    </row>
    <row r="1585" s="11" customFormat="1">
      <c r="B1585" s="230"/>
      <c r="C1585" s="231"/>
      <c r="D1585" s="227" t="s">
        <v>157</v>
      </c>
      <c r="E1585" s="232" t="s">
        <v>21</v>
      </c>
      <c r="F1585" s="233" t="s">
        <v>1747</v>
      </c>
      <c r="G1585" s="231"/>
      <c r="H1585" s="232" t="s">
        <v>21</v>
      </c>
      <c r="I1585" s="234"/>
      <c r="J1585" s="231"/>
      <c r="K1585" s="231"/>
      <c r="L1585" s="235"/>
      <c r="M1585" s="236"/>
      <c r="N1585" s="237"/>
      <c r="O1585" s="237"/>
      <c r="P1585" s="237"/>
      <c r="Q1585" s="237"/>
      <c r="R1585" s="237"/>
      <c r="S1585" s="237"/>
      <c r="T1585" s="238"/>
      <c r="AT1585" s="239" t="s">
        <v>157</v>
      </c>
      <c r="AU1585" s="239" t="s">
        <v>81</v>
      </c>
      <c r="AV1585" s="11" t="s">
        <v>79</v>
      </c>
      <c r="AW1585" s="11" t="s">
        <v>35</v>
      </c>
      <c r="AX1585" s="11" t="s">
        <v>72</v>
      </c>
      <c r="AY1585" s="239" t="s">
        <v>146</v>
      </c>
    </row>
    <row r="1586" s="12" customFormat="1">
      <c r="B1586" s="240"/>
      <c r="C1586" s="241"/>
      <c r="D1586" s="227" t="s">
        <v>157</v>
      </c>
      <c r="E1586" s="242" t="s">
        <v>21</v>
      </c>
      <c r="F1586" s="243" t="s">
        <v>1741</v>
      </c>
      <c r="G1586" s="241"/>
      <c r="H1586" s="244">
        <v>9</v>
      </c>
      <c r="I1586" s="245"/>
      <c r="J1586" s="241"/>
      <c r="K1586" s="241"/>
      <c r="L1586" s="246"/>
      <c r="M1586" s="247"/>
      <c r="N1586" s="248"/>
      <c r="O1586" s="248"/>
      <c r="P1586" s="248"/>
      <c r="Q1586" s="248"/>
      <c r="R1586" s="248"/>
      <c r="S1586" s="248"/>
      <c r="T1586" s="249"/>
      <c r="AT1586" s="250" t="s">
        <v>157</v>
      </c>
      <c r="AU1586" s="250" t="s">
        <v>81</v>
      </c>
      <c r="AV1586" s="12" t="s">
        <v>81</v>
      </c>
      <c r="AW1586" s="12" t="s">
        <v>35</v>
      </c>
      <c r="AX1586" s="12" t="s">
        <v>79</v>
      </c>
      <c r="AY1586" s="250" t="s">
        <v>146</v>
      </c>
    </row>
    <row r="1587" s="1" customFormat="1" ht="16.5" customHeight="1">
      <c r="B1587" s="44"/>
      <c r="C1587" s="215" t="s">
        <v>1748</v>
      </c>
      <c r="D1587" s="215" t="s">
        <v>148</v>
      </c>
      <c r="E1587" s="216" t="s">
        <v>1749</v>
      </c>
      <c r="F1587" s="217" t="s">
        <v>1750</v>
      </c>
      <c r="G1587" s="218" t="s">
        <v>223</v>
      </c>
      <c r="H1587" s="219">
        <v>0.433</v>
      </c>
      <c r="I1587" s="220"/>
      <c r="J1587" s="221">
        <f>ROUND(I1587*H1587,2)</f>
        <v>0</v>
      </c>
      <c r="K1587" s="217" t="s">
        <v>152</v>
      </c>
      <c r="L1587" s="70"/>
      <c r="M1587" s="222" t="s">
        <v>21</v>
      </c>
      <c r="N1587" s="223" t="s">
        <v>43</v>
      </c>
      <c r="O1587" s="45"/>
      <c r="P1587" s="224">
        <f>O1587*H1587</f>
        <v>0</v>
      </c>
      <c r="Q1587" s="224">
        <v>0</v>
      </c>
      <c r="R1587" s="224">
        <f>Q1587*H1587</f>
        <v>0</v>
      </c>
      <c r="S1587" s="224">
        <v>0</v>
      </c>
      <c r="T1587" s="225">
        <f>S1587*H1587</f>
        <v>0</v>
      </c>
      <c r="AR1587" s="22" t="s">
        <v>260</v>
      </c>
      <c r="AT1587" s="22" t="s">
        <v>148</v>
      </c>
      <c r="AU1587" s="22" t="s">
        <v>81</v>
      </c>
      <c r="AY1587" s="22" t="s">
        <v>146</v>
      </c>
      <c r="BE1587" s="226">
        <f>IF(N1587="základní",J1587,0)</f>
        <v>0</v>
      </c>
      <c r="BF1587" s="226">
        <f>IF(N1587="snížená",J1587,0)</f>
        <v>0</v>
      </c>
      <c r="BG1587" s="226">
        <f>IF(N1587="zákl. přenesená",J1587,0)</f>
        <v>0</v>
      </c>
      <c r="BH1587" s="226">
        <f>IF(N1587="sníž. přenesená",J1587,0)</f>
        <v>0</v>
      </c>
      <c r="BI1587" s="226">
        <f>IF(N1587="nulová",J1587,0)</f>
        <v>0</v>
      </c>
      <c r="BJ1587" s="22" t="s">
        <v>79</v>
      </c>
      <c r="BK1587" s="226">
        <f>ROUND(I1587*H1587,2)</f>
        <v>0</v>
      </c>
      <c r="BL1587" s="22" t="s">
        <v>260</v>
      </c>
      <c r="BM1587" s="22" t="s">
        <v>1751</v>
      </c>
    </row>
    <row r="1588" s="1" customFormat="1">
      <c r="B1588" s="44"/>
      <c r="C1588" s="72"/>
      <c r="D1588" s="227" t="s">
        <v>155</v>
      </c>
      <c r="E1588" s="72"/>
      <c r="F1588" s="228" t="s">
        <v>1752</v>
      </c>
      <c r="G1588" s="72"/>
      <c r="H1588" s="72"/>
      <c r="I1588" s="185"/>
      <c r="J1588" s="72"/>
      <c r="K1588" s="72"/>
      <c r="L1588" s="70"/>
      <c r="M1588" s="229"/>
      <c r="N1588" s="45"/>
      <c r="O1588" s="45"/>
      <c r="P1588" s="45"/>
      <c r="Q1588" s="45"/>
      <c r="R1588" s="45"/>
      <c r="S1588" s="45"/>
      <c r="T1588" s="93"/>
      <c r="AT1588" s="22" t="s">
        <v>155</v>
      </c>
      <c r="AU1588" s="22" t="s">
        <v>81</v>
      </c>
    </row>
    <row r="1589" s="10" customFormat="1" ht="29.88" customHeight="1">
      <c r="B1589" s="199"/>
      <c r="C1589" s="200"/>
      <c r="D1589" s="201" t="s">
        <v>71</v>
      </c>
      <c r="E1589" s="213" t="s">
        <v>1753</v>
      </c>
      <c r="F1589" s="213" t="s">
        <v>1754</v>
      </c>
      <c r="G1589" s="200"/>
      <c r="H1589" s="200"/>
      <c r="I1589" s="203"/>
      <c r="J1589" s="214">
        <f>BK1589</f>
        <v>0</v>
      </c>
      <c r="K1589" s="200"/>
      <c r="L1589" s="205"/>
      <c r="M1589" s="206"/>
      <c r="N1589" s="207"/>
      <c r="O1589" s="207"/>
      <c r="P1589" s="208">
        <f>SUM(P1590:P1638)</f>
        <v>0</v>
      </c>
      <c r="Q1589" s="207"/>
      <c r="R1589" s="208">
        <f>SUM(R1590:R1638)</f>
        <v>0.016183349999999999</v>
      </c>
      <c r="S1589" s="207"/>
      <c r="T1589" s="209">
        <f>SUM(T1590:T1638)</f>
        <v>0</v>
      </c>
      <c r="AR1589" s="210" t="s">
        <v>81</v>
      </c>
      <c r="AT1589" s="211" t="s">
        <v>71</v>
      </c>
      <c r="AU1589" s="211" t="s">
        <v>79</v>
      </c>
      <c r="AY1589" s="210" t="s">
        <v>146</v>
      </c>
      <c r="BK1589" s="212">
        <f>SUM(BK1590:BK1638)</f>
        <v>0</v>
      </c>
    </row>
    <row r="1590" s="1" customFormat="1" ht="16.5" customHeight="1">
      <c r="B1590" s="44"/>
      <c r="C1590" s="215" t="s">
        <v>1755</v>
      </c>
      <c r="D1590" s="215" t="s">
        <v>148</v>
      </c>
      <c r="E1590" s="216" t="s">
        <v>1756</v>
      </c>
      <c r="F1590" s="217" t="s">
        <v>1757</v>
      </c>
      <c r="G1590" s="218" t="s">
        <v>151</v>
      </c>
      <c r="H1590" s="219">
        <v>4.0640000000000001</v>
      </c>
      <c r="I1590" s="220"/>
      <c r="J1590" s="221">
        <f>ROUND(I1590*H1590,2)</f>
        <v>0</v>
      </c>
      <c r="K1590" s="217" t="s">
        <v>152</v>
      </c>
      <c r="L1590" s="70"/>
      <c r="M1590" s="222" t="s">
        <v>21</v>
      </c>
      <c r="N1590" s="223" t="s">
        <v>43</v>
      </c>
      <c r="O1590" s="45"/>
      <c r="P1590" s="224">
        <f>O1590*H1590</f>
        <v>0</v>
      </c>
      <c r="Q1590" s="224">
        <v>6.9999999999999994E-05</v>
      </c>
      <c r="R1590" s="224">
        <f>Q1590*H1590</f>
        <v>0.00028447999999999999</v>
      </c>
      <c r="S1590" s="224">
        <v>0</v>
      </c>
      <c r="T1590" s="225">
        <f>S1590*H1590</f>
        <v>0</v>
      </c>
      <c r="AR1590" s="22" t="s">
        <v>260</v>
      </c>
      <c r="AT1590" s="22" t="s">
        <v>148</v>
      </c>
      <c r="AU1590" s="22" t="s">
        <v>81</v>
      </c>
      <c r="AY1590" s="22" t="s">
        <v>146</v>
      </c>
      <c r="BE1590" s="226">
        <f>IF(N1590="základní",J1590,0)</f>
        <v>0</v>
      </c>
      <c r="BF1590" s="226">
        <f>IF(N1590="snížená",J1590,0)</f>
        <v>0</v>
      </c>
      <c r="BG1590" s="226">
        <f>IF(N1590="zákl. přenesená",J1590,0)</f>
        <v>0</v>
      </c>
      <c r="BH1590" s="226">
        <f>IF(N1590="sníž. přenesená",J1590,0)</f>
        <v>0</v>
      </c>
      <c r="BI1590" s="226">
        <f>IF(N1590="nulová",J1590,0)</f>
        <v>0</v>
      </c>
      <c r="BJ1590" s="22" t="s">
        <v>79</v>
      </c>
      <c r="BK1590" s="226">
        <f>ROUND(I1590*H1590,2)</f>
        <v>0</v>
      </c>
      <c r="BL1590" s="22" t="s">
        <v>260</v>
      </c>
      <c r="BM1590" s="22" t="s">
        <v>1758</v>
      </c>
    </row>
    <row r="1591" s="1" customFormat="1">
      <c r="B1591" s="44"/>
      <c r="C1591" s="72"/>
      <c r="D1591" s="227" t="s">
        <v>155</v>
      </c>
      <c r="E1591" s="72"/>
      <c r="F1591" s="228" t="s">
        <v>1759</v>
      </c>
      <c r="G1591" s="72"/>
      <c r="H1591" s="72"/>
      <c r="I1591" s="185"/>
      <c r="J1591" s="72"/>
      <c r="K1591" s="72"/>
      <c r="L1591" s="70"/>
      <c r="M1591" s="229"/>
      <c r="N1591" s="45"/>
      <c r="O1591" s="45"/>
      <c r="P1591" s="45"/>
      <c r="Q1591" s="45"/>
      <c r="R1591" s="45"/>
      <c r="S1591" s="45"/>
      <c r="T1591" s="93"/>
      <c r="AT1591" s="22" t="s">
        <v>155</v>
      </c>
      <c r="AU1591" s="22" t="s">
        <v>81</v>
      </c>
    </row>
    <row r="1592" s="11" customFormat="1">
      <c r="B1592" s="230"/>
      <c r="C1592" s="231"/>
      <c r="D1592" s="227" t="s">
        <v>157</v>
      </c>
      <c r="E1592" s="232" t="s">
        <v>21</v>
      </c>
      <c r="F1592" s="233" t="s">
        <v>1760</v>
      </c>
      <c r="G1592" s="231"/>
      <c r="H1592" s="232" t="s">
        <v>21</v>
      </c>
      <c r="I1592" s="234"/>
      <c r="J1592" s="231"/>
      <c r="K1592" s="231"/>
      <c r="L1592" s="235"/>
      <c r="M1592" s="236"/>
      <c r="N1592" s="237"/>
      <c r="O1592" s="237"/>
      <c r="P1592" s="237"/>
      <c r="Q1592" s="237"/>
      <c r="R1592" s="237"/>
      <c r="S1592" s="237"/>
      <c r="T1592" s="238"/>
      <c r="AT1592" s="239" t="s">
        <v>157</v>
      </c>
      <c r="AU1592" s="239" t="s">
        <v>81</v>
      </c>
      <c r="AV1592" s="11" t="s">
        <v>79</v>
      </c>
      <c r="AW1592" s="11" t="s">
        <v>35</v>
      </c>
      <c r="AX1592" s="11" t="s">
        <v>72</v>
      </c>
      <c r="AY1592" s="239" t="s">
        <v>146</v>
      </c>
    </row>
    <row r="1593" s="12" customFormat="1">
      <c r="B1593" s="240"/>
      <c r="C1593" s="241"/>
      <c r="D1593" s="227" t="s">
        <v>157</v>
      </c>
      <c r="E1593" s="242" t="s">
        <v>21</v>
      </c>
      <c r="F1593" s="243" t="s">
        <v>1761</v>
      </c>
      <c r="G1593" s="241"/>
      <c r="H1593" s="244">
        <v>0.71999999999999997</v>
      </c>
      <c r="I1593" s="245"/>
      <c r="J1593" s="241"/>
      <c r="K1593" s="241"/>
      <c r="L1593" s="246"/>
      <c r="M1593" s="247"/>
      <c r="N1593" s="248"/>
      <c r="O1593" s="248"/>
      <c r="P1593" s="248"/>
      <c r="Q1593" s="248"/>
      <c r="R1593" s="248"/>
      <c r="S1593" s="248"/>
      <c r="T1593" s="249"/>
      <c r="AT1593" s="250" t="s">
        <v>157</v>
      </c>
      <c r="AU1593" s="250" t="s">
        <v>81</v>
      </c>
      <c r="AV1593" s="12" t="s">
        <v>81</v>
      </c>
      <c r="AW1593" s="12" t="s">
        <v>35</v>
      </c>
      <c r="AX1593" s="12" t="s">
        <v>72</v>
      </c>
      <c r="AY1593" s="250" t="s">
        <v>146</v>
      </c>
    </row>
    <row r="1594" s="11" customFormat="1">
      <c r="B1594" s="230"/>
      <c r="C1594" s="231"/>
      <c r="D1594" s="227" t="s">
        <v>157</v>
      </c>
      <c r="E1594" s="232" t="s">
        <v>21</v>
      </c>
      <c r="F1594" s="233" t="s">
        <v>1762</v>
      </c>
      <c r="G1594" s="231"/>
      <c r="H1594" s="232" t="s">
        <v>21</v>
      </c>
      <c r="I1594" s="234"/>
      <c r="J1594" s="231"/>
      <c r="K1594" s="231"/>
      <c r="L1594" s="235"/>
      <c r="M1594" s="236"/>
      <c r="N1594" s="237"/>
      <c r="O1594" s="237"/>
      <c r="P1594" s="237"/>
      <c r="Q1594" s="237"/>
      <c r="R1594" s="237"/>
      <c r="S1594" s="237"/>
      <c r="T1594" s="238"/>
      <c r="AT1594" s="239" t="s">
        <v>157</v>
      </c>
      <c r="AU1594" s="239" t="s">
        <v>81</v>
      </c>
      <c r="AV1594" s="11" t="s">
        <v>79</v>
      </c>
      <c r="AW1594" s="11" t="s">
        <v>35</v>
      </c>
      <c r="AX1594" s="11" t="s">
        <v>72</v>
      </c>
      <c r="AY1594" s="239" t="s">
        <v>146</v>
      </c>
    </row>
    <row r="1595" s="12" customFormat="1">
      <c r="B1595" s="240"/>
      <c r="C1595" s="241"/>
      <c r="D1595" s="227" t="s">
        <v>157</v>
      </c>
      <c r="E1595" s="242" t="s">
        <v>21</v>
      </c>
      <c r="F1595" s="243" t="s">
        <v>1763</v>
      </c>
      <c r="G1595" s="241"/>
      <c r="H1595" s="244">
        <v>0.14399999999999999</v>
      </c>
      <c r="I1595" s="245"/>
      <c r="J1595" s="241"/>
      <c r="K1595" s="241"/>
      <c r="L1595" s="246"/>
      <c r="M1595" s="247"/>
      <c r="N1595" s="248"/>
      <c r="O1595" s="248"/>
      <c r="P1595" s="248"/>
      <c r="Q1595" s="248"/>
      <c r="R1595" s="248"/>
      <c r="S1595" s="248"/>
      <c r="T1595" s="249"/>
      <c r="AT1595" s="250" t="s">
        <v>157</v>
      </c>
      <c r="AU1595" s="250" t="s">
        <v>81</v>
      </c>
      <c r="AV1595" s="12" t="s">
        <v>81</v>
      </c>
      <c r="AW1595" s="12" t="s">
        <v>35</v>
      </c>
      <c r="AX1595" s="12" t="s">
        <v>72</v>
      </c>
      <c r="AY1595" s="250" t="s">
        <v>146</v>
      </c>
    </row>
    <row r="1596" s="11" customFormat="1">
      <c r="B1596" s="230"/>
      <c r="C1596" s="231"/>
      <c r="D1596" s="227" t="s">
        <v>157</v>
      </c>
      <c r="E1596" s="232" t="s">
        <v>21</v>
      </c>
      <c r="F1596" s="233" t="s">
        <v>1764</v>
      </c>
      <c r="G1596" s="231"/>
      <c r="H1596" s="232" t="s">
        <v>21</v>
      </c>
      <c r="I1596" s="234"/>
      <c r="J1596" s="231"/>
      <c r="K1596" s="231"/>
      <c r="L1596" s="235"/>
      <c r="M1596" s="236"/>
      <c r="N1596" s="237"/>
      <c r="O1596" s="237"/>
      <c r="P1596" s="237"/>
      <c r="Q1596" s="237"/>
      <c r="R1596" s="237"/>
      <c r="S1596" s="237"/>
      <c r="T1596" s="238"/>
      <c r="AT1596" s="239" t="s">
        <v>157</v>
      </c>
      <c r="AU1596" s="239" t="s">
        <v>81</v>
      </c>
      <c r="AV1596" s="11" t="s">
        <v>79</v>
      </c>
      <c r="AW1596" s="11" t="s">
        <v>35</v>
      </c>
      <c r="AX1596" s="11" t="s">
        <v>72</v>
      </c>
      <c r="AY1596" s="239" t="s">
        <v>146</v>
      </c>
    </row>
    <row r="1597" s="12" customFormat="1">
      <c r="B1597" s="240"/>
      <c r="C1597" s="241"/>
      <c r="D1597" s="227" t="s">
        <v>157</v>
      </c>
      <c r="E1597" s="242" t="s">
        <v>21</v>
      </c>
      <c r="F1597" s="243" t="s">
        <v>1765</v>
      </c>
      <c r="G1597" s="241"/>
      <c r="H1597" s="244">
        <v>0.40000000000000002</v>
      </c>
      <c r="I1597" s="245"/>
      <c r="J1597" s="241"/>
      <c r="K1597" s="241"/>
      <c r="L1597" s="246"/>
      <c r="M1597" s="247"/>
      <c r="N1597" s="248"/>
      <c r="O1597" s="248"/>
      <c r="P1597" s="248"/>
      <c r="Q1597" s="248"/>
      <c r="R1597" s="248"/>
      <c r="S1597" s="248"/>
      <c r="T1597" s="249"/>
      <c r="AT1597" s="250" t="s">
        <v>157</v>
      </c>
      <c r="AU1597" s="250" t="s">
        <v>81</v>
      </c>
      <c r="AV1597" s="12" t="s">
        <v>81</v>
      </c>
      <c r="AW1597" s="12" t="s">
        <v>35</v>
      </c>
      <c r="AX1597" s="12" t="s">
        <v>72</v>
      </c>
      <c r="AY1597" s="250" t="s">
        <v>146</v>
      </c>
    </row>
    <row r="1598" s="11" customFormat="1">
      <c r="B1598" s="230"/>
      <c r="C1598" s="231"/>
      <c r="D1598" s="227" t="s">
        <v>157</v>
      </c>
      <c r="E1598" s="232" t="s">
        <v>21</v>
      </c>
      <c r="F1598" s="233" t="s">
        <v>1766</v>
      </c>
      <c r="G1598" s="231"/>
      <c r="H1598" s="232" t="s">
        <v>21</v>
      </c>
      <c r="I1598" s="234"/>
      <c r="J1598" s="231"/>
      <c r="K1598" s="231"/>
      <c r="L1598" s="235"/>
      <c r="M1598" s="236"/>
      <c r="N1598" s="237"/>
      <c r="O1598" s="237"/>
      <c r="P1598" s="237"/>
      <c r="Q1598" s="237"/>
      <c r="R1598" s="237"/>
      <c r="S1598" s="237"/>
      <c r="T1598" s="238"/>
      <c r="AT1598" s="239" t="s">
        <v>157</v>
      </c>
      <c r="AU1598" s="239" t="s">
        <v>81</v>
      </c>
      <c r="AV1598" s="11" t="s">
        <v>79</v>
      </c>
      <c r="AW1598" s="11" t="s">
        <v>35</v>
      </c>
      <c r="AX1598" s="11" t="s">
        <v>72</v>
      </c>
      <c r="AY1598" s="239" t="s">
        <v>146</v>
      </c>
    </row>
    <row r="1599" s="12" customFormat="1">
      <c r="B1599" s="240"/>
      <c r="C1599" s="241"/>
      <c r="D1599" s="227" t="s">
        <v>157</v>
      </c>
      <c r="E1599" s="242" t="s">
        <v>21</v>
      </c>
      <c r="F1599" s="243" t="s">
        <v>1767</v>
      </c>
      <c r="G1599" s="241"/>
      <c r="H1599" s="244">
        <v>0.80000000000000004</v>
      </c>
      <c r="I1599" s="245"/>
      <c r="J1599" s="241"/>
      <c r="K1599" s="241"/>
      <c r="L1599" s="246"/>
      <c r="M1599" s="247"/>
      <c r="N1599" s="248"/>
      <c r="O1599" s="248"/>
      <c r="P1599" s="248"/>
      <c r="Q1599" s="248"/>
      <c r="R1599" s="248"/>
      <c r="S1599" s="248"/>
      <c r="T1599" s="249"/>
      <c r="AT1599" s="250" t="s">
        <v>157</v>
      </c>
      <c r="AU1599" s="250" t="s">
        <v>81</v>
      </c>
      <c r="AV1599" s="12" t="s">
        <v>81</v>
      </c>
      <c r="AW1599" s="12" t="s">
        <v>35</v>
      </c>
      <c r="AX1599" s="12" t="s">
        <v>72</v>
      </c>
      <c r="AY1599" s="250" t="s">
        <v>146</v>
      </c>
    </row>
    <row r="1600" s="11" customFormat="1">
      <c r="B1600" s="230"/>
      <c r="C1600" s="231"/>
      <c r="D1600" s="227" t="s">
        <v>157</v>
      </c>
      <c r="E1600" s="232" t="s">
        <v>21</v>
      </c>
      <c r="F1600" s="233" t="s">
        <v>1768</v>
      </c>
      <c r="G1600" s="231"/>
      <c r="H1600" s="232" t="s">
        <v>21</v>
      </c>
      <c r="I1600" s="234"/>
      <c r="J1600" s="231"/>
      <c r="K1600" s="231"/>
      <c r="L1600" s="235"/>
      <c r="M1600" s="236"/>
      <c r="N1600" s="237"/>
      <c r="O1600" s="237"/>
      <c r="P1600" s="237"/>
      <c r="Q1600" s="237"/>
      <c r="R1600" s="237"/>
      <c r="S1600" s="237"/>
      <c r="T1600" s="238"/>
      <c r="AT1600" s="239" t="s">
        <v>157</v>
      </c>
      <c r="AU1600" s="239" t="s">
        <v>81</v>
      </c>
      <c r="AV1600" s="11" t="s">
        <v>79</v>
      </c>
      <c r="AW1600" s="11" t="s">
        <v>35</v>
      </c>
      <c r="AX1600" s="11" t="s">
        <v>72</v>
      </c>
      <c r="AY1600" s="239" t="s">
        <v>146</v>
      </c>
    </row>
    <row r="1601" s="12" customFormat="1">
      <c r="B1601" s="240"/>
      <c r="C1601" s="241"/>
      <c r="D1601" s="227" t="s">
        <v>157</v>
      </c>
      <c r="E1601" s="242" t="s">
        <v>21</v>
      </c>
      <c r="F1601" s="243" t="s">
        <v>1769</v>
      </c>
      <c r="G1601" s="241"/>
      <c r="H1601" s="244">
        <v>2</v>
      </c>
      <c r="I1601" s="245"/>
      <c r="J1601" s="241"/>
      <c r="K1601" s="241"/>
      <c r="L1601" s="246"/>
      <c r="M1601" s="247"/>
      <c r="N1601" s="248"/>
      <c r="O1601" s="248"/>
      <c r="P1601" s="248"/>
      <c r="Q1601" s="248"/>
      <c r="R1601" s="248"/>
      <c r="S1601" s="248"/>
      <c r="T1601" s="249"/>
      <c r="AT1601" s="250" t="s">
        <v>157</v>
      </c>
      <c r="AU1601" s="250" t="s">
        <v>81</v>
      </c>
      <c r="AV1601" s="12" t="s">
        <v>81</v>
      </c>
      <c r="AW1601" s="12" t="s">
        <v>35</v>
      </c>
      <c r="AX1601" s="12" t="s">
        <v>72</v>
      </c>
      <c r="AY1601" s="250" t="s">
        <v>146</v>
      </c>
    </row>
    <row r="1602" s="1" customFormat="1" ht="16.5" customHeight="1">
      <c r="B1602" s="44"/>
      <c r="C1602" s="215" t="s">
        <v>1770</v>
      </c>
      <c r="D1602" s="215" t="s">
        <v>148</v>
      </c>
      <c r="E1602" s="216" t="s">
        <v>1771</v>
      </c>
      <c r="F1602" s="217" t="s">
        <v>1772</v>
      </c>
      <c r="G1602" s="218" t="s">
        <v>151</v>
      </c>
      <c r="H1602" s="219">
        <v>4.0640000000000001</v>
      </c>
      <c r="I1602" s="220"/>
      <c r="J1602" s="221">
        <f>ROUND(I1602*H1602,2)</f>
        <v>0</v>
      </c>
      <c r="K1602" s="217" t="s">
        <v>152</v>
      </c>
      <c r="L1602" s="70"/>
      <c r="M1602" s="222" t="s">
        <v>21</v>
      </c>
      <c r="N1602" s="223" t="s">
        <v>43</v>
      </c>
      <c r="O1602" s="45"/>
      <c r="P1602" s="224">
        <f>O1602*H1602</f>
        <v>0</v>
      </c>
      <c r="Q1602" s="224">
        <v>0.00023000000000000001</v>
      </c>
      <c r="R1602" s="224">
        <f>Q1602*H1602</f>
        <v>0.00093472</v>
      </c>
      <c r="S1602" s="224">
        <v>0</v>
      </c>
      <c r="T1602" s="225">
        <f>S1602*H1602</f>
        <v>0</v>
      </c>
      <c r="AR1602" s="22" t="s">
        <v>260</v>
      </c>
      <c r="AT1602" s="22" t="s">
        <v>148</v>
      </c>
      <c r="AU1602" s="22" t="s">
        <v>81</v>
      </c>
      <c r="AY1602" s="22" t="s">
        <v>146</v>
      </c>
      <c r="BE1602" s="226">
        <f>IF(N1602="základní",J1602,0)</f>
        <v>0</v>
      </c>
      <c r="BF1602" s="226">
        <f>IF(N1602="snížená",J1602,0)</f>
        <v>0</v>
      </c>
      <c r="BG1602" s="226">
        <f>IF(N1602="zákl. přenesená",J1602,0)</f>
        <v>0</v>
      </c>
      <c r="BH1602" s="226">
        <f>IF(N1602="sníž. přenesená",J1602,0)</f>
        <v>0</v>
      </c>
      <c r="BI1602" s="226">
        <f>IF(N1602="nulová",J1602,0)</f>
        <v>0</v>
      </c>
      <c r="BJ1602" s="22" t="s">
        <v>79</v>
      </c>
      <c r="BK1602" s="226">
        <f>ROUND(I1602*H1602,2)</f>
        <v>0</v>
      </c>
      <c r="BL1602" s="22" t="s">
        <v>260</v>
      </c>
      <c r="BM1602" s="22" t="s">
        <v>1773</v>
      </c>
    </row>
    <row r="1603" s="1" customFormat="1">
      <c r="B1603" s="44"/>
      <c r="C1603" s="72"/>
      <c r="D1603" s="227" t="s">
        <v>155</v>
      </c>
      <c r="E1603" s="72"/>
      <c r="F1603" s="228" t="s">
        <v>1774</v>
      </c>
      <c r="G1603" s="72"/>
      <c r="H1603" s="72"/>
      <c r="I1603" s="185"/>
      <c r="J1603" s="72"/>
      <c r="K1603" s="72"/>
      <c r="L1603" s="70"/>
      <c r="M1603" s="229"/>
      <c r="N1603" s="45"/>
      <c r="O1603" s="45"/>
      <c r="P1603" s="45"/>
      <c r="Q1603" s="45"/>
      <c r="R1603" s="45"/>
      <c r="S1603" s="45"/>
      <c r="T1603" s="93"/>
      <c r="AT1603" s="22" t="s">
        <v>155</v>
      </c>
      <c r="AU1603" s="22" t="s">
        <v>81</v>
      </c>
    </row>
    <row r="1604" s="11" customFormat="1">
      <c r="B1604" s="230"/>
      <c r="C1604" s="231"/>
      <c r="D1604" s="227" t="s">
        <v>157</v>
      </c>
      <c r="E1604" s="232" t="s">
        <v>21</v>
      </c>
      <c r="F1604" s="233" t="s">
        <v>1760</v>
      </c>
      <c r="G1604" s="231"/>
      <c r="H1604" s="232" t="s">
        <v>21</v>
      </c>
      <c r="I1604" s="234"/>
      <c r="J1604" s="231"/>
      <c r="K1604" s="231"/>
      <c r="L1604" s="235"/>
      <c r="M1604" s="236"/>
      <c r="N1604" s="237"/>
      <c r="O1604" s="237"/>
      <c r="P1604" s="237"/>
      <c r="Q1604" s="237"/>
      <c r="R1604" s="237"/>
      <c r="S1604" s="237"/>
      <c r="T1604" s="238"/>
      <c r="AT1604" s="239" t="s">
        <v>157</v>
      </c>
      <c r="AU1604" s="239" t="s">
        <v>81</v>
      </c>
      <c r="AV1604" s="11" t="s">
        <v>79</v>
      </c>
      <c r="AW1604" s="11" t="s">
        <v>35</v>
      </c>
      <c r="AX1604" s="11" t="s">
        <v>72</v>
      </c>
      <c r="AY1604" s="239" t="s">
        <v>146</v>
      </c>
    </row>
    <row r="1605" s="12" customFormat="1">
      <c r="B1605" s="240"/>
      <c r="C1605" s="241"/>
      <c r="D1605" s="227" t="s">
        <v>157</v>
      </c>
      <c r="E1605" s="242" t="s">
        <v>21</v>
      </c>
      <c r="F1605" s="243" t="s">
        <v>1761</v>
      </c>
      <c r="G1605" s="241"/>
      <c r="H1605" s="244">
        <v>0.71999999999999997</v>
      </c>
      <c r="I1605" s="245"/>
      <c r="J1605" s="241"/>
      <c r="K1605" s="241"/>
      <c r="L1605" s="246"/>
      <c r="M1605" s="247"/>
      <c r="N1605" s="248"/>
      <c r="O1605" s="248"/>
      <c r="P1605" s="248"/>
      <c r="Q1605" s="248"/>
      <c r="R1605" s="248"/>
      <c r="S1605" s="248"/>
      <c r="T1605" s="249"/>
      <c r="AT1605" s="250" t="s">
        <v>157</v>
      </c>
      <c r="AU1605" s="250" t="s">
        <v>81</v>
      </c>
      <c r="AV1605" s="12" t="s">
        <v>81</v>
      </c>
      <c r="AW1605" s="12" t="s">
        <v>35</v>
      </c>
      <c r="AX1605" s="12" t="s">
        <v>72</v>
      </c>
      <c r="AY1605" s="250" t="s">
        <v>146</v>
      </c>
    </row>
    <row r="1606" s="11" customFormat="1">
      <c r="B1606" s="230"/>
      <c r="C1606" s="231"/>
      <c r="D1606" s="227" t="s">
        <v>157</v>
      </c>
      <c r="E1606" s="232" t="s">
        <v>21</v>
      </c>
      <c r="F1606" s="233" t="s">
        <v>1762</v>
      </c>
      <c r="G1606" s="231"/>
      <c r="H1606" s="232" t="s">
        <v>21</v>
      </c>
      <c r="I1606" s="234"/>
      <c r="J1606" s="231"/>
      <c r="K1606" s="231"/>
      <c r="L1606" s="235"/>
      <c r="M1606" s="236"/>
      <c r="N1606" s="237"/>
      <c r="O1606" s="237"/>
      <c r="P1606" s="237"/>
      <c r="Q1606" s="237"/>
      <c r="R1606" s="237"/>
      <c r="S1606" s="237"/>
      <c r="T1606" s="238"/>
      <c r="AT1606" s="239" t="s">
        <v>157</v>
      </c>
      <c r="AU1606" s="239" t="s">
        <v>81</v>
      </c>
      <c r="AV1606" s="11" t="s">
        <v>79</v>
      </c>
      <c r="AW1606" s="11" t="s">
        <v>35</v>
      </c>
      <c r="AX1606" s="11" t="s">
        <v>72</v>
      </c>
      <c r="AY1606" s="239" t="s">
        <v>146</v>
      </c>
    </row>
    <row r="1607" s="12" customFormat="1">
      <c r="B1607" s="240"/>
      <c r="C1607" s="241"/>
      <c r="D1607" s="227" t="s">
        <v>157</v>
      </c>
      <c r="E1607" s="242" t="s">
        <v>21</v>
      </c>
      <c r="F1607" s="243" t="s">
        <v>1763</v>
      </c>
      <c r="G1607" s="241"/>
      <c r="H1607" s="244">
        <v>0.14399999999999999</v>
      </c>
      <c r="I1607" s="245"/>
      <c r="J1607" s="241"/>
      <c r="K1607" s="241"/>
      <c r="L1607" s="246"/>
      <c r="M1607" s="247"/>
      <c r="N1607" s="248"/>
      <c r="O1607" s="248"/>
      <c r="P1607" s="248"/>
      <c r="Q1607" s="248"/>
      <c r="R1607" s="248"/>
      <c r="S1607" s="248"/>
      <c r="T1607" s="249"/>
      <c r="AT1607" s="250" t="s">
        <v>157</v>
      </c>
      <c r="AU1607" s="250" t="s">
        <v>81</v>
      </c>
      <c r="AV1607" s="12" t="s">
        <v>81</v>
      </c>
      <c r="AW1607" s="12" t="s">
        <v>35</v>
      </c>
      <c r="AX1607" s="12" t="s">
        <v>72</v>
      </c>
      <c r="AY1607" s="250" t="s">
        <v>146</v>
      </c>
    </row>
    <row r="1608" s="11" customFormat="1">
      <c r="B1608" s="230"/>
      <c r="C1608" s="231"/>
      <c r="D1608" s="227" t="s">
        <v>157</v>
      </c>
      <c r="E1608" s="232" t="s">
        <v>21</v>
      </c>
      <c r="F1608" s="233" t="s">
        <v>1764</v>
      </c>
      <c r="G1608" s="231"/>
      <c r="H1608" s="232" t="s">
        <v>21</v>
      </c>
      <c r="I1608" s="234"/>
      <c r="J1608" s="231"/>
      <c r="K1608" s="231"/>
      <c r="L1608" s="235"/>
      <c r="M1608" s="236"/>
      <c r="N1608" s="237"/>
      <c r="O1608" s="237"/>
      <c r="P1608" s="237"/>
      <c r="Q1608" s="237"/>
      <c r="R1608" s="237"/>
      <c r="S1608" s="237"/>
      <c r="T1608" s="238"/>
      <c r="AT1608" s="239" t="s">
        <v>157</v>
      </c>
      <c r="AU1608" s="239" t="s">
        <v>81</v>
      </c>
      <c r="AV1608" s="11" t="s">
        <v>79</v>
      </c>
      <c r="AW1608" s="11" t="s">
        <v>35</v>
      </c>
      <c r="AX1608" s="11" t="s">
        <v>72</v>
      </c>
      <c r="AY1608" s="239" t="s">
        <v>146</v>
      </c>
    </row>
    <row r="1609" s="12" customFormat="1">
      <c r="B1609" s="240"/>
      <c r="C1609" s="241"/>
      <c r="D1609" s="227" t="s">
        <v>157</v>
      </c>
      <c r="E1609" s="242" t="s">
        <v>21</v>
      </c>
      <c r="F1609" s="243" t="s">
        <v>1765</v>
      </c>
      <c r="G1609" s="241"/>
      <c r="H1609" s="244">
        <v>0.40000000000000002</v>
      </c>
      <c r="I1609" s="245"/>
      <c r="J1609" s="241"/>
      <c r="K1609" s="241"/>
      <c r="L1609" s="246"/>
      <c r="M1609" s="247"/>
      <c r="N1609" s="248"/>
      <c r="O1609" s="248"/>
      <c r="P1609" s="248"/>
      <c r="Q1609" s="248"/>
      <c r="R1609" s="248"/>
      <c r="S1609" s="248"/>
      <c r="T1609" s="249"/>
      <c r="AT1609" s="250" t="s">
        <v>157</v>
      </c>
      <c r="AU1609" s="250" t="s">
        <v>81</v>
      </c>
      <c r="AV1609" s="12" t="s">
        <v>81</v>
      </c>
      <c r="AW1609" s="12" t="s">
        <v>35</v>
      </c>
      <c r="AX1609" s="12" t="s">
        <v>72</v>
      </c>
      <c r="AY1609" s="250" t="s">
        <v>146</v>
      </c>
    </row>
    <row r="1610" s="11" customFormat="1">
      <c r="B1610" s="230"/>
      <c r="C1610" s="231"/>
      <c r="D1610" s="227" t="s">
        <v>157</v>
      </c>
      <c r="E1610" s="232" t="s">
        <v>21</v>
      </c>
      <c r="F1610" s="233" t="s">
        <v>1766</v>
      </c>
      <c r="G1610" s="231"/>
      <c r="H1610" s="232" t="s">
        <v>21</v>
      </c>
      <c r="I1610" s="234"/>
      <c r="J1610" s="231"/>
      <c r="K1610" s="231"/>
      <c r="L1610" s="235"/>
      <c r="M1610" s="236"/>
      <c r="N1610" s="237"/>
      <c r="O1610" s="237"/>
      <c r="P1610" s="237"/>
      <c r="Q1610" s="237"/>
      <c r="R1610" s="237"/>
      <c r="S1610" s="237"/>
      <c r="T1610" s="238"/>
      <c r="AT1610" s="239" t="s">
        <v>157</v>
      </c>
      <c r="AU1610" s="239" t="s">
        <v>81</v>
      </c>
      <c r="AV1610" s="11" t="s">
        <v>79</v>
      </c>
      <c r="AW1610" s="11" t="s">
        <v>35</v>
      </c>
      <c r="AX1610" s="11" t="s">
        <v>72</v>
      </c>
      <c r="AY1610" s="239" t="s">
        <v>146</v>
      </c>
    </row>
    <row r="1611" s="12" customFormat="1">
      <c r="B1611" s="240"/>
      <c r="C1611" s="241"/>
      <c r="D1611" s="227" t="s">
        <v>157</v>
      </c>
      <c r="E1611" s="242" t="s">
        <v>21</v>
      </c>
      <c r="F1611" s="243" t="s">
        <v>1767</v>
      </c>
      <c r="G1611" s="241"/>
      <c r="H1611" s="244">
        <v>0.80000000000000004</v>
      </c>
      <c r="I1611" s="245"/>
      <c r="J1611" s="241"/>
      <c r="K1611" s="241"/>
      <c r="L1611" s="246"/>
      <c r="M1611" s="247"/>
      <c r="N1611" s="248"/>
      <c r="O1611" s="248"/>
      <c r="P1611" s="248"/>
      <c r="Q1611" s="248"/>
      <c r="R1611" s="248"/>
      <c r="S1611" s="248"/>
      <c r="T1611" s="249"/>
      <c r="AT1611" s="250" t="s">
        <v>157</v>
      </c>
      <c r="AU1611" s="250" t="s">
        <v>81</v>
      </c>
      <c r="AV1611" s="12" t="s">
        <v>81</v>
      </c>
      <c r="AW1611" s="12" t="s">
        <v>35</v>
      </c>
      <c r="AX1611" s="12" t="s">
        <v>72</v>
      </c>
      <c r="AY1611" s="250" t="s">
        <v>146</v>
      </c>
    </row>
    <row r="1612" s="11" customFormat="1">
      <c r="B1612" s="230"/>
      <c r="C1612" s="231"/>
      <c r="D1612" s="227" t="s">
        <v>157</v>
      </c>
      <c r="E1612" s="232" t="s">
        <v>21</v>
      </c>
      <c r="F1612" s="233" t="s">
        <v>1768</v>
      </c>
      <c r="G1612" s="231"/>
      <c r="H1612" s="232" t="s">
        <v>21</v>
      </c>
      <c r="I1612" s="234"/>
      <c r="J1612" s="231"/>
      <c r="K1612" s="231"/>
      <c r="L1612" s="235"/>
      <c r="M1612" s="236"/>
      <c r="N1612" s="237"/>
      <c r="O1612" s="237"/>
      <c r="P1612" s="237"/>
      <c r="Q1612" s="237"/>
      <c r="R1612" s="237"/>
      <c r="S1612" s="237"/>
      <c r="T1612" s="238"/>
      <c r="AT1612" s="239" t="s">
        <v>157</v>
      </c>
      <c r="AU1612" s="239" t="s">
        <v>81</v>
      </c>
      <c r="AV1612" s="11" t="s">
        <v>79</v>
      </c>
      <c r="AW1612" s="11" t="s">
        <v>35</v>
      </c>
      <c r="AX1612" s="11" t="s">
        <v>72</v>
      </c>
      <c r="AY1612" s="239" t="s">
        <v>146</v>
      </c>
    </row>
    <row r="1613" s="12" customFormat="1">
      <c r="B1613" s="240"/>
      <c r="C1613" s="241"/>
      <c r="D1613" s="227" t="s">
        <v>157</v>
      </c>
      <c r="E1613" s="242" t="s">
        <v>21</v>
      </c>
      <c r="F1613" s="243" t="s">
        <v>1769</v>
      </c>
      <c r="G1613" s="241"/>
      <c r="H1613" s="244">
        <v>2</v>
      </c>
      <c r="I1613" s="245"/>
      <c r="J1613" s="241"/>
      <c r="K1613" s="241"/>
      <c r="L1613" s="246"/>
      <c r="M1613" s="247"/>
      <c r="N1613" s="248"/>
      <c r="O1613" s="248"/>
      <c r="P1613" s="248"/>
      <c r="Q1613" s="248"/>
      <c r="R1613" s="248"/>
      <c r="S1613" s="248"/>
      <c r="T1613" s="249"/>
      <c r="AT1613" s="250" t="s">
        <v>157</v>
      </c>
      <c r="AU1613" s="250" t="s">
        <v>81</v>
      </c>
      <c r="AV1613" s="12" t="s">
        <v>81</v>
      </c>
      <c r="AW1613" s="12" t="s">
        <v>35</v>
      </c>
      <c r="AX1613" s="12" t="s">
        <v>72</v>
      </c>
      <c r="AY1613" s="250" t="s">
        <v>146</v>
      </c>
    </row>
    <row r="1614" s="1" customFormat="1" ht="16.5" customHeight="1">
      <c r="B1614" s="44"/>
      <c r="C1614" s="215" t="s">
        <v>1775</v>
      </c>
      <c r="D1614" s="215" t="s">
        <v>148</v>
      </c>
      <c r="E1614" s="216" t="s">
        <v>1776</v>
      </c>
      <c r="F1614" s="217" t="s">
        <v>1777</v>
      </c>
      <c r="G1614" s="218" t="s">
        <v>151</v>
      </c>
      <c r="H1614" s="219">
        <v>25.414999999999999</v>
      </c>
      <c r="I1614" s="220"/>
      <c r="J1614" s="221">
        <f>ROUND(I1614*H1614,2)</f>
        <v>0</v>
      </c>
      <c r="K1614" s="217" t="s">
        <v>152</v>
      </c>
      <c r="L1614" s="70"/>
      <c r="M1614" s="222" t="s">
        <v>21</v>
      </c>
      <c r="N1614" s="223" t="s">
        <v>43</v>
      </c>
      <c r="O1614" s="45"/>
      <c r="P1614" s="224">
        <f>O1614*H1614</f>
        <v>0</v>
      </c>
      <c r="Q1614" s="224">
        <v>6.9999999999999994E-05</v>
      </c>
      <c r="R1614" s="224">
        <f>Q1614*H1614</f>
        <v>0.0017790499999999997</v>
      </c>
      <c r="S1614" s="224">
        <v>0</v>
      </c>
      <c r="T1614" s="225">
        <f>S1614*H1614</f>
        <v>0</v>
      </c>
      <c r="AR1614" s="22" t="s">
        <v>260</v>
      </c>
      <c r="AT1614" s="22" t="s">
        <v>148</v>
      </c>
      <c r="AU1614" s="22" t="s">
        <v>81</v>
      </c>
      <c r="AY1614" s="22" t="s">
        <v>146</v>
      </c>
      <c r="BE1614" s="226">
        <f>IF(N1614="základní",J1614,0)</f>
        <v>0</v>
      </c>
      <c r="BF1614" s="226">
        <f>IF(N1614="snížená",J1614,0)</f>
        <v>0</v>
      </c>
      <c r="BG1614" s="226">
        <f>IF(N1614="zákl. přenesená",J1614,0)</f>
        <v>0</v>
      </c>
      <c r="BH1614" s="226">
        <f>IF(N1614="sníž. přenesená",J1614,0)</f>
        <v>0</v>
      </c>
      <c r="BI1614" s="226">
        <f>IF(N1614="nulová",J1614,0)</f>
        <v>0</v>
      </c>
      <c r="BJ1614" s="22" t="s">
        <v>79</v>
      </c>
      <c r="BK1614" s="226">
        <f>ROUND(I1614*H1614,2)</f>
        <v>0</v>
      </c>
      <c r="BL1614" s="22" t="s">
        <v>260</v>
      </c>
      <c r="BM1614" s="22" t="s">
        <v>1778</v>
      </c>
    </row>
    <row r="1615" s="1" customFormat="1">
      <c r="B1615" s="44"/>
      <c r="C1615" s="72"/>
      <c r="D1615" s="227" t="s">
        <v>155</v>
      </c>
      <c r="E1615" s="72"/>
      <c r="F1615" s="228" t="s">
        <v>1779</v>
      </c>
      <c r="G1615" s="72"/>
      <c r="H1615" s="72"/>
      <c r="I1615" s="185"/>
      <c r="J1615" s="72"/>
      <c r="K1615" s="72"/>
      <c r="L1615" s="70"/>
      <c r="M1615" s="229"/>
      <c r="N1615" s="45"/>
      <c r="O1615" s="45"/>
      <c r="P1615" s="45"/>
      <c r="Q1615" s="45"/>
      <c r="R1615" s="45"/>
      <c r="S1615" s="45"/>
      <c r="T1615" s="93"/>
      <c r="AT1615" s="22" t="s">
        <v>155</v>
      </c>
      <c r="AU1615" s="22" t="s">
        <v>81</v>
      </c>
    </row>
    <row r="1616" s="11" customFormat="1">
      <c r="B1616" s="230"/>
      <c r="C1616" s="231"/>
      <c r="D1616" s="227" t="s">
        <v>157</v>
      </c>
      <c r="E1616" s="232" t="s">
        <v>21</v>
      </c>
      <c r="F1616" s="233" t="s">
        <v>1457</v>
      </c>
      <c r="G1616" s="231"/>
      <c r="H1616" s="232" t="s">
        <v>21</v>
      </c>
      <c r="I1616" s="234"/>
      <c r="J1616" s="231"/>
      <c r="K1616" s="231"/>
      <c r="L1616" s="235"/>
      <c r="M1616" s="236"/>
      <c r="N1616" s="237"/>
      <c r="O1616" s="237"/>
      <c r="P1616" s="237"/>
      <c r="Q1616" s="237"/>
      <c r="R1616" s="237"/>
      <c r="S1616" s="237"/>
      <c r="T1616" s="238"/>
      <c r="AT1616" s="239" t="s">
        <v>157</v>
      </c>
      <c r="AU1616" s="239" t="s">
        <v>81</v>
      </c>
      <c r="AV1616" s="11" t="s">
        <v>79</v>
      </c>
      <c r="AW1616" s="11" t="s">
        <v>35</v>
      </c>
      <c r="AX1616" s="11" t="s">
        <v>72</v>
      </c>
      <c r="AY1616" s="239" t="s">
        <v>146</v>
      </c>
    </row>
    <row r="1617" s="12" customFormat="1">
      <c r="B1617" s="240"/>
      <c r="C1617" s="241"/>
      <c r="D1617" s="227" t="s">
        <v>157</v>
      </c>
      <c r="E1617" s="242" t="s">
        <v>21</v>
      </c>
      <c r="F1617" s="243" t="s">
        <v>1780</v>
      </c>
      <c r="G1617" s="241"/>
      <c r="H1617" s="244">
        <v>25.414999999999999</v>
      </c>
      <c r="I1617" s="245"/>
      <c r="J1617" s="241"/>
      <c r="K1617" s="241"/>
      <c r="L1617" s="246"/>
      <c r="M1617" s="247"/>
      <c r="N1617" s="248"/>
      <c r="O1617" s="248"/>
      <c r="P1617" s="248"/>
      <c r="Q1617" s="248"/>
      <c r="R1617" s="248"/>
      <c r="S1617" s="248"/>
      <c r="T1617" s="249"/>
      <c r="AT1617" s="250" t="s">
        <v>157</v>
      </c>
      <c r="AU1617" s="250" t="s">
        <v>81</v>
      </c>
      <c r="AV1617" s="12" t="s">
        <v>81</v>
      </c>
      <c r="AW1617" s="12" t="s">
        <v>35</v>
      </c>
      <c r="AX1617" s="12" t="s">
        <v>72</v>
      </c>
      <c r="AY1617" s="250" t="s">
        <v>146</v>
      </c>
    </row>
    <row r="1618" s="1" customFormat="1" ht="25.5" customHeight="1">
      <c r="B1618" s="44"/>
      <c r="C1618" s="215" t="s">
        <v>1781</v>
      </c>
      <c r="D1618" s="215" t="s">
        <v>148</v>
      </c>
      <c r="E1618" s="216" t="s">
        <v>1782</v>
      </c>
      <c r="F1618" s="217" t="s">
        <v>1783</v>
      </c>
      <c r="G1618" s="218" t="s">
        <v>151</v>
      </c>
      <c r="H1618" s="219">
        <v>25.414999999999999</v>
      </c>
      <c r="I1618" s="220"/>
      <c r="J1618" s="221">
        <f>ROUND(I1618*H1618,2)</f>
        <v>0</v>
      </c>
      <c r="K1618" s="217" t="s">
        <v>152</v>
      </c>
      <c r="L1618" s="70"/>
      <c r="M1618" s="222" t="s">
        <v>21</v>
      </c>
      <c r="N1618" s="223" t="s">
        <v>43</v>
      </c>
      <c r="O1618" s="45"/>
      <c r="P1618" s="224">
        <f>O1618*H1618</f>
        <v>0</v>
      </c>
      <c r="Q1618" s="224">
        <v>6.9999999999999994E-05</v>
      </c>
      <c r="R1618" s="224">
        <f>Q1618*H1618</f>
        <v>0.0017790499999999997</v>
      </c>
      <c r="S1618" s="224">
        <v>0</v>
      </c>
      <c r="T1618" s="225">
        <f>S1618*H1618</f>
        <v>0</v>
      </c>
      <c r="AR1618" s="22" t="s">
        <v>260</v>
      </c>
      <c r="AT1618" s="22" t="s">
        <v>148</v>
      </c>
      <c r="AU1618" s="22" t="s">
        <v>81</v>
      </c>
      <c r="AY1618" s="22" t="s">
        <v>146</v>
      </c>
      <c r="BE1618" s="226">
        <f>IF(N1618="základní",J1618,0)</f>
        <v>0</v>
      </c>
      <c r="BF1618" s="226">
        <f>IF(N1618="snížená",J1618,0)</f>
        <v>0</v>
      </c>
      <c r="BG1618" s="226">
        <f>IF(N1618="zákl. přenesená",J1618,0)</f>
        <v>0</v>
      </c>
      <c r="BH1618" s="226">
        <f>IF(N1618="sníž. přenesená",J1618,0)</f>
        <v>0</v>
      </c>
      <c r="BI1618" s="226">
        <f>IF(N1618="nulová",J1618,0)</f>
        <v>0</v>
      </c>
      <c r="BJ1618" s="22" t="s">
        <v>79</v>
      </c>
      <c r="BK1618" s="226">
        <f>ROUND(I1618*H1618,2)</f>
        <v>0</v>
      </c>
      <c r="BL1618" s="22" t="s">
        <v>260</v>
      </c>
      <c r="BM1618" s="22" t="s">
        <v>1784</v>
      </c>
    </row>
    <row r="1619" s="1" customFormat="1">
      <c r="B1619" s="44"/>
      <c r="C1619" s="72"/>
      <c r="D1619" s="227" t="s">
        <v>155</v>
      </c>
      <c r="E1619" s="72"/>
      <c r="F1619" s="228" t="s">
        <v>1785</v>
      </c>
      <c r="G1619" s="72"/>
      <c r="H1619" s="72"/>
      <c r="I1619" s="185"/>
      <c r="J1619" s="72"/>
      <c r="K1619" s="72"/>
      <c r="L1619" s="70"/>
      <c r="M1619" s="229"/>
      <c r="N1619" s="45"/>
      <c r="O1619" s="45"/>
      <c r="P1619" s="45"/>
      <c r="Q1619" s="45"/>
      <c r="R1619" s="45"/>
      <c r="S1619" s="45"/>
      <c r="T1619" s="93"/>
      <c r="AT1619" s="22" t="s">
        <v>155</v>
      </c>
      <c r="AU1619" s="22" t="s">
        <v>81</v>
      </c>
    </row>
    <row r="1620" s="11" customFormat="1">
      <c r="B1620" s="230"/>
      <c r="C1620" s="231"/>
      <c r="D1620" s="227" t="s">
        <v>157</v>
      </c>
      <c r="E1620" s="232" t="s">
        <v>21</v>
      </c>
      <c r="F1620" s="233" t="s">
        <v>1457</v>
      </c>
      <c r="G1620" s="231"/>
      <c r="H1620" s="232" t="s">
        <v>21</v>
      </c>
      <c r="I1620" s="234"/>
      <c r="J1620" s="231"/>
      <c r="K1620" s="231"/>
      <c r="L1620" s="235"/>
      <c r="M1620" s="236"/>
      <c r="N1620" s="237"/>
      <c r="O1620" s="237"/>
      <c r="P1620" s="237"/>
      <c r="Q1620" s="237"/>
      <c r="R1620" s="237"/>
      <c r="S1620" s="237"/>
      <c r="T1620" s="238"/>
      <c r="AT1620" s="239" t="s">
        <v>157</v>
      </c>
      <c r="AU1620" s="239" t="s">
        <v>81</v>
      </c>
      <c r="AV1620" s="11" t="s">
        <v>79</v>
      </c>
      <c r="AW1620" s="11" t="s">
        <v>35</v>
      </c>
      <c r="AX1620" s="11" t="s">
        <v>72</v>
      </c>
      <c r="AY1620" s="239" t="s">
        <v>146</v>
      </c>
    </row>
    <row r="1621" s="12" customFormat="1">
      <c r="B1621" s="240"/>
      <c r="C1621" s="241"/>
      <c r="D1621" s="227" t="s">
        <v>157</v>
      </c>
      <c r="E1621" s="242" t="s">
        <v>21</v>
      </c>
      <c r="F1621" s="243" t="s">
        <v>1780</v>
      </c>
      <c r="G1621" s="241"/>
      <c r="H1621" s="244">
        <v>25.414999999999999</v>
      </c>
      <c r="I1621" s="245"/>
      <c r="J1621" s="241"/>
      <c r="K1621" s="241"/>
      <c r="L1621" s="246"/>
      <c r="M1621" s="247"/>
      <c r="N1621" s="248"/>
      <c r="O1621" s="248"/>
      <c r="P1621" s="248"/>
      <c r="Q1621" s="248"/>
      <c r="R1621" s="248"/>
      <c r="S1621" s="248"/>
      <c r="T1621" s="249"/>
      <c r="AT1621" s="250" t="s">
        <v>157</v>
      </c>
      <c r="AU1621" s="250" t="s">
        <v>81</v>
      </c>
      <c r="AV1621" s="12" t="s">
        <v>81</v>
      </c>
      <c r="AW1621" s="12" t="s">
        <v>35</v>
      </c>
      <c r="AX1621" s="12" t="s">
        <v>72</v>
      </c>
      <c r="AY1621" s="250" t="s">
        <v>146</v>
      </c>
    </row>
    <row r="1622" s="1" customFormat="1" ht="16.5" customHeight="1">
      <c r="B1622" s="44"/>
      <c r="C1622" s="215" t="s">
        <v>1786</v>
      </c>
      <c r="D1622" s="215" t="s">
        <v>148</v>
      </c>
      <c r="E1622" s="216" t="s">
        <v>1787</v>
      </c>
      <c r="F1622" s="217" t="s">
        <v>1788</v>
      </c>
      <c r="G1622" s="218" t="s">
        <v>151</v>
      </c>
      <c r="H1622" s="219">
        <v>25.414999999999999</v>
      </c>
      <c r="I1622" s="220"/>
      <c r="J1622" s="221">
        <f>ROUND(I1622*H1622,2)</f>
        <v>0</v>
      </c>
      <c r="K1622" s="217" t="s">
        <v>152</v>
      </c>
      <c r="L1622" s="70"/>
      <c r="M1622" s="222" t="s">
        <v>21</v>
      </c>
      <c r="N1622" s="223" t="s">
        <v>43</v>
      </c>
      <c r="O1622" s="45"/>
      <c r="P1622" s="224">
        <f>O1622*H1622</f>
        <v>0</v>
      </c>
      <c r="Q1622" s="224">
        <v>0.00023000000000000001</v>
      </c>
      <c r="R1622" s="224">
        <f>Q1622*H1622</f>
        <v>0.0058454500000000003</v>
      </c>
      <c r="S1622" s="224">
        <v>0</v>
      </c>
      <c r="T1622" s="225">
        <f>S1622*H1622</f>
        <v>0</v>
      </c>
      <c r="AR1622" s="22" t="s">
        <v>260</v>
      </c>
      <c r="AT1622" s="22" t="s">
        <v>148</v>
      </c>
      <c r="AU1622" s="22" t="s">
        <v>81</v>
      </c>
      <c r="AY1622" s="22" t="s">
        <v>146</v>
      </c>
      <c r="BE1622" s="226">
        <f>IF(N1622="základní",J1622,0)</f>
        <v>0</v>
      </c>
      <c r="BF1622" s="226">
        <f>IF(N1622="snížená",J1622,0)</f>
        <v>0</v>
      </c>
      <c r="BG1622" s="226">
        <f>IF(N1622="zákl. přenesená",J1622,0)</f>
        <v>0</v>
      </c>
      <c r="BH1622" s="226">
        <f>IF(N1622="sníž. přenesená",J1622,0)</f>
        <v>0</v>
      </c>
      <c r="BI1622" s="226">
        <f>IF(N1622="nulová",J1622,0)</f>
        <v>0</v>
      </c>
      <c r="BJ1622" s="22" t="s">
        <v>79</v>
      </c>
      <c r="BK1622" s="226">
        <f>ROUND(I1622*H1622,2)</f>
        <v>0</v>
      </c>
      <c r="BL1622" s="22" t="s">
        <v>260</v>
      </c>
      <c r="BM1622" s="22" t="s">
        <v>1789</v>
      </c>
    </row>
    <row r="1623" s="1" customFormat="1">
      <c r="B1623" s="44"/>
      <c r="C1623" s="72"/>
      <c r="D1623" s="227" t="s">
        <v>155</v>
      </c>
      <c r="E1623" s="72"/>
      <c r="F1623" s="228" t="s">
        <v>1790</v>
      </c>
      <c r="G1623" s="72"/>
      <c r="H1623" s="72"/>
      <c r="I1623" s="185"/>
      <c r="J1623" s="72"/>
      <c r="K1623" s="72"/>
      <c r="L1623" s="70"/>
      <c r="M1623" s="229"/>
      <c r="N1623" s="45"/>
      <c r="O1623" s="45"/>
      <c r="P1623" s="45"/>
      <c r="Q1623" s="45"/>
      <c r="R1623" s="45"/>
      <c r="S1623" s="45"/>
      <c r="T1623" s="93"/>
      <c r="AT1623" s="22" t="s">
        <v>155</v>
      </c>
      <c r="AU1623" s="22" t="s">
        <v>81</v>
      </c>
    </row>
    <row r="1624" s="11" customFormat="1">
      <c r="B1624" s="230"/>
      <c r="C1624" s="231"/>
      <c r="D1624" s="227" t="s">
        <v>157</v>
      </c>
      <c r="E1624" s="232" t="s">
        <v>21</v>
      </c>
      <c r="F1624" s="233" t="s">
        <v>1457</v>
      </c>
      <c r="G1624" s="231"/>
      <c r="H1624" s="232" t="s">
        <v>21</v>
      </c>
      <c r="I1624" s="234"/>
      <c r="J1624" s="231"/>
      <c r="K1624" s="231"/>
      <c r="L1624" s="235"/>
      <c r="M1624" s="236"/>
      <c r="N1624" s="237"/>
      <c r="O1624" s="237"/>
      <c r="P1624" s="237"/>
      <c r="Q1624" s="237"/>
      <c r="R1624" s="237"/>
      <c r="S1624" s="237"/>
      <c r="T1624" s="238"/>
      <c r="AT1624" s="239" t="s">
        <v>157</v>
      </c>
      <c r="AU1624" s="239" t="s">
        <v>81</v>
      </c>
      <c r="AV1624" s="11" t="s">
        <v>79</v>
      </c>
      <c r="AW1624" s="11" t="s">
        <v>35</v>
      </c>
      <c r="AX1624" s="11" t="s">
        <v>72</v>
      </c>
      <c r="AY1624" s="239" t="s">
        <v>146</v>
      </c>
    </row>
    <row r="1625" s="12" customFormat="1">
      <c r="B1625" s="240"/>
      <c r="C1625" s="241"/>
      <c r="D1625" s="227" t="s">
        <v>157</v>
      </c>
      <c r="E1625" s="242" t="s">
        <v>21</v>
      </c>
      <c r="F1625" s="243" t="s">
        <v>1780</v>
      </c>
      <c r="G1625" s="241"/>
      <c r="H1625" s="244">
        <v>25.414999999999999</v>
      </c>
      <c r="I1625" s="245"/>
      <c r="J1625" s="241"/>
      <c r="K1625" s="241"/>
      <c r="L1625" s="246"/>
      <c r="M1625" s="247"/>
      <c r="N1625" s="248"/>
      <c r="O1625" s="248"/>
      <c r="P1625" s="248"/>
      <c r="Q1625" s="248"/>
      <c r="R1625" s="248"/>
      <c r="S1625" s="248"/>
      <c r="T1625" s="249"/>
      <c r="AT1625" s="250" t="s">
        <v>157</v>
      </c>
      <c r="AU1625" s="250" t="s">
        <v>81</v>
      </c>
      <c r="AV1625" s="12" t="s">
        <v>81</v>
      </c>
      <c r="AW1625" s="12" t="s">
        <v>35</v>
      </c>
      <c r="AX1625" s="12" t="s">
        <v>72</v>
      </c>
      <c r="AY1625" s="250" t="s">
        <v>146</v>
      </c>
    </row>
    <row r="1626" s="1" customFormat="1" ht="16.5" customHeight="1">
      <c r="B1626" s="44"/>
      <c r="C1626" s="215" t="s">
        <v>1791</v>
      </c>
      <c r="D1626" s="215" t="s">
        <v>148</v>
      </c>
      <c r="E1626" s="216" t="s">
        <v>1792</v>
      </c>
      <c r="F1626" s="217" t="s">
        <v>1793</v>
      </c>
      <c r="G1626" s="218" t="s">
        <v>151</v>
      </c>
      <c r="H1626" s="219">
        <v>27.803000000000001</v>
      </c>
      <c r="I1626" s="220"/>
      <c r="J1626" s="221">
        <f>ROUND(I1626*H1626,2)</f>
        <v>0</v>
      </c>
      <c r="K1626" s="217" t="s">
        <v>152</v>
      </c>
      <c r="L1626" s="70"/>
      <c r="M1626" s="222" t="s">
        <v>21</v>
      </c>
      <c r="N1626" s="223" t="s">
        <v>43</v>
      </c>
      <c r="O1626" s="45"/>
      <c r="P1626" s="224">
        <f>O1626*H1626</f>
        <v>0</v>
      </c>
      <c r="Q1626" s="224">
        <v>0.00020000000000000001</v>
      </c>
      <c r="R1626" s="224">
        <f>Q1626*H1626</f>
        <v>0.0055606000000000006</v>
      </c>
      <c r="S1626" s="224">
        <v>0</v>
      </c>
      <c r="T1626" s="225">
        <f>S1626*H1626</f>
        <v>0</v>
      </c>
      <c r="AR1626" s="22" t="s">
        <v>260</v>
      </c>
      <c r="AT1626" s="22" t="s">
        <v>148</v>
      </c>
      <c r="AU1626" s="22" t="s">
        <v>81</v>
      </c>
      <c r="AY1626" s="22" t="s">
        <v>146</v>
      </c>
      <c r="BE1626" s="226">
        <f>IF(N1626="základní",J1626,0)</f>
        <v>0</v>
      </c>
      <c r="BF1626" s="226">
        <f>IF(N1626="snížená",J1626,0)</f>
        <v>0</v>
      </c>
      <c r="BG1626" s="226">
        <f>IF(N1626="zákl. přenesená",J1626,0)</f>
        <v>0</v>
      </c>
      <c r="BH1626" s="226">
        <f>IF(N1626="sníž. přenesená",J1626,0)</f>
        <v>0</v>
      </c>
      <c r="BI1626" s="226">
        <f>IF(N1626="nulová",J1626,0)</f>
        <v>0</v>
      </c>
      <c r="BJ1626" s="22" t="s">
        <v>79</v>
      </c>
      <c r="BK1626" s="226">
        <f>ROUND(I1626*H1626,2)</f>
        <v>0</v>
      </c>
      <c r="BL1626" s="22" t="s">
        <v>260</v>
      </c>
      <c r="BM1626" s="22" t="s">
        <v>1794</v>
      </c>
    </row>
    <row r="1627" s="1" customFormat="1">
      <c r="B1627" s="44"/>
      <c r="C1627" s="72"/>
      <c r="D1627" s="227" t="s">
        <v>155</v>
      </c>
      <c r="E1627" s="72"/>
      <c r="F1627" s="228" t="s">
        <v>1795</v>
      </c>
      <c r="G1627" s="72"/>
      <c r="H1627" s="72"/>
      <c r="I1627" s="185"/>
      <c r="J1627" s="72"/>
      <c r="K1627" s="72"/>
      <c r="L1627" s="70"/>
      <c r="M1627" s="229"/>
      <c r="N1627" s="45"/>
      <c r="O1627" s="45"/>
      <c r="P1627" s="45"/>
      <c r="Q1627" s="45"/>
      <c r="R1627" s="45"/>
      <c r="S1627" s="45"/>
      <c r="T1627" s="93"/>
      <c r="AT1627" s="22" t="s">
        <v>155</v>
      </c>
      <c r="AU1627" s="22" t="s">
        <v>81</v>
      </c>
    </row>
    <row r="1628" s="11" customFormat="1">
      <c r="B1628" s="230"/>
      <c r="C1628" s="231"/>
      <c r="D1628" s="227" t="s">
        <v>157</v>
      </c>
      <c r="E1628" s="232" t="s">
        <v>21</v>
      </c>
      <c r="F1628" s="233" t="s">
        <v>581</v>
      </c>
      <c r="G1628" s="231"/>
      <c r="H1628" s="232" t="s">
        <v>21</v>
      </c>
      <c r="I1628" s="234"/>
      <c r="J1628" s="231"/>
      <c r="K1628" s="231"/>
      <c r="L1628" s="235"/>
      <c r="M1628" s="236"/>
      <c r="N1628" s="237"/>
      <c r="O1628" s="237"/>
      <c r="P1628" s="237"/>
      <c r="Q1628" s="237"/>
      <c r="R1628" s="237"/>
      <c r="S1628" s="237"/>
      <c r="T1628" s="238"/>
      <c r="AT1628" s="239" t="s">
        <v>157</v>
      </c>
      <c r="AU1628" s="239" t="s">
        <v>81</v>
      </c>
      <c r="AV1628" s="11" t="s">
        <v>79</v>
      </c>
      <c r="AW1628" s="11" t="s">
        <v>35</v>
      </c>
      <c r="AX1628" s="11" t="s">
        <v>72</v>
      </c>
      <c r="AY1628" s="239" t="s">
        <v>146</v>
      </c>
    </row>
    <row r="1629" s="11" customFormat="1">
      <c r="B1629" s="230"/>
      <c r="C1629" s="231"/>
      <c r="D1629" s="227" t="s">
        <v>157</v>
      </c>
      <c r="E1629" s="232" t="s">
        <v>21</v>
      </c>
      <c r="F1629" s="233" t="s">
        <v>159</v>
      </c>
      <c r="G1629" s="231"/>
      <c r="H1629" s="232" t="s">
        <v>21</v>
      </c>
      <c r="I1629" s="234"/>
      <c r="J1629" s="231"/>
      <c r="K1629" s="231"/>
      <c r="L1629" s="235"/>
      <c r="M1629" s="236"/>
      <c r="N1629" s="237"/>
      <c r="O1629" s="237"/>
      <c r="P1629" s="237"/>
      <c r="Q1629" s="237"/>
      <c r="R1629" s="237"/>
      <c r="S1629" s="237"/>
      <c r="T1629" s="238"/>
      <c r="AT1629" s="239" t="s">
        <v>157</v>
      </c>
      <c r="AU1629" s="239" t="s">
        <v>81</v>
      </c>
      <c r="AV1629" s="11" t="s">
        <v>79</v>
      </c>
      <c r="AW1629" s="11" t="s">
        <v>35</v>
      </c>
      <c r="AX1629" s="11" t="s">
        <v>72</v>
      </c>
      <c r="AY1629" s="239" t="s">
        <v>146</v>
      </c>
    </row>
    <row r="1630" s="12" customFormat="1">
      <c r="B1630" s="240"/>
      <c r="C1630" s="241"/>
      <c r="D1630" s="227" t="s">
        <v>157</v>
      </c>
      <c r="E1630" s="242" t="s">
        <v>21</v>
      </c>
      <c r="F1630" s="243" t="s">
        <v>582</v>
      </c>
      <c r="G1630" s="241"/>
      <c r="H1630" s="244">
        <v>8.5039999999999996</v>
      </c>
      <c r="I1630" s="245"/>
      <c r="J1630" s="241"/>
      <c r="K1630" s="241"/>
      <c r="L1630" s="246"/>
      <c r="M1630" s="247"/>
      <c r="N1630" s="248"/>
      <c r="O1630" s="248"/>
      <c r="P1630" s="248"/>
      <c r="Q1630" s="248"/>
      <c r="R1630" s="248"/>
      <c r="S1630" s="248"/>
      <c r="T1630" s="249"/>
      <c r="AT1630" s="250" t="s">
        <v>157</v>
      </c>
      <c r="AU1630" s="250" t="s">
        <v>81</v>
      </c>
      <c r="AV1630" s="12" t="s">
        <v>81</v>
      </c>
      <c r="AW1630" s="12" t="s">
        <v>35</v>
      </c>
      <c r="AX1630" s="12" t="s">
        <v>72</v>
      </c>
      <c r="AY1630" s="250" t="s">
        <v>146</v>
      </c>
    </row>
    <row r="1631" s="11" customFormat="1">
      <c r="B1631" s="230"/>
      <c r="C1631" s="231"/>
      <c r="D1631" s="227" t="s">
        <v>157</v>
      </c>
      <c r="E1631" s="232" t="s">
        <v>21</v>
      </c>
      <c r="F1631" s="233" t="s">
        <v>161</v>
      </c>
      <c r="G1631" s="231"/>
      <c r="H1631" s="232" t="s">
        <v>21</v>
      </c>
      <c r="I1631" s="234"/>
      <c r="J1631" s="231"/>
      <c r="K1631" s="231"/>
      <c r="L1631" s="235"/>
      <c r="M1631" s="236"/>
      <c r="N1631" s="237"/>
      <c r="O1631" s="237"/>
      <c r="P1631" s="237"/>
      <c r="Q1631" s="237"/>
      <c r="R1631" s="237"/>
      <c r="S1631" s="237"/>
      <c r="T1631" s="238"/>
      <c r="AT1631" s="239" t="s">
        <v>157</v>
      </c>
      <c r="AU1631" s="239" t="s">
        <v>81</v>
      </c>
      <c r="AV1631" s="11" t="s">
        <v>79</v>
      </c>
      <c r="AW1631" s="11" t="s">
        <v>35</v>
      </c>
      <c r="AX1631" s="11" t="s">
        <v>72</v>
      </c>
      <c r="AY1631" s="239" t="s">
        <v>146</v>
      </c>
    </row>
    <row r="1632" s="12" customFormat="1">
      <c r="B1632" s="240"/>
      <c r="C1632" s="241"/>
      <c r="D1632" s="227" t="s">
        <v>157</v>
      </c>
      <c r="E1632" s="242" t="s">
        <v>21</v>
      </c>
      <c r="F1632" s="243" t="s">
        <v>583</v>
      </c>
      <c r="G1632" s="241"/>
      <c r="H1632" s="244">
        <v>10.787000000000001</v>
      </c>
      <c r="I1632" s="245"/>
      <c r="J1632" s="241"/>
      <c r="K1632" s="241"/>
      <c r="L1632" s="246"/>
      <c r="M1632" s="247"/>
      <c r="N1632" s="248"/>
      <c r="O1632" s="248"/>
      <c r="P1632" s="248"/>
      <c r="Q1632" s="248"/>
      <c r="R1632" s="248"/>
      <c r="S1632" s="248"/>
      <c r="T1632" s="249"/>
      <c r="AT1632" s="250" t="s">
        <v>157</v>
      </c>
      <c r="AU1632" s="250" t="s">
        <v>81</v>
      </c>
      <c r="AV1632" s="12" t="s">
        <v>81</v>
      </c>
      <c r="AW1632" s="12" t="s">
        <v>35</v>
      </c>
      <c r="AX1632" s="12" t="s">
        <v>72</v>
      </c>
      <c r="AY1632" s="250" t="s">
        <v>146</v>
      </c>
    </row>
    <row r="1633" s="11" customFormat="1">
      <c r="B1633" s="230"/>
      <c r="C1633" s="231"/>
      <c r="D1633" s="227" t="s">
        <v>157</v>
      </c>
      <c r="E1633" s="232" t="s">
        <v>21</v>
      </c>
      <c r="F1633" s="233" t="s">
        <v>163</v>
      </c>
      <c r="G1633" s="231"/>
      <c r="H1633" s="232" t="s">
        <v>21</v>
      </c>
      <c r="I1633" s="234"/>
      <c r="J1633" s="231"/>
      <c r="K1633" s="231"/>
      <c r="L1633" s="235"/>
      <c r="M1633" s="236"/>
      <c r="N1633" s="237"/>
      <c r="O1633" s="237"/>
      <c r="P1633" s="237"/>
      <c r="Q1633" s="237"/>
      <c r="R1633" s="237"/>
      <c r="S1633" s="237"/>
      <c r="T1633" s="238"/>
      <c r="AT1633" s="239" t="s">
        <v>157</v>
      </c>
      <c r="AU1633" s="239" t="s">
        <v>81</v>
      </c>
      <c r="AV1633" s="11" t="s">
        <v>79</v>
      </c>
      <c r="AW1633" s="11" t="s">
        <v>35</v>
      </c>
      <c r="AX1633" s="11" t="s">
        <v>72</v>
      </c>
      <c r="AY1633" s="239" t="s">
        <v>146</v>
      </c>
    </row>
    <row r="1634" s="12" customFormat="1">
      <c r="B1634" s="240"/>
      <c r="C1634" s="241"/>
      <c r="D1634" s="227" t="s">
        <v>157</v>
      </c>
      <c r="E1634" s="242" t="s">
        <v>21</v>
      </c>
      <c r="F1634" s="243" t="s">
        <v>584</v>
      </c>
      <c r="G1634" s="241"/>
      <c r="H1634" s="244">
        <v>4.3620000000000001</v>
      </c>
      <c r="I1634" s="245"/>
      <c r="J1634" s="241"/>
      <c r="K1634" s="241"/>
      <c r="L1634" s="246"/>
      <c r="M1634" s="247"/>
      <c r="N1634" s="248"/>
      <c r="O1634" s="248"/>
      <c r="P1634" s="248"/>
      <c r="Q1634" s="248"/>
      <c r="R1634" s="248"/>
      <c r="S1634" s="248"/>
      <c r="T1634" s="249"/>
      <c r="AT1634" s="250" t="s">
        <v>157</v>
      </c>
      <c r="AU1634" s="250" t="s">
        <v>81</v>
      </c>
      <c r="AV1634" s="12" t="s">
        <v>81</v>
      </c>
      <c r="AW1634" s="12" t="s">
        <v>35</v>
      </c>
      <c r="AX1634" s="12" t="s">
        <v>72</v>
      </c>
      <c r="AY1634" s="250" t="s">
        <v>146</v>
      </c>
    </row>
    <row r="1635" s="11" customFormat="1">
      <c r="B1635" s="230"/>
      <c r="C1635" s="231"/>
      <c r="D1635" s="227" t="s">
        <v>157</v>
      </c>
      <c r="E1635" s="232" t="s">
        <v>21</v>
      </c>
      <c r="F1635" s="233" t="s">
        <v>543</v>
      </c>
      <c r="G1635" s="231"/>
      <c r="H1635" s="232" t="s">
        <v>21</v>
      </c>
      <c r="I1635" s="234"/>
      <c r="J1635" s="231"/>
      <c r="K1635" s="231"/>
      <c r="L1635" s="235"/>
      <c r="M1635" s="236"/>
      <c r="N1635" s="237"/>
      <c r="O1635" s="237"/>
      <c r="P1635" s="237"/>
      <c r="Q1635" s="237"/>
      <c r="R1635" s="237"/>
      <c r="S1635" s="237"/>
      <c r="T1635" s="238"/>
      <c r="AT1635" s="239" t="s">
        <v>157</v>
      </c>
      <c r="AU1635" s="239" t="s">
        <v>81</v>
      </c>
      <c r="AV1635" s="11" t="s">
        <v>79</v>
      </c>
      <c r="AW1635" s="11" t="s">
        <v>35</v>
      </c>
      <c r="AX1635" s="11" t="s">
        <v>72</v>
      </c>
      <c r="AY1635" s="239" t="s">
        <v>146</v>
      </c>
    </row>
    <row r="1636" s="12" customFormat="1">
      <c r="B1636" s="240"/>
      <c r="C1636" s="241"/>
      <c r="D1636" s="227" t="s">
        <v>157</v>
      </c>
      <c r="E1636" s="242" t="s">
        <v>21</v>
      </c>
      <c r="F1636" s="243" t="s">
        <v>544</v>
      </c>
      <c r="G1636" s="241"/>
      <c r="H1636" s="244">
        <v>0.68000000000000005</v>
      </c>
      <c r="I1636" s="245"/>
      <c r="J1636" s="241"/>
      <c r="K1636" s="241"/>
      <c r="L1636" s="246"/>
      <c r="M1636" s="247"/>
      <c r="N1636" s="248"/>
      <c r="O1636" s="248"/>
      <c r="P1636" s="248"/>
      <c r="Q1636" s="248"/>
      <c r="R1636" s="248"/>
      <c r="S1636" s="248"/>
      <c r="T1636" s="249"/>
      <c r="AT1636" s="250" t="s">
        <v>157</v>
      </c>
      <c r="AU1636" s="250" t="s">
        <v>81</v>
      </c>
      <c r="AV1636" s="12" t="s">
        <v>81</v>
      </c>
      <c r="AW1636" s="12" t="s">
        <v>35</v>
      </c>
      <c r="AX1636" s="12" t="s">
        <v>72</v>
      </c>
      <c r="AY1636" s="250" t="s">
        <v>146</v>
      </c>
    </row>
    <row r="1637" s="11" customFormat="1">
      <c r="B1637" s="230"/>
      <c r="C1637" s="231"/>
      <c r="D1637" s="227" t="s">
        <v>157</v>
      </c>
      <c r="E1637" s="232" t="s">
        <v>21</v>
      </c>
      <c r="F1637" s="233" t="s">
        <v>369</v>
      </c>
      <c r="G1637" s="231"/>
      <c r="H1637" s="232" t="s">
        <v>21</v>
      </c>
      <c r="I1637" s="234"/>
      <c r="J1637" s="231"/>
      <c r="K1637" s="231"/>
      <c r="L1637" s="235"/>
      <c r="M1637" s="236"/>
      <c r="N1637" s="237"/>
      <c r="O1637" s="237"/>
      <c r="P1637" s="237"/>
      <c r="Q1637" s="237"/>
      <c r="R1637" s="237"/>
      <c r="S1637" s="237"/>
      <c r="T1637" s="238"/>
      <c r="AT1637" s="239" t="s">
        <v>157</v>
      </c>
      <c r="AU1637" s="239" t="s">
        <v>81</v>
      </c>
      <c r="AV1637" s="11" t="s">
        <v>79</v>
      </c>
      <c r="AW1637" s="11" t="s">
        <v>35</v>
      </c>
      <c r="AX1637" s="11" t="s">
        <v>72</v>
      </c>
      <c r="AY1637" s="239" t="s">
        <v>146</v>
      </c>
    </row>
    <row r="1638" s="12" customFormat="1">
      <c r="B1638" s="240"/>
      <c r="C1638" s="241"/>
      <c r="D1638" s="227" t="s">
        <v>157</v>
      </c>
      <c r="E1638" s="242" t="s">
        <v>21</v>
      </c>
      <c r="F1638" s="243" t="s">
        <v>370</v>
      </c>
      <c r="G1638" s="241"/>
      <c r="H1638" s="244">
        <v>3.4700000000000002</v>
      </c>
      <c r="I1638" s="245"/>
      <c r="J1638" s="241"/>
      <c r="K1638" s="241"/>
      <c r="L1638" s="246"/>
      <c r="M1638" s="247"/>
      <c r="N1638" s="248"/>
      <c r="O1638" s="248"/>
      <c r="P1638" s="248"/>
      <c r="Q1638" s="248"/>
      <c r="R1638" s="248"/>
      <c r="S1638" s="248"/>
      <c r="T1638" s="249"/>
      <c r="AT1638" s="250" t="s">
        <v>157</v>
      </c>
      <c r="AU1638" s="250" t="s">
        <v>81</v>
      </c>
      <c r="AV1638" s="12" t="s">
        <v>81</v>
      </c>
      <c r="AW1638" s="12" t="s">
        <v>35</v>
      </c>
      <c r="AX1638" s="12" t="s">
        <v>72</v>
      </c>
      <c r="AY1638" s="250" t="s">
        <v>146</v>
      </c>
    </row>
    <row r="1639" s="10" customFormat="1" ht="29.88" customHeight="1">
      <c r="B1639" s="199"/>
      <c r="C1639" s="200"/>
      <c r="D1639" s="201" t="s">
        <v>71</v>
      </c>
      <c r="E1639" s="213" t="s">
        <v>1796</v>
      </c>
      <c r="F1639" s="213" t="s">
        <v>1797</v>
      </c>
      <c r="G1639" s="200"/>
      <c r="H1639" s="200"/>
      <c r="I1639" s="203"/>
      <c r="J1639" s="214">
        <f>BK1639</f>
        <v>0</v>
      </c>
      <c r="K1639" s="200"/>
      <c r="L1639" s="205"/>
      <c r="M1639" s="206"/>
      <c r="N1639" s="207"/>
      <c r="O1639" s="207"/>
      <c r="P1639" s="208">
        <f>SUM(P1640:P1702)</f>
        <v>0</v>
      </c>
      <c r="Q1639" s="207"/>
      <c r="R1639" s="208">
        <f>SUM(R1640:R1702)</f>
        <v>0.54112440000000006</v>
      </c>
      <c r="S1639" s="207"/>
      <c r="T1639" s="209">
        <f>SUM(T1640:T1702)</f>
        <v>0</v>
      </c>
      <c r="AR1639" s="210" t="s">
        <v>81</v>
      </c>
      <c r="AT1639" s="211" t="s">
        <v>71</v>
      </c>
      <c r="AU1639" s="211" t="s">
        <v>79</v>
      </c>
      <c r="AY1639" s="210" t="s">
        <v>146</v>
      </c>
      <c r="BK1639" s="212">
        <f>SUM(BK1640:BK1702)</f>
        <v>0</v>
      </c>
    </row>
    <row r="1640" s="1" customFormat="1" ht="16.5" customHeight="1">
      <c r="B1640" s="44"/>
      <c r="C1640" s="215" t="s">
        <v>1798</v>
      </c>
      <c r="D1640" s="215" t="s">
        <v>148</v>
      </c>
      <c r="E1640" s="216" t="s">
        <v>1799</v>
      </c>
      <c r="F1640" s="217" t="s">
        <v>1800</v>
      </c>
      <c r="G1640" s="218" t="s">
        <v>151</v>
      </c>
      <c r="H1640" s="219">
        <v>1842.358</v>
      </c>
      <c r="I1640" s="220"/>
      <c r="J1640" s="221">
        <f>ROUND(I1640*H1640,2)</f>
        <v>0</v>
      </c>
      <c r="K1640" s="217" t="s">
        <v>152</v>
      </c>
      <c r="L1640" s="70"/>
      <c r="M1640" s="222" t="s">
        <v>21</v>
      </c>
      <c r="N1640" s="223" t="s">
        <v>43</v>
      </c>
      <c r="O1640" s="45"/>
      <c r="P1640" s="224">
        <f>O1640*H1640</f>
        <v>0</v>
      </c>
      <c r="Q1640" s="224">
        <v>0</v>
      </c>
      <c r="R1640" s="224">
        <f>Q1640*H1640</f>
        <v>0</v>
      </c>
      <c r="S1640" s="224">
        <v>0</v>
      </c>
      <c r="T1640" s="225">
        <f>S1640*H1640</f>
        <v>0</v>
      </c>
      <c r="AR1640" s="22" t="s">
        <v>260</v>
      </c>
      <c r="AT1640" s="22" t="s">
        <v>148</v>
      </c>
      <c r="AU1640" s="22" t="s">
        <v>81</v>
      </c>
      <c r="AY1640" s="22" t="s">
        <v>146</v>
      </c>
      <c r="BE1640" s="226">
        <f>IF(N1640="základní",J1640,0)</f>
        <v>0</v>
      </c>
      <c r="BF1640" s="226">
        <f>IF(N1640="snížená",J1640,0)</f>
        <v>0</v>
      </c>
      <c r="BG1640" s="226">
        <f>IF(N1640="zákl. přenesená",J1640,0)</f>
        <v>0</v>
      </c>
      <c r="BH1640" s="226">
        <f>IF(N1640="sníž. přenesená",J1640,0)</f>
        <v>0</v>
      </c>
      <c r="BI1640" s="226">
        <f>IF(N1640="nulová",J1640,0)</f>
        <v>0</v>
      </c>
      <c r="BJ1640" s="22" t="s">
        <v>79</v>
      </c>
      <c r="BK1640" s="226">
        <f>ROUND(I1640*H1640,2)</f>
        <v>0</v>
      </c>
      <c r="BL1640" s="22" t="s">
        <v>260</v>
      </c>
      <c r="BM1640" s="22" t="s">
        <v>1801</v>
      </c>
    </row>
    <row r="1641" s="1" customFormat="1">
      <c r="B1641" s="44"/>
      <c r="C1641" s="72"/>
      <c r="D1641" s="227" t="s">
        <v>155</v>
      </c>
      <c r="E1641" s="72"/>
      <c r="F1641" s="228" t="s">
        <v>1802</v>
      </c>
      <c r="G1641" s="72"/>
      <c r="H1641" s="72"/>
      <c r="I1641" s="185"/>
      <c r="J1641" s="72"/>
      <c r="K1641" s="72"/>
      <c r="L1641" s="70"/>
      <c r="M1641" s="229"/>
      <c r="N1641" s="45"/>
      <c r="O1641" s="45"/>
      <c r="P1641" s="45"/>
      <c r="Q1641" s="45"/>
      <c r="R1641" s="45"/>
      <c r="S1641" s="45"/>
      <c r="T1641" s="93"/>
      <c r="AT1641" s="22" t="s">
        <v>155</v>
      </c>
      <c r="AU1641" s="22" t="s">
        <v>81</v>
      </c>
    </row>
    <row r="1642" s="11" customFormat="1">
      <c r="B1642" s="230"/>
      <c r="C1642" s="231"/>
      <c r="D1642" s="227" t="s">
        <v>157</v>
      </c>
      <c r="E1642" s="232" t="s">
        <v>21</v>
      </c>
      <c r="F1642" s="233" t="s">
        <v>1803</v>
      </c>
      <c r="G1642" s="231"/>
      <c r="H1642" s="232" t="s">
        <v>21</v>
      </c>
      <c r="I1642" s="234"/>
      <c r="J1642" s="231"/>
      <c r="K1642" s="231"/>
      <c r="L1642" s="235"/>
      <c r="M1642" s="236"/>
      <c r="N1642" s="237"/>
      <c r="O1642" s="237"/>
      <c r="P1642" s="237"/>
      <c r="Q1642" s="237"/>
      <c r="R1642" s="237"/>
      <c r="S1642" s="237"/>
      <c r="T1642" s="238"/>
      <c r="AT1642" s="239" t="s">
        <v>157</v>
      </c>
      <c r="AU1642" s="239" t="s">
        <v>81</v>
      </c>
      <c r="AV1642" s="11" t="s">
        <v>79</v>
      </c>
      <c r="AW1642" s="11" t="s">
        <v>35</v>
      </c>
      <c r="AX1642" s="11" t="s">
        <v>72</v>
      </c>
      <c r="AY1642" s="239" t="s">
        <v>146</v>
      </c>
    </row>
    <row r="1643" s="11" customFormat="1">
      <c r="B1643" s="230"/>
      <c r="C1643" s="231"/>
      <c r="D1643" s="227" t="s">
        <v>157</v>
      </c>
      <c r="E1643" s="232" t="s">
        <v>21</v>
      </c>
      <c r="F1643" s="233" t="s">
        <v>492</v>
      </c>
      <c r="G1643" s="231"/>
      <c r="H1643" s="232" t="s">
        <v>21</v>
      </c>
      <c r="I1643" s="234"/>
      <c r="J1643" s="231"/>
      <c r="K1643" s="231"/>
      <c r="L1643" s="235"/>
      <c r="M1643" s="236"/>
      <c r="N1643" s="237"/>
      <c r="O1643" s="237"/>
      <c r="P1643" s="237"/>
      <c r="Q1643" s="237"/>
      <c r="R1643" s="237"/>
      <c r="S1643" s="237"/>
      <c r="T1643" s="238"/>
      <c r="AT1643" s="239" t="s">
        <v>157</v>
      </c>
      <c r="AU1643" s="239" t="s">
        <v>81</v>
      </c>
      <c r="AV1643" s="11" t="s">
        <v>79</v>
      </c>
      <c r="AW1643" s="11" t="s">
        <v>35</v>
      </c>
      <c r="AX1643" s="11" t="s">
        <v>72</v>
      </c>
      <c r="AY1643" s="239" t="s">
        <v>146</v>
      </c>
    </row>
    <row r="1644" s="11" customFormat="1">
      <c r="B1644" s="230"/>
      <c r="C1644" s="231"/>
      <c r="D1644" s="227" t="s">
        <v>157</v>
      </c>
      <c r="E1644" s="232" t="s">
        <v>21</v>
      </c>
      <c r="F1644" s="233" t="s">
        <v>1804</v>
      </c>
      <c r="G1644" s="231"/>
      <c r="H1644" s="232" t="s">
        <v>21</v>
      </c>
      <c r="I1644" s="234"/>
      <c r="J1644" s="231"/>
      <c r="K1644" s="231"/>
      <c r="L1644" s="235"/>
      <c r="M1644" s="236"/>
      <c r="N1644" s="237"/>
      <c r="O1644" s="237"/>
      <c r="P1644" s="237"/>
      <c r="Q1644" s="237"/>
      <c r="R1644" s="237"/>
      <c r="S1644" s="237"/>
      <c r="T1644" s="238"/>
      <c r="AT1644" s="239" t="s">
        <v>157</v>
      </c>
      <c r="AU1644" s="239" t="s">
        <v>81</v>
      </c>
      <c r="AV1644" s="11" t="s">
        <v>79</v>
      </c>
      <c r="AW1644" s="11" t="s">
        <v>35</v>
      </c>
      <c r="AX1644" s="11" t="s">
        <v>72</v>
      </c>
      <c r="AY1644" s="239" t="s">
        <v>146</v>
      </c>
    </row>
    <row r="1645" s="12" customFormat="1">
      <c r="B1645" s="240"/>
      <c r="C1645" s="241"/>
      <c r="D1645" s="227" t="s">
        <v>157</v>
      </c>
      <c r="E1645" s="242" t="s">
        <v>21</v>
      </c>
      <c r="F1645" s="243" t="s">
        <v>926</v>
      </c>
      <c r="G1645" s="241"/>
      <c r="H1645" s="244">
        <v>287.83300000000003</v>
      </c>
      <c r="I1645" s="245"/>
      <c r="J1645" s="241"/>
      <c r="K1645" s="241"/>
      <c r="L1645" s="246"/>
      <c r="M1645" s="247"/>
      <c r="N1645" s="248"/>
      <c r="O1645" s="248"/>
      <c r="P1645" s="248"/>
      <c r="Q1645" s="248"/>
      <c r="R1645" s="248"/>
      <c r="S1645" s="248"/>
      <c r="T1645" s="249"/>
      <c r="AT1645" s="250" t="s">
        <v>157</v>
      </c>
      <c r="AU1645" s="250" t="s">
        <v>81</v>
      </c>
      <c r="AV1645" s="12" t="s">
        <v>81</v>
      </c>
      <c r="AW1645" s="12" t="s">
        <v>35</v>
      </c>
      <c r="AX1645" s="12" t="s">
        <v>72</v>
      </c>
      <c r="AY1645" s="250" t="s">
        <v>146</v>
      </c>
    </row>
    <row r="1646" s="11" customFormat="1">
      <c r="B1646" s="230"/>
      <c r="C1646" s="231"/>
      <c r="D1646" s="227" t="s">
        <v>157</v>
      </c>
      <c r="E1646" s="232" t="s">
        <v>21</v>
      </c>
      <c r="F1646" s="233" t="s">
        <v>1805</v>
      </c>
      <c r="G1646" s="231"/>
      <c r="H1646" s="232" t="s">
        <v>21</v>
      </c>
      <c r="I1646" s="234"/>
      <c r="J1646" s="231"/>
      <c r="K1646" s="231"/>
      <c r="L1646" s="235"/>
      <c r="M1646" s="236"/>
      <c r="N1646" s="237"/>
      <c r="O1646" s="237"/>
      <c r="P1646" s="237"/>
      <c r="Q1646" s="237"/>
      <c r="R1646" s="237"/>
      <c r="S1646" s="237"/>
      <c r="T1646" s="238"/>
      <c r="AT1646" s="239" t="s">
        <v>157</v>
      </c>
      <c r="AU1646" s="239" t="s">
        <v>81</v>
      </c>
      <c r="AV1646" s="11" t="s">
        <v>79</v>
      </c>
      <c r="AW1646" s="11" t="s">
        <v>35</v>
      </c>
      <c r="AX1646" s="11" t="s">
        <v>72</v>
      </c>
      <c r="AY1646" s="239" t="s">
        <v>146</v>
      </c>
    </row>
    <row r="1647" s="12" customFormat="1">
      <c r="B1647" s="240"/>
      <c r="C1647" s="241"/>
      <c r="D1647" s="227" t="s">
        <v>157</v>
      </c>
      <c r="E1647" s="242" t="s">
        <v>21</v>
      </c>
      <c r="F1647" s="243" t="s">
        <v>1806</v>
      </c>
      <c r="G1647" s="241"/>
      <c r="H1647" s="244">
        <v>615.54999999999995</v>
      </c>
      <c r="I1647" s="245"/>
      <c r="J1647" s="241"/>
      <c r="K1647" s="241"/>
      <c r="L1647" s="246"/>
      <c r="M1647" s="247"/>
      <c r="N1647" s="248"/>
      <c r="O1647" s="248"/>
      <c r="P1647" s="248"/>
      <c r="Q1647" s="248"/>
      <c r="R1647" s="248"/>
      <c r="S1647" s="248"/>
      <c r="T1647" s="249"/>
      <c r="AT1647" s="250" t="s">
        <v>157</v>
      </c>
      <c r="AU1647" s="250" t="s">
        <v>81</v>
      </c>
      <c r="AV1647" s="12" t="s">
        <v>81</v>
      </c>
      <c r="AW1647" s="12" t="s">
        <v>35</v>
      </c>
      <c r="AX1647" s="12" t="s">
        <v>72</v>
      </c>
      <c r="AY1647" s="250" t="s">
        <v>146</v>
      </c>
    </row>
    <row r="1648" s="11" customFormat="1">
      <c r="B1648" s="230"/>
      <c r="C1648" s="231"/>
      <c r="D1648" s="227" t="s">
        <v>157</v>
      </c>
      <c r="E1648" s="232" t="s">
        <v>21</v>
      </c>
      <c r="F1648" s="233" t="s">
        <v>340</v>
      </c>
      <c r="G1648" s="231"/>
      <c r="H1648" s="232" t="s">
        <v>21</v>
      </c>
      <c r="I1648" s="234"/>
      <c r="J1648" s="231"/>
      <c r="K1648" s="231"/>
      <c r="L1648" s="235"/>
      <c r="M1648" s="236"/>
      <c r="N1648" s="237"/>
      <c r="O1648" s="237"/>
      <c r="P1648" s="237"/>
      <c r="Q1648" s="237"/>
      <c r="R1648" s="237"/>
      <c r="S1648" s="237"/>
      <c r="T1648" s="238"/>
      <c r="AT1648" s="239" t="s">
        <v>157</v>
      </c>
      <c r="AU1648" s="239" t="s">
        <v>81</v>
      </c>
      <c r="AV1648" s="11" t="s">
        <v>79</v>
      </c>
      <c r="AW1648" s="11" t="s">
        <v>35</v>
      </c>
      <c r="AX1648" s="11" t="s">
        <v>72</v>
      </c>
      <c r="AY1648" s="239" t="s">
        <v>146</v>
      </c>
    </row>
    <row r="1649" s="12" customFormat="1">
      <c r="B1649" s="240"/>
      <c r="C1649" s="241"/>
      <c r="D1649" s="227" t="s">
        <v>157</v>
      </c>
      <c r="E1649" s="242" t="s">
        <v>21</v>
      </c>
      <c r="F1649" s="243" t="s">
        <v>1807</v>
      </c>
      <c r="G1649" s="241"/>
      <c r="H1649" s="244">
        <v>-40.32</v>
      </c>
      <c r="I1649" s="245"/>
      <c r="J1649" s="241"/>
      <c r="K1649" s="241"/>
      <c r="L1649" s="246"/>
      <c r="M1649" s="247"/>
      <c r="N1649" s="248"/>
      <c r="O1649" s="248"/>
      <c r="P1649" s="248"/>
      <c r="Q1649" s="248"/>
      <c r="R1649" s="248"/>
      <c r="S1649" s="248"/>
      <c r="T1649" s="249"/>
      <c r="AT1649" s="250" t="s">
        <v>157</v>
      </c>
      <c r="AU1649" s="250" t="s">
        <v>81</v>
      </c>
      <c r="AV1649" s="12" t="s">
        <v>81</v>
      </c>
      <c r="AW1649" s="12" t="s">
        <v>35</v>
      </c>
      <c r="AX1649" s="12" t="s">
        <v>72</v>
      </c>
      <c r="AY1649" s="250" t="s">
        <v>146</v>
      </c>
    </row>
    <row r="1650" s="11" customFormat="1">
      <c r="B1650" s="230"/>
      <c r="C1650" s="231"/>
      <c r="D1650" s="227" t="s">
        <v>157</v>
      </c>
      <c r="E1650" s="232" t="s">
        <v>21</v>
      </c>
      <c r="F1650" s="233" t="s">
        <v>496</v>
      </c>
      <c r="G1650" s="231"/>
      <c r="H1650" s="232" t="s">
        <v>21</v>
      </c>
      <c r="I1650" s="234"/>
      <c r="J1650" s="231"/>
      <c r="K1650" s="231"/>
      <c r="L1650" s="235"/>
      <c r="M1650" s="236"/>
      <c r="N1650" s="237"/>
      <c r="O1650" s="237"/>
      <c r="P1650" s="237"/>
      <c r="Q1650" s="237"/>
      <c r="R1650" s="237"/>
      <c r="S1650" s="237"/>
      <c r="T1650" s="238"/>
      <c r="AT1650" s="239" t="s">
        <v>157</v>
      </c>
      <c r="AU1650" s="239" t="s">
        <v>81</v>
      </c>
      <c r="AV1650" s="11" t="s">
        <v>79</v>
      </c>
      <c r="AW1650" s="11" t="s">
        <v>35</v>
      </c>
      <c r="AX1650" s="11" t="s">
        <v>72</v>
      </c>
      <c r="AY1650" s="239" t="s">
        <v>146</v>
      </c>
    </row>
    <row r="1651" s="11" customFormat="1">
      <c r="B1651" s="230"/>
      <c r="C1651" s="231"/>
      <c r="D1651" s="227" t="s">
        <v>157</v>
      </c>
      <c r="E1651" s="232" t="s">
        <v>21</v>
      </c>
      <c r="F1651" s="233" t="s">
        <v>1804</v>
      </c>
      <c r="G1651" s="231"/>
      <c r="H1651" s="232" t="s">
        <v>21</v>
      </c>
      <c r="I1651" s="234"/>
      <c r="J1651" s="231"/>
      <c r="K1651" s="231"/>
      <c r="L1651" s="235"/>
      <c r="M1651" s="236"/>
      <c r="N1651" s="237"/>
      <c r="O1651" s="237"/>
      <c r="P1651" s="237"/>
      <c r="Q1651" s="237"/>
      <c r="R1651" s="237"/>
      <c r="S1651" s="237"/>
      <c r="T1651" s="238"/>
      <c r="AT1651" s="239" t="s">
        <v>157</v>
      </c>
      <c r="AU1651" s="239" t="s">
        <v>81</v>
      </c>
      <c r="AV1651" s="11" t="s">
        <v>79</v>
      </c>
      <c r="AW1651" s="11" t="s">
        <v>35</v>
      </c>
      <c r="AX1651" s="11" t="s">
        <v>72</v>
      </c>
      <c r="AY1651" s="239" t="s">
        <v>146</v>
      </c>
    </row>
    <row r="1652" s="12" customFormat="1">
      <c r="B1652" s="240"/>
      <c r="C1652" s="241"/>
      <c r="D1652" s="227" t="s">
        <v>157</v>
      </c>
      <c r="E1652" s="242" t="s">
        <v>21</v>
      </c>
      <c r="F1652" s="243" t="s">
        <v>927</v>
      </c>
      <c r="G1652" s="241"/>
      <c r="H1652" s="244">
        <v>329.45999999999998</v>
      </c>
      <c r="I1652" s="245"/>
      <c r="J1652" s="241"/>
      <c r="K1652" s="241"/>
      <c r="L1652" s="246"/>
      <c r="M1652" s="247"/>
      <c r="N1652" s="248"/>
      <c r="O1652" s="248"/>
      <c r="P1652" s="248"/>
      <c r="Q1652" s="248"/>
      <c r="R1652" s="248"/>
      <c r="S1652" s="248"/>
      <c r="T1652" s="249"/>
      <c r="AT1652" s="250" t="s">
        <v>157</v>
      </c>
      <c r="AU1652" s="250" t="s">
        <v>81</v>
      </c>
      <c r="AV1652" s="12" t="s">
        <v>81</v>
      </c>
      <c r="AW1652" s="12" t="s">
        <v>35</v>
      </c>
      <c r="AX1652" s="12" t="s">
        <v>72</v>
      </c>
      <c r="AY1652" s="250" t="s">
        <v>146</v>
      </c>
    </row>
    <row r="1653" s="11" customFormat="1">
      <c r="B1653" s="230"/>
      <c r="C1653" s="231"/>
      <c r="D1653" s="227" t="s">
        <v>157</v>
      </c>
      <c r="E1653" s="232" t="s">
        <v>21</v>
      </c>
      <c r="F1653" s="233" t="s">
        <v>1805</v>
      </c>
      <c r="G1653" s="231"/>
      <c r="H1653" s="232" t="s">
        <v>21</v>
      </c>
      <c r="I1653" s="234"/>
      <c r="J1653" s="231"/>
      <c r="K1653" s="231"/>
      <c r="L1653" s="235"/>
      <c r="M1653" s="236"/>
      <c r="N1653" s="237"/>
      <c r="O1653" s="237"/>
      <c r="P1653" s="237"/>
      <c r="Q1653" s="237"/>
      <c r="R1653" s="237"/>
      <c r="S1653" s="237"/>
      <c r="T1653" s="238"/>
      <c r="AT1653" s="239" t="s">
        <v>157</v>
      </c>
      <c r="AU1653" s="239" t="s">
        <v>81</v>
      </c>
      <c r="AV1653" s="11" t="s">
        <v>79</v>
      </c>
      <c r="AW1653" s="11" t="s">
        <v>35</v>
      </c>
      <c r="AX1653" s="11" t="s">
        <v>72</v>
      </c>
      <c r="AY1653" s="239" t="s">
        <v>146</v>
      </c>
    </row>
    <row r="1654" s="12" customFormat="1">
      <c r="B1654" s="240"/>
      <c r="C1654" s="241"/>
      <c r="D1654" s="227" t="s">
        <v>157</v>
      </c>
      <c r="E1654" s="242" t="s">
        <v>21</v>
      </c>
      <c r="F1654" s="243" t="s">
        <v>1808</v>
      </c>
      <c r="G1654" s="241"/>
      <c r="H1654" s="244">
        <v>701.67499999999995</v>
      </c>
      <c r="I1654" s="245"/>
      <c r="J1654" s="241"/>
      <c r="K1654" s="241"/>
      <c r="L1654" s="246"/>
      <c r="M1654" s="247"/>
      <c r="N1654" s="248"/>
      <c r="O1654" s="248"/>
      <c r="P1654" s="248"/>
      <c r="Q1654" s="248"/>
      <c r="R1654" s="248"/>
      <c r="S1654" s="248"/>
      <c r="T1654" s="249"/>
      <c r="AT1654" s="250" t="s">
        <v>157</v>
      </c>
      <c r="AU1654" s="250" t="s">
        <v>81</v>
      </c>
      <c r="AV1654" s="12" t="s">
        <v>81</v>
      </c>
      <c r="AW1654" s="12" t="s">
        <v>35</v>
      </c>
      <c r="AX1654" s="12" t="s">
        <v>72</v>
      </c>
      <c r="AY1654" s="250" t="s">
        <v>146</v>
      </c>
    </row>
    <row r="1655" s="11" customFormat="1">
      <c r="B1655" s="230"/>
      <c r="C1655" s="231"/>
      <c r="D1655" s="227" t="s">
        <v>157</v>
      </c>
      <c r="E1655" s="232" t="s">
        <v>21</v>
      </c>
      <c r="F1655" s="233" t="s">
        <v>340</v>
      </c>
      <c r="G1655" s="231"/>
      <c r="H1655" s="232" t="s">
        <v>21</v>
      </c>
      <c r="I1655" s="234"/>
      <c r="J1655" s="231"/>
      <c r="K1655" s="231"/>
      <c r="L1655" s="235"/>
      <c r="M1655" s="236"/>
      <c r="N1655" s="237"/>
      <c r="O1655" s="237"/>
      <c r="P1655" s="237"/>
      <c r="Q1655" s="237"/>
      <c r="R1655" s="237"/>
      <c r="S1655" s="237"/>
      <c r="T1655" s="238"/>
      <c r="AT1655" s="239" t="s">
        <v>157</v>
      </c>
      <c r="AU1655" s="239" t="s">
        <v>81</v>
      </c>
      <c r="AV1655" s="11" t="s">
        <v>79</v>
      </c>
      <c r="AW1655" s="11" t="s">
        <v>35</v>
      </c>
      <c r="AX1655" s="11" t="s">
        <v>72</v>
      </c>
      <c r="AY1655" s="239" t="s">
        <v>146</v>
      </c>
    </row>
    <row r="1656" s="12" customFormat="1">
      <c r="B1656" s="240"/>
      <c r="C1656" s="241"/>
      <c r="D1656" s="227" t="s">
        <v>157</v>
      </c>
      <c r="E1656" s="242" t="s">
        <v>21</v>
      </c>
      <c r="F1656" s="243" t="s">
        <v>1809</v>
      </c>
      <c r="G1656" s="241"/>
      <c r="H1656" s="244">
        <v>-51.840000000000003</v>
      </c>
      <c r="I1656" s="245"/>
      <c r="J1656" s="241"/>
      <c r="K1656" s="241"/>
      <c r="L1656" s="246"/>
      <c r="M1656" s="247"/>
      <c r="N1656" s="248"/>
      <c r="O1656" s="248"/>
      <c r="P1656" s="248"/>
      <c r="Q1656" s="248"/>
      <c r="R1656" s="248"/>
      <c r="S1656" s="248"/>
      <c r="T1656" s="249"/>
      <c r="AT1656" s="250" t="s">
        <v>157</v>
      </c>
      <c r="AU1656" s="250" t="s">
        <v>81</v>
      </c>
      <c r="AV1656" s="12" t="s">
        <v>81</v>
      </c>
      <c r="AW1656" s="12" t="s">
        <v>35</v>
      </c>
      <c r="AX1656" s="12" t="s">
        <v>72</v>
      </c>
      <c r="AY1656" s="250" t="s">
        <v>146</v>
      </c>
    </row>
    <row r="1657" s="1" customFormat="1" ht="16.5" customHeight="1">
      <c r="B1657" s="44"/>
      <c r="C1657" s="215" t="s">
        <v>1810</v>
      </c>
      <c r="D1657" s="215" t="s">
        <v>148</v>
      </c>
      <c r="E1657" s="216" t="s">
        <v>1811</v>
      </c>
      <c r="F1657" s="217" t="s">
        <v>1812</v>
      </c>
      <c r="G1657" s="218" t="s">
        <v>151</v>
      </c>
      <c r="H1657" s="219">
        <v>151.62299999999999</v>
      </c>
      <c r="I1657" s="220"/>
      <c r="J1657" s="221">
        <f>ROUND(I1657*H1657,2)</f>
        <v>0</v>
      </c>
      <c r="K1657" s="217" t="s">
        <v>152</v>
      </c>
      <c r="L1657" s="70"/>
      <c r="M1657" s="222" t="s">
        <v>21</v>
      </c>
      <c r="N1657" s="223" t="s">
        <v>43</v>
      </c>
      <c r="O1657" s="45"/>
      <c r="P1657" s="224">
        <f>O1657*H1657</f>
        <v>0</v>
      </c>
      <c r="Q1657" s="224">
        <v>0</v>
      </c>
      <c r="R1657" s="224">
        <f>Q1657*H1657</f>
        <v>0</v>
      </c>
      <c r="S1657" s="224">
        <v>0</v>
      </c>
      <c r="T1657" s="225">
        <f>S1657*H1657</f>
        <v>0</v>
      </c>
      <c r="AR1657" s="22" t="s">
        <v>260</v>
      </c>
      <c r="AT1657" s="22" t="s">
        <v>148</v>
      </c>
      <c r="AU1657" s="22" t="s">
        <v>81</v>
      </c>
      <c r="AY1657" s="22" t="s">
        <v>146</v>
      </c>
      <c r="BE1657" s="226">
        <f>IF(N1657="základní",J1657,0)</f>
        <v>0</v>
      </c>
      <c r="BF1657" s="226">
        <f>IF(N1657="snížená",J1657,0)</f>
        <v>0</v>
      </c>
      <c r="BG1657" s="226">
        <f>IF(N1657="zákl. přenesená",J1657,0)</f>
        <v>0</v>
      </c>
      <c r="BH1657" s="226">
        <f>IF(N1657="sníž. přenesená",J1657,0)</f>
        <v>0</v>
      </c>
      <c r="BI1657" s="226">
        <f>IF(N1657="nulová",J1657,0)</f>
        <v>0</v>
      </c>
      <c r="BJ1657" s="22" t="s">
        <v>79</v>
      </c>
      <c r="BK1657" s="226">
        <f>ROUND(I1657*H1657,2)</f>
        <v>0</v>
      </c>
      <c r="BL1657" s="22" t="s">
        <v>260</v>
      </c>
      <c r="BM1657" s="22" t="s">
        <v>1813</v>
      </c>
    </row>
    <row r="1658" s="1" customFormat="1">
      <c r="B1658" s="44"/>
      <c r="C1658" s="72"/>
      <c r="D1658" s="227" t="s">
        <v>155</v>
      </c>
      <c r="E1658" s="72"/>
      <c r="F1658" s="228" t="s">
        <v>1814</v>
      </c>
      <c r="G1658" s="72"/>
      <c r="H1658" s="72"/>
      <c r="I1658" s="185"/>
      <c r="J1658" s="72"/>
      <c r="K1658" s="72"/>
      <c r="L1658" s="70"/>
      <c r="M1658" s="229"/>
      <c r="N1658" s="45"/>
      <c r="O1658" s="45"/>
      <c r="P1658" s="45"/>
      <c r="Q1658" s="45"/>
      <c r="R1658" s="45"/>
      <c r="S1658" s="45"/>
      <c r="T1658" s="93"/>
      <c r="AT1658" s="22" t="s">
        <v>155</v>
      </c>
      <c r="AU1658" s="22" t="s">
        <v>81</v>
      </c>
    </row>
    <row r="1659" s="11" customFormat="1">
      <c r="B1659" s="230"/>
      <c r="C1659" s="231"/>
      <c r="D1659" s="227" t="s">
        <v>157</v>
      </c>
      <c r="E1659" s="232" t="s">
        <v>21</v>
      </c>
      <c r="F1659" s="233" t="s">
        <v>492</v>
      </c>
      <c r="G1659" s="231"/>
      <c r="H1659" s="232" t="s">
        <v>21</v>
      </c>
      <c r="I1659" s="234"/>
      <c r="J1659" s="231"/>
      <c r="K1659" s="231"/>
      <c r="L1659" s="235"/>
      <c r="M1659" s="236"/>
      <c r="N1659" s="237"/>
      <c r="O1659" s="237"/>
      <c r="P1659" s="237"/>
      <c r="Q1659" s="237"/>
      <c r="R1659" s="237"/>
      <c r="S1659" s="237"/>
      <c r="T1659" s="238"/>
      <c r="AT1659" s="239" t="s">
        <v>157</v>
      </c>
      <c r="AU1659" s="239" t="s">
        <v>81</v>
      </c>
      <c r="AV1659" s="11" t="s">
        <v>79</v>
      </c>
      <c r="AW1659" s="11" t="s">
        <v>35</v>
      </c>
      <c r="AX1659" s="11" t="s">
        <v>72</v>
      </c>
      <c r="AY1659" s="239" t="s">
        <v>146</v>
      </c>
    </row>
    <row r="1660" s="12" customFormat="1">
      <c r="B1660" s="240"/>
      <c r="C1660" s="241"/>
      <c r="D1660" s="227" t="s">
        <v>157</v>
      </c>
      <c r="E1660" s="242" t="s">
        <v>21</v>
      </c>
      <c r="F1660" s="243" t="s">
        <v>1815</v>
      </c>
      <c r="G1660" s="241"/>
      <c r="H1660" s="244">
        <v>40.32</v>
      </c>
      <c r="I1660" s="245"/>
      <c r="J1660" s="241"/>
      <c r="K1660" s="241"/>
      <c r="L1660" s="246"/>
      <c r="M1660" s="247"/>
      <c r="N1660" s="248"/>
      <c r="O1660" s="248"/>
      <c r="P1660" s="248"/>
      <c r="Q1660" s="248"/>
      <c r="R1660" s="248"/>
      <c r="S1660" s="248"/>
      <c r="T1660" s="249"/>
      <c r="AT1660" s="250" t="s">
        <v>157</v>
      </c>
      <c r="AU1660" s="250" t="s">
        <v>81</v>
      </c>
      <c r="AV1660" s="12" t="s">
        <v>81</v>
      </c>
      <c r="AW1660" s="12" t="s">
        <v>35</v>
      </c>
      <c r="AX1660" s="12" t="s">
        <v>72</v>
      </c>
      <c r="AY1660" s="250" t="s">
        <v>146</v>
      </c>
    </row>
    <row r="1661" s="12" customFormat="1">
      <c r="B1661" s="240"/>
      <c r="C1661" s="241"/>
      <c r="D1661" s="227" t="s">
        <v>157</v>
      </c>
      <c r="E1661" s="242" t="s">
        <v>21</v>
      </c>
      <c r="F1661" s="243" t="s">
        <v>1816</v>
      </c>
      <c r="G1661" s="241"/>
      <c r="H1661" s="244">
        <v>31.094999999999999</v>
      </c>
      <c r="I1661" s="245"/>
      <c r="J1661" s="241"/>
      <c r="K1661" s="241"/>
      <c r="L1661" s="246"/>
      <c r="M1661" s="247"/>
      <c r="N1661" s="248"/>
      <c r="O1661" s="248"/>
      <c r="P1661" s="248"/>
      <c r="Q1661" s="248"/>
      <c r="R1661" s="248"/>
      <c r="S1661" s="248"/>
      <c r="T1661" s="249"/>
      <c r="AT1661" s="250" t="s">
        <v>157</v>
      </c>
      <c r="AU1661" s="250" t="s">
        <v>81</v>
      </c>
      <c r="AV1661" s="12" t="s">
        <v>81</v>
      </c>
      <c r="AW1661" s="12" t="s">
        <v>35</v>
      </c>
      <c r="AX1661" s="12" t="s">
        <v>72</v>
      </c>
      <c r="AY1661" s="250" t="s">
        <v>146</v>
      </c>
    </row>
    <row r="1662" s="11" customFormat="1">
      <c r="B1662" s="230"/>
      <c r="C1662" s="231"/>
      <c r="D1662" s="227" t="s">
        <v>157</v>
      </c>
      <c r="E1662" s="232" t="s">
        <v>21</v>
      </c>
      <c r="F1662" s="233" t="s">
        <v>496</v>
      </c>
      <c r="G1662" s="231"/>
      <c r="H1662" s="232" t="s">
        <v>21</v>
      </c>
      <c r="I1662" s="234"/>
      <c r="J1662" s="231"/>
      <c r="K1662" s="231"/>
      <c r="L1662" s="235"/>
      <c r="M1662" s="236"/>
      <c r="N1662" s="237"/>
      <c r="O1662" s="237"/>
      <c r="P1662" s="237"/>
      <c r="Q1662" s="237"/>
      <c r="R1662" s="237"/>
      <c r="S1662" s="237"/>
      <c r="T1662" s="238"/>
      <c r="AT1662" s="239" t="s">
        <v>157</v>
      </c>
      <c r="AU1662" s="239" t="s">
        <v>81</v>
      </c>
      <c r="AV1662" s="11" t="s">
        <v>79</v>
      </c>
      <c r="AW1662" s="11" t="s">
        <v>35</v>
      </c>
      <c r="AX1662" s="11" t="s">
        <v>72</v>
      </c>
      <c r="AY1662" s="239" t="s">
        <v>146</v>
      </c>
    </row>
    <row r="1663" s="12" customFormat="1">
      <c r="B1663" s="240"/>
      <c r="C1663" s="241"/>
      <c r="D1663" s="227" t="s">
        <v>157</v>
      </c>
      <c r="E1663" s="242" t="s">
        <v>21</v>
      </c>
      <c r="F1663" s="243" t="s">
        <v>1817</v>
      </c>
      <c r="G1663" s="241"/>
      <c r="H1663" s="244">
        <v>51.840000000000003</v>
      </c>
      <c r="I1663" s="245"/>
      <c r="J1663" s="241"/>
      <c r="K1663" s="241"/>
      <c r="L1663" s="246"/>
      <c r="M1663" s="247"/>
      <c r="N1663" s="248"/>
      <c r="O1663" s="248"/>
      <c r="P1663" s="248"/>
      <c r="Q1663" s="248"/>
      <c r="R1663" s="248"/>
      <c r="S1663" s="248"/>
      <c r="T1663" s="249"/>
      <c r="AT1663" s="250" t="s">
        <v>157</v>
      </c>
      <c r="AU1663" s="250" t="s">
        <v>81</v>
      </c>
      <c r="AV1663" s="12" t="s">
        <v>81</v>
      </c>
      <c r="AW1663" s="12" t="s">
        <v>35</v>
      </c>
      <c r="AX1663" s="12" t="s">
        <v>72</v>
      </c>
      <c r="AY1663" s="250" t="s">
        <v>146</v>
      </c>
    </row>
    <row r="1664" s="12" customFormat="1">
      <c r="B1664" s="240"/>
      <c r="C1664" s="241"/>
      <c r="D1664" s="227" t="s">
        <v>157</v>
      </c>
      <c r="E1664" s="242" t="s">
        <v>21</v>
      </c>
      <c r="F1664" s="243" t="s">
        <v>1818</v>
      </c>
      <c r="G1664" s="241"/>
      <c r="H1664" s="244">
        <v>28.367999999999999</v>
      </c>
      <c r="I1664" s="245"/>
      <c r="J1664" s="241"/>
      <c r="K1664" s="241"/>
      <c r="L1664" s="246"/>
      <c r="M1664" s="247"/>
      <c r="N1664" s="248"/>
      <c r="O1664" s="248"/>
      <c r="P1664" s="248"/>
      <c r="Q1664" s="248"/>
      <c r="R1664" s="248"/>
      <c r="S1664" s="248"/>
      <c r="T1664" s="249"/>
      <c r="AT1664" s="250" t="s">
        <v>157</v>
      </c>
      <c r="AU1664" s="250" t="s">
        <v>81</v>
      </c>
      <c r="AV1664" s="12" t="s">
        <v>81</v>
      </c>
      <c r="AW1664" s="12" t="s">
        <v>35</v>
      </c>
      <c r="AX1664" s="12" t="s">
        <v>72</v>
      </c>
      <c r="AY1664" s="250" t="s">
        <v>146</v>
      </c>
    </row>
    <row r="1665" s="1" customFormat="1" ht="16.5" customHeight="1">
      <c r="B1665" s="44"/>
      <c r="C1665" s="251" t="s">
        <v>1819</v>
      </c>
      <c r="D1665" s="251" t="s">
        <v>261</v>
      </c>
      <c r="E1665" s="252" t="s">
        <v>1820</v>
      </c>
      <c r="F1665" s="253" t="s">
        <v>1821</v>
      </c>
      <c r="G1665" s="254" t="s">
        <v>302</v>
      </c>
      <c r="H1665" s="255">
        <v>159.20400000000001</v>
      </c>
      <c r="I1665" s="256"/>
      <c r="J1665" s="257">
        <f>ROUND(I1665*H1665,2)</f>
        <v>0</v>
      </c>
      <c r="K1665" s="253" t="s">
        <v>152</v>
      </c>
      <c r="L1665" s="258"/>
      <c r="M1665" s="259" t="s">
        <v>21</v>
      </c>
      <c r="N1665" s="260" t="s">
        <v>43</v>
      </c>
      <c r="O1665" s="45"/>
      <c r="P1665" s="224">
        <f>O1665*H1665</f>
        <v>0</v>
      </c>
      <c r="Q1665" s="224">
        <v>0</v>
      </c>
      <c r="R1665" s="224">
        <f>Q1665*H1665</f>
        <v>0</v>
      </c>
      <c r="S1665" s="224">
        <v>0</v>
      </c>
      <c r="T1665" s="225">
        <f>S1665*H1665</f>
        <v>0</v>
      </c>
      <c r="AR1665" s="22" t="s">
        <v>426</v>
      </c>
      <c r="AT1665" s="22" t="s">
        <v>261</v>
      </c>
      <c r="AU1665" s="22" t="s">
        <v>81</v>
      </c>
      <c r="AY1665" s="22" t="s">
        <v>146</v>
      </c>
      <c r="BE1665" s="226">
        <f>IF(N1665="základní",J1665,0)</f>
        <v>0</v>
      </c>
      <c r="BF1665" s="226">
        <f>IF(N1665="snížená",J1665,0)</f>
        <v>0</v>
      </c>
      <c r="BG1665" s="226">
        <f>IF(N1665="zákl. přenesená",J1665,0)</f>
        <v>0</v>
      </c>
      <c r="BH1665" s="226">
        <f>IF(N1665="sníž. přenesená",J1665,0)</f>
        <v>0</v>
      </c>
      <c r="BI1665" s="226">
        <f>IF(N1665="nulová",J1665,0)</f>
        <v>0</v>
      </c>
      <c r="BJ1665" s="22" t="s">
        <v>79</v>
      </c>
      <c r="BK1665" s="226">
        <f>ROUND(I1665*H1665,2)</f>
        <v>0</v>
      </c>
      <c r="BL1665" s="22" t="s">
        <v>260</v>
      </c>
      <c r="BM1665" s="22" t="s">
        <v>1822</v>
      </c>
    </row>
    <row r="1666" s="1" customFormat="1">
      <c r="B1666" s="44"/>
      <c r="C1666" s="72"/>
      <c r="D1666" s="227" t="s">
        <v>155</v>
      </c>
      <c r="E1666" s="72"/>
      <c r="F1666" s="228" t="s">
        <v>1823</v>
      </c>
      <c r="G1666" s="72"/>
      <c r="H1666" s="72"/>
      <c r="I1666" s="185"/>
      <c r="J1666" s="72"/>
      <c r="K1666" s="72"/>
      <c r="L1666" s="70"/>
      <c r="M1666" s="229"/>
      <c r="N1666" s="45"/>
      <c r="O1666" s="45"/>
      <c r="P1666" s="45"/>
      <c r="Q1666" s="45"/>
      <c r="R1666" s="45"/>
      <c r="S1666" s="45"/>
      <c r="T1666" s="93"/>
      <c r="AT1666" s="22" t="s">
        <v>155</v>
      </c>
      <c r="AU1666" s="22" t="s">
        <v>81</v>
      </c>
    </row>
    <row r="1667" s="12" customFormat="1">
      <c r="B1667" s="240"/>
      <c r="C1667" s="241"/>
      <c r="D1667" s="227" t="s">
        <v>157</v>
      </c>
      <c r="E1667" s="241"/>
      <c r="F1667" s="243" t="s">
        <v>1824</v>
      </c>
      <c r="G1667" s="241"/>
      <c r="H1667" s="244">
        <v>159.20400000000001</v>
      </c>
      <c r="I1667" s="245"/>
      <c r="J1667" s="241"/>
      <c r="K1667" s="241"/>
      <c r="L1667" s="246"/>
      <c r="M1667" s="247"/>
      <c r="N1667" s="248"/>
      <c r="O1667" s="248"/>
      <c r="P1667" s="248"/>
      <c r="Q1667" s="248"/>
      <c r="R1667" s="248"/>
      <c r="S1667" s="248"/>
      <c r="T1667" s="249"/>
      <c r="AT1667" s="250" t="s">
        <v>157</v>
      </c>
      <c r="AU1667" s="250" t="s">
        <v>81</v>
      </c>
      <c r="AV1667" s="12" t="s">
        <v>81</v>
      </c>
      <c r="AW1667" s="12" t="s">
        <v>6</v>
      </c>
      <c r="AX1667" s="12" t="s">
        <v>79</v>
      </c>
      <c r="AY1667" s="250" t="s">
        <v>146</v>
      </c>
    </row>
    <row r="1668" s="1" customFormat="1" ht="25.5" customHeight="1">
      <c r="B1668" s="44"/>
      <c r="C1668" s="215" t="s">
        <v>1825</v>
      </c>
      <c r="D1668" s="215" t="s">
        <v>148</v>
      </c>
      <c r="E1668" s="216" t="s">
        <v>1826</v>
      </c>
      <c r="F1668" s="217" t="s">
        <v>1827</v>
      </c>
      <c r="G1668" s="218" t="s">
        <v>151</v>
      </c>
      <c r="H1668" s="219">
        <v>579.14999999999998</v>
      </c>
      <c r="I1668" s="220"/>
      <c r="J1668" s="221">
        <f>ROUND(I1668*H1668,2)</f>
        <v>0</v>
      </c>
      <c r="K1668" s="217" t="s">
        <v>152</v>
      </c>
      <c r="L1668" s="70"/>
      <c r="M1668" s="222" t="s">
        <v>21</v>
      </c>
      <c r="N1668" s="223" t="s">
        <v>43</v>
      </c>
      <c r="O1668" s="45"/>
      <c r="P1668" s="224">
        <f>O1668*H1668</f>
        <v>0</v>
      </c>
      <c r="Q1668" s="224">
        <v>0.00025999999999999998</v>
      </c>
      <c r="R1668" s="224">
        <f>Q1668*H1668</f>
        <v>0.15057899999999999</v>
      </c>
      <c r="S1668" s="224">
        <v>0</v>
      </c>
      <c r="T1668" s="225">
        <f>S1668*H1668</f>
        <v>0</v>
      </c>
      <c r="AR1668" s="22" t="s">
        <v>260</v>
      </c>
      <c r="AT1668" s="22" t="s">
        <v>148</v>
      </c>
      <c r="AU1668" s="22" t="s">
        <v>81</v>
      </c>
      <c r="AY1668" s="22" t="s">
        <v>146</v>
      </c>
      <c r="BE1668" s="226">
        <f>IF(N1668="základní",J1668,0)</f>
        <v>0</v>
      </c>
      <c r="BF1668" s="226">
        <f>IF(N1668="snížená",J1668,0)</f>
        <v>0</v>
      </c>
      <c r="BG1668" s="226">
        <f>IF(N1668="zákl. přenesená",J1668,0)</f>
        <v>0</v>
      </c>
      <c r="BH1668" s="226">
        <f>IF(N1668="sníž. přenesená",J1668,0)</f>
        <v>0</v>
      </c>
      <c r="BI1668" s="226">
        <f>IF(N1668="nulová",J1668,0)</f>
        <v>0</v>
      </c>
      <c r="BJ1668" s="22" t="s">
        <v>79</v>
      </c>
      <c r="BK1668" s="226">
        <f>ROUND(I1668*H1668,2)</f>
        <v>0</v>
      </c>
      <c r="BL1668" s="22" t="s">
        <v>260</v>
      </c>
      <c r="BM1668" s="22" t="s">
        <v>1828</v>
      </c>
    </row>
    <row r="1669" s="1" customFormat="1">
      <c r="B1669" s="44"/>
      <c r="C1669" s="72"/>
      <c r="D1669" s="227" t="s">
        <v>155</v>
      </c>
      <c r="E1669" s="72"/>
      <c r="F1669" s="228" t="s">
        <v>1829</v>
      </c>
      <c r="G1669" s="72"/>
      <c r="H1669" s="72"/>
      <c r="I1669" s="185"/>
      <c r="J1669" s="72"/>
      <c r="K1669" s="72"/>
      <c r="L1669" s="70"/>
      <c r="M1669" s="229"/>
      <c r="N1669" s="45"/>
      <c r="O1669" s="45"/>
      <c r="P1669" s="45"/>
      <c r="Q1669" s="45"/>
      <c r="R1669" s="45"/>
      <c r="S1669" s="45"/>
      <c r="T1669" s="93"/>
      <c r="AT1669" s="22" t="s">
        <v>155</v>
      </c>
      <c r="AU1669" s="22" t="s">
        <v>81</v>
      </c>
    </row>
    <row r="1670" s="11" customFormat="1">
      <c r="B1670" s="230"/>
      <c r="C1670" s="231"/>
      <c r="D1670" s="227" t="s">
        <v>157</v>
      </c>
      <c r="E1670" s="232" t="s">
        <v>21</v>
      </c>
      <c r="F1670" s="233" t="s">
        <v>1803</v>
      </c>
      <c r="G1670" s="231"/>
      <c r="H1670" s="232" t="s">
        <v>21</v>
      </c>
      <c r="I1670" s="234"/>
      <c r="J1670" s="231"/>
      <c r="K1670" s="231"/>
      <c r="L1670" s="235"/>
      <c r="M1670" s="236"/>
      <c r="N1670" s="237"/>
      <c r="O1670" s="237"/>
      <c r="P1670" s="237"/>
      <c r="Q1670" s="237"/>
      <c r="R1670" s="237"/>
      <c r="S1670" s="237"/>
      <c r="T1670" s="238"/>
      <c r="AT1670" s="239" t="s">
        <v>157</v>
      </c>
      <c r="AU1670" s="239" t="s">
        <v>81</v>
      </c>
      <c r="AV1670" s="11" t="s">
        <v>79</v>
      </c>
      <c r="AW1670" s="11" t="s">
        <v>35</v>
      </c>
      <c r="AX1670" s="11" t="s">
        <v>72</v>
      </c>
      <c r="AY1670" s="239" t="s">
        <v>146</v>
      </c>
    </row>
    <row r="1671" s="11" customFormat="1">
      <c r="B1671" s="230"/>
      <c r="C1671" s="231"/>
      <c r="D1671" s="227" t="s">
        <v>157</v>
      </c>
      <c r="E1671" s="232" t="s">
        <v>21</v>
      </c>
      <c r="F1671" s="233" t="s">
        <v>492</v>
      </c>
      <c r="G1671" s="231"/>
      <c r="H1671" s="232" t="s">
        <v>21</v>
      </c>
      <c r="I1671" s="234"/>
      <c r="J1671" s="231"/>
      <c r="K1671" s="231"/>
      <c r="L1671" s="235"/>
      <c r="M1671" s="236"/>
      <c r="N1671" s="237"/>
      <c r="O1671" s="237"/>
      <c r="P1671" s="237"/>
      <c r="Q1671" s="237"/>
      <c r="R1671" s="237"/>
      <c r="S1671" s="237"/>
      <c r="T1671" s="238"/>
      <c r="AT1671" s="239" t="s">
        <v>157</v>
      </c>
      <c r="AU1671" s="239" t="s">
        <v>81</v>
      </c>
      <c r="AV1671" s="11" t="s">
        <v>79</v>
      </c>
      <c r="AW1671" s="11" t="s">
        <v>35</v>
      </c>
      <c r="AX1671" s="11" t="s">
        <v>72</v>
      </c>
      <c r="AY1671" s="239" t="s">
        <v>146</v>
      </c>
    </row>
    <row r="1672" s="11" customFormat="1">
      <c r="B1672" s="230"/>
      <c r="C1672" s="231"/>
      <c r="D1672" s="227" t="s">
        <v>157</v>
      </c>
      <c r="E1672" s="232" t="s">
        <v>21</v>
      </c>
      <c r="F1672" s="233" t="s">
        <v>1805</v>
      </c>
      <c r="G1672" s="231"/>
      <c r="H1672" s="232" t="s">
        <v>21</v>
      </c>
      <c r="I1672" s="234"/>
      <c r="J1672" s="231"/>
      <c r="K1672" s="231"/>
      <c r="L1672" s="235"/>
      <c r="M1672" s="236"/>
      <c r="N1672" s="237"/>
      <c r="O1672" s="237"/>
      <c r="P1672" s="237"/>
      <c r="Q1672" s="237"/>
      <c r="R1672" s="237"/>
      <c r="S1672" s="237"/>
      <c r="T1672" s="238"/>
      <c r="AT1672" s="239" t="s">
        <v>157</v>
      </c>
      <c r="AU1672" s="239" t="s">
        <v>81</v>
      </c>
      <c r="AV1672" s="11" t="s">
        <v>79</v>
      </c>
      <c r="AW1672" s="11" t="s">
        <v>35</v>
      </c>
      <c r="AX1672" s="11" t="s">
        <v>72</v>
      </c>
      <c r="AY1672" s="239" t="s">
        <v>146</v>
      </c>
    </row>
    <row r="1673" s="12" customFormat="1">
      <c r="B1673" s="240"/>
      <c r="C1673" s="241"/>
      <c r="D1673" s="227" t="s">
        <v>157</v>
      </c>
      <c r="E1673" s="242" t="s">
        <v>21</v>
      </c>
      <c r="F1673" s="243" t="s">
        <v>1830</v>
      </c>
      <c r="G1673" s="241"/>
      <c r="H1673" s="244">
        <v>284.10000000000002</v>
      </c>
      <c r="I1673" s="245"/>
      <c r="J1673" s="241"/>
      <c r="K1673" s="241"/>
      <c r="L1673" s="246"/>
      <c r="M1673" s="247"/>
      <c r="N1673" s="248"/>
      <c r="O1673" s="248"/>
      <c r="P1673" s="248"/>
      <c r="Q1673" s="248"/>
      <c r="R1673" s="248"/>
      <c r="S1673" s="248"/>
      <c r="T1673" s="249"/>
      <c r="AT1673" s="250" t="s">
        <v>157</v>
      </c>
      <c r="AU1673" s="250" t="s">
        <v>81</v>
      </c>
      <c r="AV1673" s="12" t="s">
        <v>81</v>
      </c>
      <c r="AW1673" s="12" t="s">
        <v>35</v>
      </c>
      <c r="AX1673" s="12" t="s">
        <v>72</v>
      </c>
      <c r="AY1673" s="250" t="s">
        <v>146</v>
      </c>
    </row>
    <row r="1674" s="11" customFormat="1">
      <c r="B1674" s="230"/>
      <c r="C1674" s="231"/>
      <c r="D1674" s="227" t="s">
        <v>157</v>
      </c>
      <c r="E1674" s="232" t="s">
        <v>21</v>
      </c>
      <c r="F1674" s="233" t="s">
        <v>340</v>
      </c>
      <c r="G1674" s="231"/>
      <c r="H1674" s="232" t="s">
        <v>21</v>
      </c>
      <c r="I1674" s="234"/>
      <c r="J1674" s="231"/>
      <c r="K1674" s="231"/>
      <c r="L1674" s="235"/>
      <c r="M1674" s="236"/>
      <c r="N1674" s="237"/>
      <c r="O1674" s="237"/>
      <c r="P1674" s="237"/>
      <c r="Q1674" s="237"/>
      <c r="R1674" s="237"/>
      <c r="S1674" s="237"/>
      <c r="T1674" s="238"/>
      <c r="AT1674" s="239" t="s">
        <v>157</v>
      </c>
      <c r="AU1674" s="239" t="s">
        <v>81</v>
      </c>
      <c r="AV1674" s="11" t="s">
        <v>79</v>
      </c>
      <c r="AW1674" s="11" t="s">
        <v>35</v>
      </c>
      <c r="AX1674" s="11" t="s">
        <v>72</v>
      </c>
      <c r="AY1674" s="239" t="s">
        <v>146</v>
      </c>
    </row>
    <row r="1675" s="12" customFormat="1">
      <c r="B1675" s="240"/>
      <c r="C1675" s="241"/>
      <c r="D1675" s="227" t="s">
        <v>157</v>
      </c>
      <c r="E1675" s="242" t="s">
        <v>21</v>
      </c>
      <c r="F1675" s="243" t="s">
        <v>1831</v>
      </c>
      <c r="G1675" s="241"/>
      <c r="H1675" s="244">
        <v>-12.6</v>
      </c>
      <c r="I1675" s="245"/>
      <c r="J1675" s="241"/>
      <c r="K1675" s="241"/>
      <c r="L1675" s="246"/>
      <c r="M1675" s="247"/>
      <c r="N1675" s="248"/>
      <c r="O1675" s="248"/>
      <c r="P1675" s="248"/>
      <c r="Q1675" s="248"/>
      <c r="R1675" s="248"/>
      <c r="S1675" s="248"/>
      <c r="T1675" s="249"/>
      <c r="AT1675" s="250" t="s">
        <v>157</v>
      </c>
      <c r="AU1675" s="250" t="s">
        <v>81</v>
      </c>
      <c r="AV1675" s="12" t="s">
        <v>81</v>
      </c>
      <c r="AW1675" s="12" t="s">
        <v>35</v>
      </c>
      <c r="AX1675" s="12" t="s">
        <v>72</v>
      </c>
      <c r="AY1675" s="250" t="s">
        <v>146</v>
      </c>
    </row>
    <row r="1676" s="11" customFormat="1">
      <c r="B1676" s="230"/>
      <c r="C1676" s="231"/>
      <c r="D1676" s="227" t="s">
        <v>157</v>
      </c>
      <c r="E1676" s="232" t="s">
        <v>21</v>
      </c>
      <c r="F1676" s="233" t="s">
        <v>496</v>
      </c>
      <c r="G1676" s="231"/>
      <c r="H1676" s="232" t="s">
        <v>21</v>
      </c>
      <c r="I1676" s="234"/>
      <c r="J1676" s="231"/>
      <c r="K1676" s="231"/>
      <c r="L1676" s="235"/>
      <c r="M1676" s="236"/>
      <c r="N1676" s="237"/>
      <c r="O1676" s="237"/>
      <c r="P1676" s="237"/>
      <c r="Q1676" s="237"/>
      <c r="R1676" s="237"/>
      <c r="S1676" s="237"/>
      <c r="T1676" s="238"/>
      <c r="AT1676" s="239" t="s">
        <v>157</v>
      </c>
      <c r="AU1676" s="239" t="s">
        <v>81</v>
      </c>
      <c r="AV1676" s="11" t="s">
        <v>79</v>
      </c>
      <c r="AW1676" s="11" t="s">
        <v>35</v>
      </c>
      <c r="AX1676" s="11" t="s">
        <v>72</v>
      </c>
      <c r="AY1676" s="239" t="s">
        <v>146</v>
      </c>
    </row>
    <row r="1677" s="11" customFormat="1">
      <c r="B1677" s="230"/>
      <c r="C1677" s="231"/>
      <c r="D1677" s="227" t="s">
        <v>157</v>
      </c>
      <c r="E1677" s="232" t="s">
        <v>21</v>
      </c>
      <c r="F1677" s="233" t="s">
        <v>1805</v>
      </c>
      <c r="G1677" s="231"/>
      <c r="H1677" s="232" t="s">
        <v>21</v>
      </c>
      <c r="I1677" s="234"/>
      <c r="J1677" s="231"/>
      <c r="K1677" s="231"/>
      <c r="L1677" s="235"/>
      <c r="M1677" s="236"/>
      <c r="N1677" s="237"/>
      <c r="O1677" s="237"/>
      <c r="P1677" s="237"/>
      <c r="Q1677" s="237"/>
      <c r="R1677" s="237"/>
      <c r="S1677" s="237"/>
      <c r="T1677" s="238"/>
      <c r="AT1677" s="239" t="s">
        <v>157</v>
      </c>
      <c r="AU1677" s="239" t="s">
        <v>81</v>
      </c>
      <c r="AV1677" s="11" t="s">
        <v>79</v>
      </c>
      <c r="AW1677" s="11" t="s">
        <v>35</v>
      </c>
      <c r="AX1677" s="11" t="s">
        <v>72</v>
      </c>
      <c r="AY1677" s="239" t="s">
        <v>146</v>
      </c>
    </row>
    <row r="1678" s="12" customFormat="1">
      <c r="B1678" s="240"/>
      <c r="C1678" s="241"/>
      <c r="D1678" s="227" t="s">
        <v>157</v>
      </c>
      <c r="E1678" s="242" t="s">
        <v>21</v>
      </c>
      <c r="F1678" s="243" t="s">
        <v>1832</v>
      </c>
      <c r="G1678" s="241"/>
      <c r="H1678" s="244">
        <v>323.85000000000002</v>
      </c>
      <c r="I1678" s="245"/>
      <c r="J1678" s="241"/>
      <c r="K1678" s="241"/>
      <c r="L1678" s="246"/>
      <c r="M1678" s="247"/>
      <c r="N1678" s="248"/>
      <c r="O1678" s="248"/>
      <c r="P1678" s="248"/>
      <c r="Q1678" s="248"/>
      <c r="R1678" s="248"/>
      <c r="S1678" s="248"/>
      <c r="T1678" s="249"/>
      <c r="AT1678" s="250" t="s">
        <v>157</v>
      </c>
      <c r="AU1678" s="250" t="s">
        <v>81</v>
      </c>
      <c r="AV1678" s="12" t="s">
        <v>81</v>
      </c>
      <c r="AW1678" s="12" t="s">
        <v>35</v>
      </c>
      <c r="AX1678" s="12" t="s">
        <v>72</v>
      </c>
      <c r="AY1678" s="250" t="s">
        <v>146</v>
      </c>
    </row>
    <row r="1679" s="11" customFormat="1">
      <c r="B1679" s="230"/>
      <c r="C1679" s="231"/>
      <c r="D1679" s="227" t="s">
        <v>157</v>
      </c>
      <c r="E1679" s="232" t="s">
        <v>21</v>
      </c>
      <c r="F1679" s="233" t="s">
        <v>340</v>
      </c>
      <c r="G1679" s="231"/>
      <c r="H1679" s="232" t="s">
        <v>21</v>
      </c>
      <c r="I1679" s="234"/>
      <c r="J1679" s="231"/>
      <c r="K1679" s="231"/>
      <c r="L1679" s="235"/>
      <c r="M1679" s="236"/>
      <c r="N1679" s="237"/>
      <c r="O1679" s="237"/>
      <c r="P1679" s="237"/>
      <c r="Q1679" s="237"/>
      <c r="R1679" s="237"/>
      <c r="S1679" s="237"/>
      <c r="T1679" s="238"/>
      <c r="AT1679" s="239" t="s">
        <v>157</v>
      </c>
      <c r="AU1679" s="239" t="s">
        <v>81</v>
      </c>
      <c r="AV1679" s="11" t="s">
        <v>79</v>
      </c>
      <c r="AW1679" s="11" t="s">
        <v>35</v>
      </c>
      <c r="AX1679" s="11" t="s">
        <v>72</v>
      </c>
      <c r="AY1679" s="239" t="s">
        <v>146</v>
      </c>
    </row>
    <row r="1680" s="12" customFormat="1">
      <c r="B1680" s="240"/>
      <c r="C1680" s="241"/>
      <c r="D1680" s="227" t="s">
        <v>157</v>
      </c>
      <c r="E1680" s="242" t="s">
        <v>21</v>
      </c>
      <c r="F1680" s="243" t="s">
        <v>1833</v>
      </c>
      <c r="G1680" s="241"/>
      <c r="H1680" s="244">
        <v>-16.199999999999999</v>
      </c>
      <c r="I1680" s="245"/>
      <c r="J1680" s="241"/>
      <c r="K1680" s="241"/>
      <c r="L1680" s="246"/>
      <c r="M1680" s="247"/>
      <c r="N1680" s="248"/>
      <c r="O1680" s="248"/>
      <c r="P1680" s="248"/>
      <c r="Q1680" s="248"/>
      <c r="R1680" s="248"/>
      <c r="S1680" s="248"/>
      <c r="T1680" s="249"/>
      <c r="AT1680" s="250" t="s">
        <v>157</v>
      </c>
      <c r="AU1680" s="250" t="s">
        <v>81</v>
      </c>
      <c r="AV1680" s="12" t="s">
        <v>81</v>
      </c>
      <c r="AW1680" s="12" t="s">
        <v>35</v>
      </c>
      <c r="AX1680" s="12" t="s">
        <v>72</v>
      </c>
      <c r="AY1680" s="250" t="s">
        <v>146</v>
      </c>
    </row>
    <row r="1681" s="1" customFormat="1" ht="25.5" customHeight="1">
      <c r="B1681" s="44"/>
      <c r="C1681" s="215" t="s">
        <v>1834</v>
      </c>
      <c r="D1681" s="215" t="s">
        <v>148</v>
      </c>
      <c r="E1681" s="216" t="s">
        <v>1835</v>
      </c>
      <c r="F1681" s="217" t="s">
        <v>1836</v>
      </c>
      <c r="G1681" s="218" t="s">
        <v>151</v>
      </c>
      <c r="H1681" s="219">
        <v>579.14999999999998</v>
      </c>
      <c r="I1681" s="220"/>
      <c r="J1681" s="221">
        <f>ROUND(I1681*H1681,2)</f>
        <v>0</v>
      </c>
      <c r="K1681" s="217" t="s">
        <v>152</v>
      </c>
      <c r="L1681" s="70"/>
      <c r="M1681" s="222" t="s">
        <v>21</v>
      </c>
      <c r="N1681" s="223" t="s">
        <v>43</v>
      </c>
      <c r="O1681" s="45"/>
      <c r="P1681" s="224">
        <f>O1681*H1681</f>
        <v>0</v>
      </c>
      <c r="Q1681" s="224">
        <v>2.0000000000000002E-05</v>
      </c>
      <c r="R1681" s="224">
        <f>Q1681*H1681</f>
        <v>0.011583000000000001</v>
      </c>
      <c r="S1681" s="224">
        <v>0</v>
      </c>
      <c r="T1681" s="225">
        <f>S1681*H1681</f>
        <v>0</v>
      </c>
      <c r="AR1681" s="22" t="s">
        <v>260</v>
      </c>
      <c r="AT1681" s="22" t="s">
        <v>148</v>
      </c>
      <c r="AU1681" s="22" t="s">
        <v>81</v>
      </c>
      <c r="AY1681" s="22" t="s">
        <v>146</v>
      </c>
      <c r="BE1681" s="226">
        <f>IF(N1681="základní",J1681,0)</f>
        <v>0</v>
      </c>
      <c r="BF1681" s="226">
        <f>IF(N1681="snížená",J1681,0)</f>
        <v>0</v>
      </c>
      <c r="BG1681" s="226">
        <f>IF(N1681="zákl. přenesená",J1681,0)</f>
        <v>0</v>
      </c>
      <c r="BH1681" s="226">
        <f>IF(N1681="sníž. přenesená",J1681,0)</f>
        <v>0</v>
      </c>
      <c r="BI1681" s="226">
        <f>IF(N1681="nulová",J1681,0)</f>
        <v>0</v>
      </c>
      <c r="BJ1681" s="22" t="s">
        <v>79</v>
      </c>
      <c r="BK1681" s="226">
        <f>ROUND(I1681*H1681,2)</f>
        <v>0</v>
      </c>
      <c r="BL1681" s="22" t="s">
        <v>260</v>
      </c>
      <c r="BM1681" s="22" t="s">
        <v>1837</v>
      </c>
    </row>
    <row r="1682" s="1" customFormat="1">
      <c r="B1682" s="44"/>
      <c r="C1682" s="72"/>
      <c r="D1682" s="227" t="s">
        <v>155</v>
      </c>
      <c r="E1682" s="72"/>
      <c r="F1682" s="228" t="s">
        <v>1838</v>
      </c>
      <c r="G1682" s="72"/>
      <c r="H1682" s="72"/>
      <c r="I1682" s="185"/>
      <c r="J1682" s="72"/>
      <c r="K1682" s="72"/>
      <c r="L1682" s="70"/>
      <c r="M1682" s="229"/>
      <c r="N1682" s="45"/>
      <c r="O1682" s="45"/>
      <c r="P1682" s="45"/>
      <c r="Q1682" s="45"/>
      <c r="R1682" s="45"/>
      <c r="S1682" s="45"/>
      <c r="T1682" s="93"/>
      <c r="AT1682" s="22" t="s">
        <v>155</v>
      </c>
      <c r="AU1682" s="22" t="s">
        <v>81</v>
      </c>
    </row>
    <row r="1683" s="1" customFormat="1" ht="25.5" customHeight="1">
      <c r="B1683" s="44"/>
      <c r="C1683" s="215" t="s">
        <v>1839</v>
      </c>
      <c r="D1683" s="215" t="s">
        <v>148</v>
      </c>
      <c r="E1683" s="216" t="s">
        <v>1840</v>
      </c>
      <c r="F1683" s="217" t="s">
        <v>1841</v>
      </c>
      <c r="G1683" s="218" t="s">
        <v>151</v>
      </c>
      <c r="H1683" s="219">
        <v>1263.2080000000001</v>
      </c>
      <c r="I1683" s="220"/>
      <c r="J1683" s="221">
        <f>ROUND(I1683*H1683,2)</f>
        <v>0</v>
      </c>
      <c r="K1683" s="217" t="s">
        <v>152</v>
      </c>
      <c r="L1683" s="70"/>
      <c r="M1683" s="222" t="s">
        <v>21</v>
      </c>
      <c r="N1683" s="223" t="s">
        <v>43</v>
      </c>
      <c r="O1683" s="45"/>
      <c r="P1683" s="224">
        <f>O1683*H1683</f>
        <v>0</v>
      </c>
      <c r="Q1683" s="224">
        <v>0.00029</v>
      </c>
      <c r="R1683" s="224">
        <f>Q1683*H1683</f>
        <v>0.36633032000000004</v>
      </c>
      <c r="S1683" s="224">
        <v>0</v>
      </c>
      <c r="T1683" s="225">
        <f>S1683*H1683</f>
        <v>0</v>
      </c>
      <c r="AR1683" s="22" t="s">
        <v>260</v>
      </c>
      <c r="AT1683" s="22" t="s">
        <v>148</v>
      </c>
      <c r="AU1683" s="22" t="s">
        <v>81</v>
      </c>
      <c r="AY1683" s="22" t="s">
        <v>146</v>
      </c>
      <c r="BE1683" s="226">
        <f>IF(N1683="základní",J1683,0)</f>
        <v>0</v>
      </c>
      <c r="BF1683" s="226">
        <f>IF(N1683="snížená",J1683,0)</f>
        <v>0</v>
      </c>
      <c r="BG1683" s="226">
        <f>IF(N1683="zákl. přenesená",J1683,0)</f>
        <v>0</v>
      </c>
      <c r="BH1683" s="226">
        <f>IF(N1683="sníž. přenesená",J1683,0)</f>
        <v>0</v>
      </c>
      <c r="BI1683" s="226">
        <f>IF(N1683="nulová",J1683,0)</f>
        <v>0</v>
      </c>
      <c r="BJ1683" s="22" t="s">
        <v>79</v>
      </c>
      <c r="BK1683" s="226">
        <f>ROUND(I1683*H1683,2)</f>
        <v>0</v>
      </c>
      <c r="BL1683" s="22" t="s">
        <v>260</v>
      </c>
      <c r="BM1683" s="22" t="s">
        <v>1842</v>
      </c>
    </row>
    <row r="1684" s="1" customFormat="1">
      <c r="B1684" s="44"/>
      <c r="C1684" s="72"/>
      <c r="D1684" s="227" t="s">
        <v>155</v>
      </c>
      <c r="E1684" s="72"/>
      <c r="F1684" s="228" t="s">
        <v>1843</v>
      </c>
      <c r="G1684" s="72"/>
      <c r="H1684" s="72"/>
      <c r="I1684" s="185"/>
      <c r="J1684" s="72"/>
      <c r="K1684" s="72"/>
      <c r="L1684" s="70"/>
      <c r="M1684" s="229"/>
      <c r="N1684" s="45"/>
      <c r="O1684" s="45"/>
      <c r="P1684" s="45"/>
      <c r="Q1684" s="45"/>
      <c r="R1684" s="45"/>
      <c r="S1684" s="45"/>
      <c r="T1684" s="93"/>
      <c r="AT1684" s="22" t="s">
        <v>155</v>
      </c>
      <c r="AU1684" s="22" t="s">
        <v>81</v>
      </c>
    </row>
    <row r="1685" s="11" customFormat="1">
      <c r="B1685" s="230"/>
      <c r="C1685" s="231"/>
      <c r="D1685" s="227" t="s">
        <v>157</v>
      </c>
      <c r="E1685" s="232" t="s">
        <v>21</v>
      </c>
      <c r="F1685" s="233" t="s">
        <v>1803</v>
      </c>
      <c r="G1685" s="231"/>
      <c r="H1685" s="232" t="s">
        <v>21</v>
      </c>
      <c r="I1685" s="234"/>
      <c r="J1685" s="231"/>
      <c r="K1685" s="231"/>
      <c r="L1685" s="235"/>
      <c r="M1685" s="236"/>
      <c r="N1685" s="237"/>
      <c r="O1685" s="237"/>
      <c r="P1685" s="237"/>
      <c r="Q1685" s="237"/>
      <c r="R1685" s="237"/>
      <c r="S1685" s="237"/>
      <c r="T1685" s="238"/>
      <c r="AT1685" s="239" t="s">
        <v>157</v>
      </c>
      <c r="AU1685" s="239" t="s">
        <v>81</v>
      </c>
      <c r="AV1685" s="11" t="s">
        <v>79</v>
      </c>
      <c r="AW1685" s="11" t="s">
        <v>35</v>
      </c>
      <c r="AX1685" s="11" t="s">
        <v>72</v>
      </c>
      <c r="AY1685" s="239" t="s">
        <v>146</v>
      </c>
    </row>
    <row r="1686" s="11" customFormat="1">
      <c r="B1686" s="230"/>
      <c r="C1686" s="231"/>
      <c r="D1686" s="227" t="s">
        <v>157</v>
      </c>
      <c r="E1686" s="232" t="s">
        <v>21</v>
      </c>
      <c r="F1686" s="233" t="s">
        <v>492</v>
      </c>
      <c r="G1686" s="231"/>
      <c r="H1686" s="232" t="s">
        <v>21</v>
      </c>
      <c r="I1686" s="234"/>
      <c r="J1686" s="231"/>
      <c r="K1686" s="231"/>
      <c r="L1686" s="235"/>
      <c r="M1686" s="236"/>
      <c r="N1686" s="237"/>
      <c r="O1686" s="237"/>
      <c r="P1686" s="237"/>
      <c r="Q1686" s="237"/>
      <c r="R1686" s="237"/>
      <c r="S1686" s="237"/>
      <c r="T1686" s="238"/>
      <c r="AT1686" s="239" t="s">
        <v>157</v>
      </c>
      <c r="AU1686" s="239" t="s">
        <v>81</v>
      </c>
      <c r="AV1686" s="11" t="s">
        <v>79</v>
      </c>
      <c r="AW1686" s="11" t="s">
        <v>35</v>
      </c>
      <c r="AX1686" s="11" t="s">
        <v>72</v>
      </c>
      <c r="AY1686" s="239" t="s">
        <v>146</v>
      </c>
    </row>
    <row r="1687" s="11" customFormat="1">
      <c r="B1687" s="230"/>
      <c r="C1687" s="231"/>
      <c r="D1687" s="227" t="s">
        <v>157</v>
      </c>
      <c r="E1687" s="232" t="s">
        <v>21</v>
      </c>
      <c r="F1687" s="233" t="s">
        <v>1804</v>
      </c>
      <c r="G1687" s="231"/>
      <c r="H1687" s="232" t="s">
        <v>21</v>
      </c>
      <c r="I1687" s="234"/>
      <c r="J1687" s="231"/>
      <c r="K1687" s="231"/>
      <c r="L1687" s="235"/>
      <c r="M1687" s="236"/>
      <c r="N1687" s="237"/>
      <c r="O1687" s="237"/>
      <c r="P1687" s="237"/>
      <c r="Q1687" s="237"/>
      <c r="R1687" s="237"/>
      <c r="S1687" s="237"/>
      <c r="T1687" s="238"/>
      <c r="AT1687" s="239" t="s">
        <v>157</v>
      </c>
      <c r="AU1687" s="239" t="s">
        <v>81</v>
      </c>
      <c r="AV1687" s="11" t="s">
        <v>79</v>
      </c>
      <c r="AW1687" s="11" t="s">
        <v>35</v>
      </c>
      <c r="AX1687" s="11" t="s">
        <v>72</v>
      </c>
      <c r="AY1687" s="239" t="s">
        <v>146</v>
      </c>
    </row>
    <row r="1688" s="12" customFormat="1">
      <c r="B1688" s="240"/>
      <c r="C1688" s="241"/>
      <c r="D1688" s="227" t="s">
        <v>157</v>
      </c>
      <c r="E1688" s="242" t="s">
        <v>21</v>
      </c>
      <c r="F1688" s="243" t="s">
        <v>926</v>
      </c>
      <c r="G1688" s="241"/>
      <c r="H1688" s="244">
        <v>287.83300000000003</v>
      </c>
      <c r="I1688" s="245"/>
      <c r="J1688" s="241"/>
      <c r="K1688" s="241"/>
      <c r="L1688" s="246"/>
      <c r="M1688" s="247"/>
      <c r="N1688" s="248"/>
      <c r="O1688" s="248"/>
      <c r="P1688" s="248"/>
      <c r="Q1688" s="248"/>
      <c r="R1688" s="248"/>
      <c r="S1688" s="248"/>
      <c r="T1688" s="249"/>
      <c r="AT1688" s="250" t="s">
        <v>157</v>
      </c>
      <c r="AU1688" s="250" t="s">
        <v>81</v>
      </c>
      <c r="AV1688" s="12" t="s">
        <v>81</v>
      </c>
      <c r="AW1688" s="12" t="s">
        <v>35</v>
      </c>
      <c r="AX1688" s="12" t="s">
        <v>72</v>
      </c>
      <c r="AY1688" s="250" t="s">
        <v>146</v>
      </c>
    </row>
    <row r="1689" s="11" customFormat="1">
      <c r="B1689" s="230"/>
      <c r="C1689" s="231"/>
      <c r="D1689" s="227" t="s">
        <v>157</v>
      </c>
      <c r="E1689" s="232" t="s">
        <v>21</v>
      </c>
      <c r="F1689" s="233" t="s">
        <v>1805</v>
      </c>
      <c r="G1689" s="231"/>
      <c r="H1689" s="232" t="s">
        <v>21</v>
      </c>
      <c r="I1689" s="234"/>
      <c r="J1689" s="231"/>
      <c r="K1689" s="231"/>
      <c r="L1689" s="235"/>
      <c r="M1689" s="236"/>
      <c r="N1689" s="237"/>
      <c r="O1689" s="237"/>
      <c r="P1689" s="237"/>
      <c r="Q1689" s="237"/>
      <c r="R1689" s="237"/>
      <c r="S1689" s="237"/>
      <c r="T1689" s="238"/>
      <c r="AT1689" s="239" t="s">
        <v>157</v>
      </c>
      <c r="AU1689" s="239" t="s">
        <v>81</v>
      </c>
      <c r="AV1689" s="11" t="s">
        <v>79</v>
      </c>
      <c r="AW1689" s="11" t="s">
        <v>35</v>
      </c>
      <c r="AX1689" s="11" t="s">
        <v>72</v>
      </c>
      <c r="AY1689" s="239" t="s">
        <v>146</v>
      </c>
    </row>
    <row r="1690" s="12" customFormat="1">
      <c r="B1690" s="240"/>
      <c r="C1690" s="241"/>
      <c r="D1690" s="227" t="s">
        <v>157</v>
      </c>
      <c r="E1690" s="242" t="s">
        <v>21</v>
      </c>
      <c r="F1690" s="243" t="s">
        <v>1806</v>
      </c>
      <c r="G1690" s="241"/>
      <c r="H1690" s="244">
        <v>615.54999999999995</v>
      </c>
      <c r="I1690" s="245"/>
      <c r="J1690" s="241"/>
      <c r="K1690" s="241"/>
      <c r="L1690" s="246"/>
      <c r="M1690" s="247"/>
      <c r="N1690" s="248"/>
      <c r="O1690" s="248"/>
      <c r="P1690" s="248"/>
      <c r="Q1690" s="248"/>
      <c r="R1690" s="248"/>
      <c r="S1690" s="248"/>
      <c r="T1690" s="249"/>
      <c r="AT1690" s="250" t="s">
        <v>157</v>
      </c>
      <c r="AU1690" s="250" t="s">
        <v>81</v>
      </c>
      <c r="AV1690" s="12" t="s">
        <v>81</v>
      </c>
      <c r="AW1690" s="12" t="s">
        <v>35</v>
      </c>
      <c r="AX1690" s="12" t="s">
        <v>72</v>
      </c>
      <c r="AY1690" s="250" t="s">
        <v>146</v>
      </c>
    </row>
    <row r="1691" s="11" customFormat="1">
      <c r="B1691" s="230"/>
      <c r="C1691" s="231"/>
      <c r="D1691" s="227" t="s">
        <v>157</v>
      </c>
      <c r="E1691" s="232" t="s">
        <v>21</v>
      </c>
      <c r="F1691" s="233" t="s">
        <v>340</v>
      </c>
      <c r="G1691" s="231"/>
      <c r="H1691" s="232" t="s">
        <v>21</v>
      </c>
      <c r="I1691" s="234"/>
      <c r="J1691" s="231"/>
      <c r="K1691" s="231"/>
      <c r="L1691" s="235"/>
      <c r="M1691" s="236"/>
      <c r="N1691" s="237"/>
      <c r="O1691" s="237"/>
      <c r="P1691" s="237"/>
      <c r="Q1691" s="237"/>
      <c r="R1691" s="237"/>
      <c r="S1691" s="237"/>
      <c r="T1691" s="238"/>
      <c r="AT1691" s="239" t="s">
        <v>157</v>
      </c>
      <c r="AU1691" s="239" t="s">
        <v>81</v>
      </c>
      <c r="AV1691" s="11" t="s">
        <v>79</v>
      </c>
      <c r="AW1691" s="11" t="s">
        <v>35</v>
      </c>
      <c r="AX1691" s="11" t="s">
        <v>72</v>
      </c>
      <c r="AY1691" s="239" t="s">
        <v>146</v>
      </c>
    </row>
    <row r="1692" s="12" customFormat="1">
      <c r="B1692" s="240"/>
      <c r="C1692" s="241"/>
      <c r="D1692" s="227" t="s">
        <v>157</v>
      </c>
      <c r="E1692" s="242" t="s">
        <v>21</v>
      </c>
      <c r="F1692" s="243" t="s">
        <v>1807</v>
      </c>
      <c r="G1692" s="241"/>
      <c r="H1692" s="244">
        <v>-40.32</v>
      </c>
      <c r="I1692" s="245"/>
      <c r="J1692" s="241"/>
      <c r="K1692" s="241"/>
      <c r="L1692" s="246"/>
      <c r="M1692" s="247"/>
      <c r="N1692" s="248"/>
      <c r="O1692" s="248"/>
      <c r="P1692" s="248"/>
      <c r="Q1692" s="248"/>
      <c r="R1692" s="248"/>
      <c r="S1692" s="248"/>
      <c r="T1692" s="249"/>
      <c r="AT1692" s="250" t="s">
        <v>157</v>
      </c>
      <c r="AU1692" s="250" t="s">
        <v>81</v>
      </c>
      <c r="AV1692" s="12" t="s">
        <v>81</v>
      </c>
      <c r="AW1692" s="12" t="s">
        <v>35</v>
      </c>
      <c r="AX1692" s="12" t="s">
        <v>72</v>
      </c>
      <c r="AY1692" s="250" t="s">
        <v>146</v>
      </c>
    </row>
    <row r="1693" s="11" customFormat="1">
      <c r="B1693" s="230"/>
      <c r="C1693" s="231"/>
      <c r="D1693" s="227" t="s">
        <v>157</v>
      </c>
      <c r="E1693" s="232" t="s">
        <v>21</v>
      </c>
      <c r="F1693" s="233" t="s">
        <v>496</v>
      </c>
      <c r="G1693" s="231"/>
      <c r="H1693" s="232" t="s">
        <v>21</v>
      </c>
      <c r="I1693" s="234"/>
      <c r="J1693" s="231"/>
      <c r="K1693" s="231"/>
      <c r="L1693" s="235"/>
      <c r="M1693" s="236"/>
      <c r="N1693" s="237"/>
      <c r="O1693" s="237"/>
      <c r="P1693" s="237"/>
      <c r="Q1693" s="237"/>
      <c r="R1693" s="237"/>
      <c r="S1693" s="237"/>
      <c r="T1693" s="238"/>
      <c r="AT1693" s="239" t="s">
        <v>157</v>
      </c>
      <c r="AU1693" s="239" t="s">
        <v>81</v>
      </c>
      <c r="AV1693" s="11" t="s">
        <v>79</v>
      </c>
      <c r="AW1693" s="11" t="s">
        <v>35</v>
      </c>
      <c r="AX1693" s="11" t="s">
        <v>72</v>
      </c>
      <c r="AY1693" s="239" t="s">
        <v>146</v>
      </c>
    </row>
    <row r="1694" s="11" customFormat="1">
      <c r="B1694" s="230"/>
      <c r="C1694" s="231"/>
      <c r="D1694" s="227" t="s">
        <v>157</v>
      </c>
      <c r="E1694" s="232" t="s">
        <v>21</v>
      </c>
      <c r="F1694" s="233" t="s">
        <v>1804</v>
      </c>
      <c r="G1694" s="231"/>
      <c r="H1694" s="232" t="s">
        <v>21</v>
      </c>
      <c r="I1694" s="234"/>
      <c r="J1694" s="231"/>
      <c r="K1694" s="231"/>
      <c r="L1694" s="235"/>
      <c r="M1694" s="236"/>
      <c r="N1694" s="237"/>
      <c r="O1694" s="237"/>
      <c r="P1694" s="237"/>
      <c r="Q1694" s="237"/>
      <c r="R1694" s="237"/>
      <c r="S1694" s="237"/>
      <c r="T1694" s="238"/>
      <c r="AT1694" s="239" t="s">
        <v>157</v>
      </c>
      <c r="AU1694" s="239" t="s">
        <v>81</v>
      </c>
      <c r="AV1694" s="11" t="s">
        <v>79</v>
      </c>
      <c r="AW1694" s="11" t="s">
        <v>35</v>
      </c>
      <c r="AX1694" s="11" t="s">
        <v>72</v>
      </c>
      <c r="AY1694" s="239" t="s">
        <v>146</v>
      </c>
    </row>
    <row r="1695" s="12" customFormat="1">
      <c r="B1695" s="240"/>
      <c r="C1695" s="241"/>
      <c r="D1695" s="227" t="s">
        <v>157</v>
      </c>
      <c r="E1695" s="242" t="s">
        <v>21</v>
      </c>
      <c r="F1695" s="243" t="s">
        <v>927</v>
      </c>
      <c r="G1695" s="241"/>
      <c r="H1695" s="244">
        <v>329.45999999999998</v>
      </c>
      <c r="I1695" s="245"/>
      <c r="J1695" s="241"/>
      <c r="K1695" s="241"/>
      <c r="L1695" s="246"/>
      <c r="M1695" s="247"/>
      <c r="N1695" s="248"/>
      <c r="O1695" s="248"/>
      <c r="P1695" s="248"/>
      <c r="Q1695" s="248"/>
      <c r="R1695" s="248"/>
      <c r="S1695" s="248"/>
      <c r="T1695" s="249"/>
      <c r="AT1695" s="250" t="s">
        <v>157</v>
      </c>
      <c r="AU1695" s="250" t="s">
        <v>81</v>
      </c>
      <c r="AV1695" s="12" t="s">
        <v>81</v>
      </c>
      <c r="AW1695" s="12" t="s">
        <v>35</v>
      </c>
      <c r="AX1695" s="12" t="s">
        <v>72</v>
      </c>
      <c r="AY1695" s="250" t="s">
        <v>146</v>
      </c>
    </row>
    <row r="1696" s="11" customFormat="1">
      <c r="B1696" s="230"/>
      <c r="C1696" s="231"/>
      <c r="D1696" s="227" t="s">
        <v>157</v>
      </c>
      <c r="E1696" s="232" t="s">
        <v>21</v>
      </c>
      <c r="F1696" s="233" t="s">
        <v>1805</v>
      </c>
      <c r="G1696" s="231"/>
      <c r="H1696" s="232" t="s">
        <v>21</v>
      </c>
      <c r="I1696" s="234"/>
      <c r="J1696" s="231"/>
      <c r="K1696" s="231"/>
      <c r="L1696" s="235"/>
      <c r="M1696" s="236"/>
      <c r="N1696" s="237"/>
      <c r="O1696" s="237"/>
      <c r="P1696" s="237"/>
      <c r="Q1696" s="237"/>
      <c r="R1696" s="237"/>
      <c r="S1696" s="237"/>
      <c r="T1696" s="238"/>
      <c r="AT1696" s="239" t="s">
        <v>157</v>
      </c>
      <c r="AU1696" s="239" t="s">
        <v>81</v>
      </c>
      <c r="AV1696" s="11" t="s">
        <v>79</v>
      </c>
      <c r="AW1696" s="11" t="s">
        <v>35</v>
      </c>
      <c r="AX1696" s="11" t="s">
        <v>72</v>
      </c>
      <c r="AY1696" s="239" t="s">
        <v>146</v>
      </c>
    </row>
    <row r="1697" s="12" customFormat="1">
      <c r="B1697" s="240"/>
      <c r="C1697" s="241"/>
      <c r="D1697" s="227" t="s">
        <v>157</v>
      </c>
      <c r="E1697" s="242" t="s">
        <v>21</v>
      </c>
      <c r="F1697" s="243" t="s">
        <v>1808</v>
      </c>
      <c r="G1697" s="241"/>
      <c r="H1697" s="244">
        <v>701.67499999999995</v>
      </c>
      <c r="I1697" s="245"/>
      <c r="J1697" s="241"/>
      <c r="K1697" s="241"/>
      <c r="L1697" s="246"/>
      <c r="M1697" s="247"/>
      <c r="N1697" s="248"/>
      <c r="O1697" s="248"/>
      <c r="P1697" s="248"/>
      <c r="Q1697" s="248"/>
      <c r="R1697" s="248"/>
      <c r="S1697" s="248"/>
      <c r="T1697" s="249"/>
      <c r="AT1697" s="250" t="s">
        <v>157</v>
      </c>
      <c r="AU1697" s="250" t="s">
        <v>81</v>
      </c>
      <c r="AV1697" s="12" t="s">
        <v>81</v>
      </c>
      <c r="AW1697" s="12" t="s">
        <v>35</v>
      </c>
      <c r="AX1697" s="12" t="s">
        <v>72</v>
      </c>
      <c r="AY1697" s="250" t="s">
        <v>146</v>
      </c>
    </row>
    <row r="1698" s="11" customFormat="1">
      <c r="B1698" s="230"/>
      <c r="C1698" s="231"/>
      <c r="D1698" s="227" t="s">
        <v>157</v>
      </c>
      <c r="E1698" s="232" t="s">
        <v>21</v>
      </c>
      <c r="F1698" s="233" t="s">
        <v>340</v>
      </c>
      <c r="G1698" s="231"/>
      <c r="H1698" s="232" t="s">
        <v>21</v>
      </c>
      <c r="I1698" s="234"/>
      <c r="J1698" s="231"/>
      <c r="K1698" s="231"/>
      <c r="L1698" s="235"/>
      <c r="M1698" s="236"/>
      <c r="N1698" s="237"/>
      <c r="O1698" s="237"/>
      <c r="P1698" s="237"/>
      <c r="Q1698" s="237"/>
      <c r="R1698" s="237"/>
      <c r="S1698" s="237"/>
      <c r="T1698" s="238"/>
      <c r="AT1698" s="239" t="s">
        <v>157</v>
      </c>
      <c r="AU1698" s="239" t="s">
        <v>81</v>
      </c>
      <c r="AV1698" s="11" t="s">
        <v>79</v>
      </c>
      <c r="AW1698" s="11" t="s">
        <v>35</v>
      </c>
      <c r="AX1698" s="11" t="s">
        <v>72</v>
      </c>
      <c r="AY1698" s="239" t="s">
        <v>146</v>
      </c>
    </row>
    <row r="1699" s="12" customFormat="1">
      <c r="B1699" s="240"/>
      <c r="C1699" s="241"/>
      <c r="D1699" s="227" t="s">
        <v>157</v>
      </c>
      <c r="E1699" s="242" t="s">
        <v>21</v>
      </c>
      <c r="F1699" s="243" t="s">
        <v>1809</v>
      </c>
      <c r="G1699" s="241"/>
      <c r="H1699" s="244">
        <v>-51.840000000000003</v>
      </c>
      <c r="I1699" s="245"/>
      <c r="J1699" s="241"/>
      <c r="K1699" s="241"/>
      <c r="L1699" s="246"/>
      <c r="M1699" s="247"/>
      <c r="N1699" s="248"/>
      <c r="O1699" s="248"/>
      <c r="P1699" s="248"/>
      <c r="Q1699" s="248"/>
      <c r="R1699" s="248"/>
      <c r="S1699" s="248"/>
      <c r="T1699" s="249"/>
      <c r="AT1699" s="250" t="s">
        <v>157</v>
      </c>
      <c r="AU1699" s="250" t="s">
        <v>81</v>
      </c>
      <c r="AV1699" s="12" t="s">
        <v>81</v>
      </c>
      <c r="AW1699" s="12" t="s">
        <v>35</v>
      </c>
      <c r="AX1699" s="12" t="s">
        <v>72</v>
      </c>
      <c r="AY1699" s="250" t="s">
        <v>146</v>
      </c>
    </row>
    <row r="1700" s="12" customFormat="1">
      <c r="B1700" s="240"/>
      <c r="C1700" s="241"/>
      <c r="D1700" s="227" t="s">
        <v>157</v>
      </c>
      <c r="E1700" s="242" t="s">
        <v>21</v>
      </c>
      <c r="F1700" s="243" t="s">
        <v>1844</v>
      </c>
      <c r="G1700" s="241"/>
      <c r="H1700" s="244">
        <v>-579.14999999999998</v>
      </c>
      <c r="I1700" s="245"/>
      <c r="J1700" s="241"/>
      <c r="K1700" s="241"/>
      <c r="L1700" s="246"/>
      <c r="M1700" s="247"/>
      <c r="N1700" s="248"/>
      <c r="O1700" s="248"/>
      <c r="P1700" s="248"/>
      <c r="Q1700" s="248"/>
      <c r="R1700" s="248"/>
      <c r="S1700" s="248"/>
      <c r="T1700" s="249"/>
      <c r="AT1700" s="250" t="s">
        <v>157</v>
      </c>
      <c r="AU1700" s="250" t="s">
        <v>81</v>
      </c>
      <c r="AV1700" s="12" t="s">
        <v>81</v>
      </c>
      <c r="AW1700" s="12" t="s">
        <v>35</v>
      </c>
      <c r="AX1700" s="12" t="s">
        <v>72</v>
      </c>
      <c r="AY1700" s="250" t="s">
        <v>146</v>
      </c>
    </row>
    <row r="1701" s="1" customFormat="1" ht="25.5" customHeight="1">
      <c r="B1701" s="44"/>
      <c r="C1701" s="215" t="s">
        <v>1845</v>
      </c>
      <c r="D1701" s="215" t="s">
        <v>148</v>
      </c>
      <c r="E1701" s="216" t="s">
        <v>1846</v>
      </c>
      <c r="F1701" s="217" t="s">
        <v>1847</v>
      </c>
      <c r="G1701" s="218" t="s">
        <v>151</v>
      </c>
      <c r="H1701" s="219">
        <v>1263.2080000000001</v>
      </c>
      <c r="I1701" s="220"/>
      <c r="J1701" s="221">
        <f>ROUND(I1701*H1701,2)</f>
        <v>0</v>
      </c>
      <c r="K1701" s="217" t="s">
        <v>152</v>
      </c>
      <c r="L1701" s="70"/>
      <c r="M1701" s="222" t="s">
        <v>21</v>
      </c>
      <c r="N1701" s="223" t="s">
        <v>43</v>
      </c>
      <c r="O1701" s="45"/>
      <c r="P1701" s="224">
        <f>O1701*H1701</f>
        <v>0</v>
      </c>
      <c r="Q1701" s="224">
        <v>1.0000000000000001E-05</v>
      </c>
      <c r="R1701" s="224">
        <f>Q1701*H1701</f>
        <v>0.012632080000000002</v>
      </c>
      <c r="S1701" s="224">
        <v>0</v>
      </c>
      <c r="T1701" s="225">
        <f>S1701*H1701</f>
        <v>0</v>
      </c>
      <c r="AR1701" s="22" t="s">
        <v>260</v>
      </c>
      <c r="AT1701" s="22" t="s">
        <v>148</v>
      </c>
      <c r="AU1701" s="22" t="s">
        <v>81</v>
      </c>
      <c r="AY1701" s="22" t="s">
        <v>146</v>
      </c>
      <c r="BE1701" s="226">
        <f>IF(N1701="základní",J1701,0)</f>
        <v>0</v>
      </c>
      <c r="BF1701" s="226">
        <f>IF(N1701="snížená",J1701,0)</f>
        <v>0</v>
      </c>
      <c r="BG1701" s="226">
        <f>IF(N1701="zákl. přenesená",J1701,0)</f>
        <v>0</v>
      </c>
      <c r="BH1701" s="226">
        <f>IF(N1701="sníž. přenesená",J1701,0)</f>
        <v>0</v>
      </c>
      <c r="BI1701" s="226">
        <f>IF(N1701="nulová",J1701,0)</f>
        <v>0</v>
      </c>
      <c r="BJ1701" s="22" t="s">
        <v>79</v>
      </c>
      <c r="BK1701" s="226">
        <f>ROUND(I1701*H1701,2)</f>
        <v>0</v>
      </c>
      <c r="BL1701" s="22" t="s">
        <v>260</v>
      </c>
      <c r="BM1701" s="22" t="s">
        <v>1848</v>
      </c>
    </row>
    <row r="1702" s="1" customFormat="1">
      <c r="B1702" s="44"/>
      <c r="C1702" s="72"/>
      <c r="D1702" s="227" t="s">
        <v>155</v>
      </c>
      <c r="E1702" s="72"/>
      <c r="F1702" s="228" t="s">
        <v>1849</v>
      </c>
      <c r="G1702" s="72"/>
      <c r="H1702" s="72"/>
      <c r="I1702" s="185"/>
      <c r="J1702" s="72"/>
      <c r="K1702" s="72"/>
      <c r="L1702" s="70"/>
      <c r="M1702" s="229"/>
      <c r="N1702" s="45"/>
      <c r="O1702" s="45"/>
      <c r="P1702" s="45"/>
      <c r="Q1702" s="45"/>
      <c r="R1702" s="45"/>
      <c r="S1702" s="45"/>
      <c r="T1702" s="93"/>
      <c r="AT1702" s="22" t="s">
        <v>155</v>
      </c>
      <c r="AU1702" s="22" t="s">
        <v>81</v>
      </c>
    </row>
    <row r="1703" s="10" customFormat="1" ht="29.88" customHeight="1">
      <c r="B1703" s="199"/>
      <c r="C1703" s="200"/>
      <c r="D1703" s="201" t="s">
        <v>71</v>
      </c>
      <c r="E1703" s="213" t="s">
        <v>1850</v>
      </c>
      <c r="F1703" s="213" t="s">
        <v>1851</v>
      </c>
      <c r="G1703" s="200"/>
      <c r="H1703" s="200"/>
      <c r="I1703" s="203"/>
      <c r="J1703" s="214">
        <f>BK1703</f>
        <v>0</v>
      </c>
      <c r="K1703" s="200"/>
      <c r="L1703" s="205"/>
      <c r="M1703" s="206"/>
      <c r="N1703" s="207"/>
      <c r="O1703" s="207"/>
      <c r="P1703" s="208">
        <f>SUM(P1704:P1720)</f>
        <v>0</v>
      </c>
      <c r="Q1703" s="207"/>
      <c r="R1703" s="208">
        <f>SUM(R1704:R1720)</f>
        <v>0.44063999999999998</v>
      </c>
      <c r="S1703" s="207"/>
      <c r="T1703" s="209">
        <f>SUM(T1704:T1720)</f>
        <v>0</v>
      </c>
      <c r="AR1703" s="210" t="s">
        <v>81</v>
      </c>
      <c r="AT1703" s="211" t="s">
        <v>71</v>
      </c>
      <c r="AU1703" s="211" t="s">
        <v>79</v>
      </c>
      <c r="AY1703" s="210" t="s">
        <v>146</v>
      </c>
      <c r="BK1703" s="212">
        <f>SUM(BK1704:BK1720)</f>
        <v>0</v>
      </c>
    </row>
    <row r="1704" s="1" customFormat="1" ht="25.5" customHeight="1">
      <c r="B1704" s="44"/>
      <c r="C1704" s="215" t="s">
        <v>1852</v>
      </c>
      <c r="D1704" s="215" t="s">
        <v>148</v>
      </c>
      <c r="E1704" s="216" t="s">
        <v>1853</v>
      </c>
      <c r="F1704" s="217" t="s">
        <v>1854</v>
      </c>
      <c r="G1704" s="218" t="s">
        <v>151</v>
      </c>
      <c r="H1704" s="219">
        <v>293.75999999999999</v>
      </c>
      <c r="I1704" s="220"/>
      <c r="J1704" s="221">
        <f>ROUND(I1704*H1704,2)</f>
        <v>0</v>
      </c>
      <c r="K1704" s="217" t="s">
        <v>152</v>
      </c>
      <c r="L1704" s="70"/>
      <c r="M1704" s="222" t="s">
        <v>21</v>
      </c>
      <c r="N1704" s="223" t="s">
        <v>43</v>
      </c>
      <c r="O1704" s="45"/>
      <c r="P1704" s="224">
        <f>O1704*H1704</f>
        <v>0</v>
      </c>
      <c r="Q1704" s="224">
        <v>0</v>
      </c>
      <c r="R1704" s="224">
        <f>Q1704*H1704</f>
        <v>0</v>
      </c>
      <c r="S1704" s="224">
        <v>0</v>
      </c>
      <c r="T1704" s="225">
        <f>S1704*H1704</f>
        <v>0</v>
      </c>
      <c r="AR1704" s="22" t="s">
        <v>260</v>
      </c>
      <c r="AT1704" s="22" t="s">
        <v>148</v>
      </c>
      <c r="AU1704" s="22" t="s">
        <v>81</v>
      </c>
      <c r="AY1704" s="22" t="s">
        <v>146</v>
      </c>
      <c r="BE1704" s="226">
        <f>IF(N1704="základní",J1704,0)</f>
        <v>0</v>
      </c>
      <c r="BF1704" s="226">
        <f>IF(N1704="snížená",J1704,0)</f>
        <v>0</v>
      </c>
      <c r="BG1704" s="226">
        <f>IF(N1704="zákl. přenesená",J1704,0)</f>
        <v>0</v>
      </c>
      <c r="BH1704" s="226">
        <f>IF(N1704="sníž. přenesená",J1704,0)</f>
        <v>0</v>
      </c>
      <c r="BI1704" s="226">
        <f>IF(N1704="nulová",J1704,0)</f>
        <v>0</v>
      </c>
      <c r="BJ1704" s="22" t="s">
        <v>79</v>
      </c>
      <c r="BK1704" s="226">
        <f>ROUND(I1704*H1704,2)</f>
        <v>0</v>
      </c>
      <c r="BL1704" s="22" t="s">
        <v>260</v>
      </c>
      <c r="BM1704" s="22" t="s">
        <v>1855</v>
      </c>
    </row>
    <row r="1705" s="1" customFormat="1">
      <c r="B1705" s="44"/>
      <c r="C1705" s="72"/>
      <c r="D1705" s="227" t="s">
        <v>155</v>
      </c>
      <c r="E1705" s="72"/>
      <c r="F1705" s="228" t="s">
        <v>1856</v>
      </c>
      <c r="G1705" s="72"/>
      <c r="H1705" s="72"/>
      <c r="I1705" s="185"/>
      <c r="J1705" s="72"/>
      <c r="K1705" s="72"/>
      <c r="L1705" s="70"/>
      <c r="M1705" s="229"/>
      <c r="N1705" s="45"/>
      <c r="O1705" s="45"/>
      <c r="P1705" s="45"/>
      <c r="Q1705" s="45"/>
      <c r="R1705" s="45"/>
      <c r="S1705" s="45"/>
      <c r="T1705" s="93"/>
      <c r="AT1705" s="22" t="s">
        <v>155</v>
      </c>
      <c r="AU1705" s="22" t="s">
        <v>81</v>
      </c>
    </row>
    <row r="1706" s="11" customFormat="1">
      <c r="B1706" s="230"/>
      <c r="C1706" s="231"/>
      <c r="D1706" s="227" t="s">
        <v>157</v>
      </c>
      <c r="E1706" s="232" t="s">
        <v>21</v>
      </c>
      <c r="F1706" s="233" t="s">
        <v>159</v>
      </c>
      <c r="G1706" s="231"/>
      <c r="H1706" s="232" t="s">
        <v>21</v>
      </c>
      <c r="I1706" s="234"/>
      <c r="J1706" s="231"/>
      <c r="K1706" s="231"/>
      <c r="L1706" s="235"/>
      <c r="M1706" s="236"/>
      <c r="N1706" s="237"/>
      <c r="O1706" s="237"/>
      <c r="P1706" s="237"/>
      <c r="Q1706" s="237"/>
      <c r="R1706" s="237"/>
      <c r="S1706" s="237"/>
      <c r="T1706" s="238"/>
      <c r="AT1706" s="239" t="s">
        <v>157</v>
      </c>
      <c r="AU1706" s="239" t="s">
        <v>81</v>
      </c>
      <c r="AV1706" s="11" t="s">
        <v>79</v>
      </c>
      <c r="AW1706" s="11" t="s">
        <v>35</v>
      </c>
      <c r="AX1706" s="11" t="s">
        <v>72</v>
      </c>
      <c r="AY1706" s="239" t="s">
        <v>146</v>
      </c>
    </row>
    <row r="1707" s="12" customFormat="1">
      <c r="B1707" s="240"/>
      <c r="C1707" s="241"/>
      <c r="D1707" s="227" t="s">
        <v>157</v>
      </c>
      <c r="E1707" s="242" t="s">
        <v>21</v>
      </c>
      <c r="F1707" s="243" t="s">
        <v>831</v>
      </c>
      <c r="G1707" s="241"/>
      <c r="H1707" s="244">
        <v>92.159999999999997</v>
      </c>
      <c r="I1707" s="245"/>
      <c r="J1707" s="241"/>
      <c r="K1707" s="241"/>
      <c r="L1707" s="246"/>
      <c r="M1707" s="247"/>
      <c r="N1707" s="248"/>
      <c r="O1707" s="248"/>
      <c r="P1707" s="248"/>
      <c r="Q1707" s="248"/>
      <c r="R1707" s="248"/>
      <c r="S1707" s="248"/>
      <c r="T1707" s="249"/>
      <c r="AT1707" s="250" t="s">
        <v>157</v>
      </c>
      <c r="AU1707" s="250" t="s">
        <v>81</v>
      </c>
      <c r="AV1707" s="12" t="s">
        <v>81</v>
      </c>
      <c r="AW1707" s="12" t="s">
        <v>35</v>
      </c>
      <c r="AX1707" s="12" t="s">
        <v>72</v>
      </c>
      <c r="AY1707" s="250" t="s">
        <v>146</v>
      </c>
    </row>
    <row r="1708" s="11" customFormat="1">
      <c r="B1708" s="230"/>
      <c r="C1708" s="231"/>
      <c r="D1708" s="227" t="s">
        <v>157</v>
      </c>
      <c r="E1708" s="232" t="s">
        <v>21</v>
      </c>
      <c r="F1708" s="233" t="s">
        <v>161</v>
      </c>
      <c r="G1708" s="231"/>
      <c r="H1708" s="232" t="s">
        <v>21</v>
      </c>
      <c r="I1708" s="234"/>
      <c r="J1708" s="231"/>
      <c r="K1708" s="231"/>
      <c r="L1708" s="235"/>
      <c r="M1708" s="236"/>
      <c r="N1708" s="237"/>
      <c r="O1708" s="237"/>
      <c r="P1708" s="237"/>
      <c r="Q1708" s="237"/>
      <c r="R1708" s="237"/>
      <c r="S1708" s="237"/>
      <c r="T1708" s="238"/>
      <c r="AT1708" s="239" t="s">
        <v>157</v>
      </c>
      <c r="AU1708" s="239" t="s">
        <v>81</v>
      </c>
      <c r="AV1708" s="11" t="s">
        <v>79</v>
      </c>
      <c r="AW1708" s="11" t="s">
        <v>35</v>
      </c>
      <c r="AX1708" s="11" t="s">
        <v>72</v>
      </c>
      <c r="AY1708" s="239" t="s">
        <v>146</v>
      </c>
    </row>
    <row r="1709" s="12" customFormat="1">
      <c r="B1709" s="240"/>
      <c r="C1709" s="241"/>
      <c r="D1709" s="227" t="s">
        <v>157</v>
      </c>
      <c r="E1709" s="242" t="s">
        <v>21</v>
      </c>
      <c r="F1709" s="243" t="s">
        <v>832</v>
      </c>
      <c r="G1709" s="241"/>
      <c r="H1709" s="244">
        <v>115.2</v>
      </c>
      <c r="I1709" s="245"/>
      <c r="J1709" s="241"/>
      <c r="K1709" s="241"/>
      <c r="L1709" s="246"/>
      <c r="M1709" s="247"/>
      <c r="N1709" s="248"/>
      <c r="O1709" s="248"/>
      <c r="P1709" s="248"/>
      <c r="Q1709" s="248"/>
      <c r="R1709" s="248"/>
      <c r="S1709" s="248"/>
      <c r="T1709" s="249"/>
      <c r="AT1709" s="250" t="s">
        <v>157</v>
      </c>
      <c r="AU1709" s="250" t="s">
        <v>81</v>
      </c>
      <c r="AV1709" s="12" t="s">
        <v>81</v>
      </c>
      <c r="AW1709" s="12" t="s">
        <v>35</v>
      </c>
      <c r="AX1709" s="12" t="s">
        <v>72</v>
      </c>
      <c r="AY1709" s="250" t="s">
        <v>146</v>
      </c>
    </row>
    <row r="1710" s="11" customFormat="1">
      <c r="B1710" s="230"/>
      <c r="C1710" s="231"/>
      <c r="D1710" s="227" t="s">
        <v>157</v>
      </c>
      <c r="E1710" s="232" t="s">
        <v>21</v>
      </c>
      <c r="F1710" s="233" t="s">
        <v>163</v>
      </c>
      <c r="G1710" s="231"/>
      <c r="H1710" s="232" t="s">
        <v>21</v>
      </c>
      <c r="I1710" s="234"/>
      <c r="J1710" s="231"/>
      <c r="K1710" s="231"/>
      <c r="L1710" s="235"/>
      <c r="M1710" s="236"/>
      <c r="N1710" s="237"/>
      <c r="O1710" s="237"/>
      <c r="P1710" s="237"/>
      <c r="Q1710" s="237"/>
      <c r="R1710" s="237"/>
      <c r="S1710" s="237"/>
      <c r="T1710" s="238"/>
      <c r="AT1710" s="239" t="s">
        <v>157</v>
      </c>
      <c r="AU1710" s="239" t="s">
        <v>81</v>
      </c>
      <c r="AV1710" s="11" t="s">
        <v>79</v>
      </c>
      <c r="AW1710" s="11" t="s">
        <v>35</v>
      </c>
      <c r="AX1710" s="11" t="s">
        <v>72</v>
      </c>
      <c r="AY1710" s="239" t="s">
        <v>146</v>
      </c>
    </row>
    <row r="1711" s="12" customFormat="1">
      <c r="B1711" s="240"/>
      <c r="C1711" s="241"/>
      <c r="D1711" s="227" t="s">
        <v>157</v>
      </c>
      <c r="E1711" s="242" t="s">
        <v>21</v>
      </c>
      <c r="F1711" s="243" t="s">
        <v>1857</v>
      </c>
      <c r="G1711" s="241"/>
      <c r="H1711" s="244">
        <v>51.840000000000003</v>
      </c>
      <c r="I1711" s="245"/>
      <c r="J1711" s="241"/>
      <c r="K1711" s="241"/>
      <c r="L1711" s="246"/>
      <c r="M1711" s="247"/>
      <c r="N1711" s="248"/>
      <c r="O1711" s="248"/>
      <c r="P1711" s="248"/>
      <c r="Q1711" s="248"/>
      <c r="R1711" s="248"/>
      <c r="S1711" s="248"/>
      <c r="T1711" s="249"/>
      <c r="AT1711" s="250" t="s">
        <v>157</v>
      </c>
      <c r="AU1711" s="250" t="s">
        <v>81</v>
      </c>
      <c r="AV1711" s="12" t="s">
        <v>81</v>
      </c>
      <c r="AW1711" s="12" t="s">
        <v>35</v>
      </c>
      <c r="AX1711" s="12" t="s">
        <v>72</v>
      </c>
      <c r="AY1711" s="250" t="s">
        <v>146</v>
      </c>
    </row>
    <row r="1712" s="11" customFormat="1">
      <c r="B1712" s="230"/>
      <c r="C1712" s="231"/>
      <c r="D1712" s="227" t="s">
        <v>157</v>
      </c>
      <c r="E1712" s="232" t="s">
        <v>21</v>
      </c>
      <c r="F1712" s="233" t="s">
        <v>346</v>
      </c>
      <c r="G1712" s="231"/>
      <c r="H1712" s="232" t="s">
        <v>21</v>
      </c>
      <c r="I1712" s="234"/>
      <c r="J1712" s="231"/>
      <c r="K1712" s="231"/>
      <c r="L1712" s="235"/>
      <c r="M1712" s="236"/>
      <c r="N1712" s="237"/>
      <c r="O1712" s="237"/>
      <c r="P1712" s="237"/>
      <c r="Q1712" s="237"/>
      <c r="R1712" s="237"/>
      <c r="S1712" s="237"/>
      <c r="T1712" s="238"/>
      <c r="AT1712" s="239" t="s">
        <v>157</v>
      </c>
      <c r="AU1712" s="239" t="s">
        <v>81</v>
      </c>
      <c r="AV1712" s="11" t="s">
        <v>79</v>
      </c>
      <c r="AW1712" s="11" t="s">
        <v>35</v>
      </c>
      <c r="AX1712" s="11" t="s">
        <v>72</v>
      </c>
      <c r="AY1712" s="239" t="s">
        <v>146</v>
      </c>
    </row>
    <row r="1713" s="12" customFormat="1">
      <c r="B1713" s="240"/>
      <c r="C1713" s="241"/>
      <c r="D1713" s="227" t="s">
        <v>157</v>
      </c>
      <c r="E1713" s="242" t="s">
        <v>21</v>
      </c>
      <c r="F1713" s="243" t="s">
        <v>834</v>
      </c>
      <c r="G1713" s="241"/>
      <c r="H1713" s="244">
        <v>34.560000000000002</v>
      </c>
      <c r="I1713" s="245"/>
      <c r="J1713" s="241"/>
      <c r="K1713" s="241"/>
      <c r="L1713" s="246"/>
      <c r="M1713" s="247"/>
      <c r="N1713" s="248"/>
      <c r="O1713" s="248"/>
      <c r="P1713" s="248"/>
      <c r="Q1713" s="248"/>
      <c r="R1713" s="248"/>
      <c r="S1713" s="248"/>
      <c r="T1713" s="249"/>
      <c r="AT1713" s="250" t="s">
        <v>157</v>
      </c>
      <c r="AU1713" s="250" t="s">
        <v>81</v>
      </c>
      <c r="AV1713" s="12" t="s">
        <v>81</v>
      </c>
      <c r="AW1713" s="12" t="s">
        <v>35</v>
      </c>
      <c r="AX1713" s="12" t="s">
        <v>72</v>
      </c>
      <c r="AY1713" s="250" t="s">
        <v>146</v>
      </c>
    </row>
    <row r="1714" s="1" customFormat="1" ht="25.5" customHeight="1">
      <c r="B1714" s="44"/>
      <c r="C1714" s="251" t="s">
        <v>1858</v>
      </c>
      <c r="D1714" s="251" t="s">
        <v>261</v>
      </c>
      <c r="E1714" s="252" t="s">
        <v>1859</v>
      </c>
      <c r="F1714" s="253" t="s">
        <v>1860</v>
      </c>
      <c r="G1714" s="254" t="s">
        <v>151</v>
      </c>
      <c r="H1714" s="255">
        <v>293.75999999999999</v>
      </c>
      <c r="I1714" s="256"/>
      <c r="J1714" s="257">
        <f>ROUND(I1714*H1714,2)</f>
        <v>0</v>
      </c>
      <c r="K1714" s="253" t="s">
        <v>21</v>
      </c>
      <c r="L1714" s="258"/>
      <c r="M1714" s="259" t="s">
        <v>21</v>
      </c>
      <c r="N1714" s="260" t="s">
        <v>43</v>
      </c>
      <c r="O1714" s="45"/>
      <c r="P1714" s="224">
        <f>O1714*H1714</f>
        <v>0</v>
      </c>
      <c r="Q1714" s="224">
        <v>0.0015</v>
      </c>
      <c r="R1714" s="224">
        <f>Q1714*H1714</f>
        <v>0.44063999999999998</v>
      </c>
      <c r="S1714" s="224">
        <v>0</v>
      </c>
      <c r="T1714" s="225">
        <f>S1714*H1714</f>
        <v>0</v>
      </c>
      <c r="AR1714" s="22" t="s">
        <v>426</v>
      </c>
      <c r="AT1714" s="22" t="s">
        <v>261</v>
      </c>
      <c r="AU1714" s="22" t="s">
        <v>81</v>
      </c>
      <c r="AY1714" s="22" t="s">
        <v>146</v>
      </c>
      <c r="BE1714" s="226">
        <f>IF(N1714="základní",J1714,0)</f>
        <v>0</v>
      </c>
      <c r="BF1714" s="226">
        <f>IF(N1714="snížená",J1714,0)</f>
        <v>0</v>
      </c>
      <c r="BG1714" s="226">
        <f>IF(N1714="zákl. přenesená",J1714,0)</f>
        <v>0</v>
      </c>
      <c r="BH1714" s="226">
        <f>IF(N1714="sníž. přenesená",J1714,0)</f>
        <v>0</v>
      </c>
      <c r="BI1714" s="226">
        <f>IF(N1714="nulová",J1714,0)</f>
        <v>0</v>
      </c>
      <c r="BJ1714" s="22" t="s">
        <v>79</v>
      </c>
      <c r="BK1714" s="226">
        <f>ROUND(I1714*H1714,2)</f>
        <v>0</v>
      </c>
      <c r="BL1714" s="22" t="s">
        <v>260</v>
      </c>
      <c r="BM1714" s="22" t="s">
        <v>1861</v>
      </c>
    </row>
    <row r="1715" s="1" customFormat="1">
      <c r="B1715" s="44"/>
      <c r="C1715" s="72"/>
      <c r="D1715" s="227" t="s">
        <v>155</v>
      </c>
      <c r="E1715" s="72"/>
      <c r="F1715" s="228" t="s">
        <v>1860</v>
      </c>
      <c r="G1715" s="72"/>
      <c r="H1715" s="72"/>
      <c r="I1715" s="185"/>
      <c r="J1715" s="72"/>
      <c r="K1715" s="72"/>
      <c r="L1715" s="70"/>
      <c r="M1715" s="229"/>
      <c r="N1715" s="45"/>
      <c r="O1715" s="45"/>
      <c r="P1715" s="45"/>
      <c r="Q1715" s="45"/>
      <c r="R1715" s="45"/>
      <c r="S1715" s="45"/>
      <c r="T1715" s="93"/>
      <c r="AT1715" s="22" t="s">
        <v>155</v>
      </c>
      <c r="AU1715" s="22" t="s">
        <v>81</v>
      </c>
    </row>
    <row r="1716" s="1" customFormat="1" ht="16.5" customHeight="1">
      <c r="B1716" s="44"/>
      <c r="C1716" s="215" t="s">
        <v>1862</v>
      </c>
      <c r="D1716" s="215" t="s">
        <v>148</v>
      </c>
      <c r="E1716" s="216" t="s">
        <v>1863</v>
      </c>
      <c r="F1716" s="217" t="s">
        <v>1864</v>
      </c>
      <c r="G1716" s="218" t="s">
        <v>151</v>
      </c>
      <c r="H1716" s="219">
        <v>23.039999999999999</v>
      </c>
      <c r="I1716" s="220"/>
      <c r="J1716" s="221">
        <f>ROUND(I1716*H1716,2)</f>
        <v>0</v>
      </c>
      <c r="K1716" s="217" t="s">
        <v>152</v>
      </c>
      <c r="L1716" s="70"/>
      <c r="M1716" s="222" t="s">
        <v>21</v>
      </c>
      <c r="N1716" s="223" t="s">
        <v>43</v>
      </c>
      <c r="O1716" s="45"/>
      <c r="P1716" s="224">
        <f>O1716*H1716</f>
        <v>0</v>
      </c>
      <c r="Q1716" s="224">
        <v>0</v>
      </c>
      <c r="R1716" s="224">
        <f>Q1716*H1716</f>
        <v>0</v>
      </c>
      <c r="S1716" s="224">
        <v>0</v>
      </c>
      <c r="T1716" s="225">
        <f>S1716*H1716</f>
        <v>0</v>
      </c>
      <c r="AR1716" s="22" t="s">
        <v>260</v>
      </c>
      <c r="AT1716" s="22" t="s">
        <v>148</v>
      </c>
      <c r="AU1716" s="22" t="s">
        <v>81</v>
      </c>
      <c r="AY1716" s="22" t="s">
        <v>146</v>
      </c>
      <c r="BE1716" s="226">
        <f>IF(N1716="základní",J1716,0)</f>
        <v>0</v>
      </c>
      <c r="BF1716" s="226">
        <f>IF(N1716="snížená",J1716,0)</f>
        <v>0</v>
      </c>
      <c r="BG1716" s="226">
        <f>IF(N1716="zákl. přenesená",J1716,0)</f>
        <v>0</v>
      </c>
      <c r="BH1716" s="226">
        <f>IF(N1716="sníž. přenesená",J1716,0)</f>
        <v>0</v>
      </c>
      <c r="BI1716" s="226">
        <f>IF(N1716="nulová",J1716,0)</f>
        <v>0</v>
      </c>
      <c r="BJ1716" s="22" t="s">
        <v>79</v>
      </c>
      <c r="BK1716" s="226">
        <f>ROUND(I1716*H1716,2)</f>
        <v>0</v>
      </c>
      <c r="BL1716" s="22" t="s">
        <v>260</v>
      </c>
      <c r="BM1716" s="22" t="s">
        <v>1865</v>
      </c>
    </row>
    <row r="1717" s="1" customFormat="1">
      <c r="B1717" s="44"/>
      <c r="C1717" s="72"/>
      <c r="D1717" s="227" t="s">
        <v>155</v>
      </c>
      <c r="E1717" s="72"/>
      <c r="F1717" s="228" t="s">
        <v>1866</v>
      </c>
      <c r="G1717" s="72"/>
      <c r="H1717" s="72"/>
      <c r="I1717" s="185"/>
      <c r="J1717" s="72"/>
      <c r="K1717" s="72"/>
      <c r="L1717" s="70"/>
      <c r="M1717" s="229"/>
      <c r="N1717" s="45"/>
      <c r="O1717" s="45"/>
      <c r="P1717" s="45"/>
      <c r="Q1717" s="45"/>
      <c r="R1717" s="45"/>
      <c r="S1717" s="45"/>
      <c r="T1717" s="93"/>
      <c r="AT1717" s="22" t="s">
        <v>155</v>
      </c>
      <c r="AU1717" s="22" t="s">
        <v>81</v>
      </c>
    </row>
    <row r="1718" s="12" customFormat="1">
      <c r="B1718" s="240"/>
      <c r="C1718" s="241"/>
      <c r="D1718" s="227" t="s">
        <v>157</v>
      </c>
      <c r="E1718" s="242" t="s">
        <v>21</v>
      </c>
      <c r="F1718" s="243" t="s">
        <v>1867</v>
      </c>
      <c r="G1718" s="241"/>
      <c r="H1718" s="244">
        <v>23.039999999999999</v>
      </c>
      <c r="I1718" s="245"/>
      <c r="J1718" s="241"/>
      <c r="K1718" s="241"/>
      <c r="L1718" s="246"/>
      <c r="M1718" s="247"/>
      <c r="N1718" s="248"/>
      <c r="O1718" s="248"/>
      <c r="P1718" s="248"/>
      <c r="Q1718" s="248"/>
      <c r="R1718" s="248"/>
      <c r="S1718" s="248"/>
      <c r="T1718" s="249"/>
      <c r="AT1718" s="250" t="s">
        <v>157</v>
      </c>
      <c r="AU1718" s="250" t="s">
        <v>81</v>
      </c>
      <c r="AV1718" s="12" t="s">
        <v>81</v>
      </c>
      <c r="AW1718" s="12" t="s">
        <v>35</v>
      </c>
      <c r="AX1718" s="12" t="s">
        <v>72</v>
      </c>
      <c r="AY1718" s="250" t="s">
        <v>146</v>
      </c>
    </row>
    <row r="1719" s="1" customFormat="1" ht="16.5" customHeight="1">
      <c r="B1719" s="44"/>
      <c r="C1719" s="215" t="s">
        <v>1868</v>
      </c>
      <c r="D1719" s="215" t="s">
        <v>148</v>
      </c>
      <c r="E1719" s="216" t="s">
        <v>1869</v>
      </c>
      <c r="F1719" s="217" t="s">
        <v>1870</v>
      </c>
      <c r="G1719" s="218" t="s">
        <v>223</v>
      </c>
      <c r="H1719" s="219">
        <v>0.001</v>
      </c>
      <c r="I1719" s="220"/>
      <c r="J1719" s="221">
        <f>ROUND(I1719*H1719,2)</f>
        <v>0</v>
      </c>
      <c r="K1719" s="217" t="s">
        <v>152</v>
      </c>
      <c r="L1719" s="70"/>
      <c r="M1719" s="222" t="s">
        <v>21</v>
      </c>
      <c r="N1719" s="223" t="s">
        <v>43</v>
      </c>
      <c r="O1719" s="45"/>
      <c r="P1719" s="224">
        <f>O1719*H1719</f>
        <v>0</v>
      </c>
      <c r="Q1719" s="224">
        <v>0</v>
      </c>
      <c r="R1719" s="224">
        <f>Q1719*H1719</f>
        <v>0</v>
      </c>
      <c r="S1719" s="224">
        <v>0</v>
      </c>
      <c r="T1719" s="225">
        <f>S1719*H1719</f>
        <v>0</v>
      </c>
      <c r="AR1719" s="22" t="s">
        <v>260</v>
      </c>
      <c r="AT1719" s="22" t="s">
        <v>148</v>
      </c>
      <c r="AU1719" s="22" t="s">
        <v>81</v>
      </c>
      <c r="AY1719" s="22" t="s">
        <v>146</v>
      </c>
      <c r="BE1719" s="226">
        <f>IF(N1719="základní",J1719,0)</f>
        <v>0</v>
      </c>
      <c r="BF1719" s="226">
        <f>IF(N1719="snížená",J1719,0)</f>
        <v>0</v>
      </c>
      <c r="BG1719" s="226">
        <f>IF(N1719="zákl. přenesená",J1719,0)</f>
        <v>0</v>
      </c>
      <c r="BH1719" s="226">
        <f>IF(N1719="sníž. přenesená",J1719,0)</f>
        <v>0</v>
      </c>
      <c r="BI1719" s="226">
        <f>IF(N1719="nulová",J1719,0)</f>
        <v>0</v>
      </c>
      <c r="BJ1719" s="22" t="s">
        <v>79</v>
      </c>
      <c r="BK1719" s="226">
        <f>ROUND(I1719*H1719,2)</f>
        <v>0</v>
      </c>
      <c r="BL1719" s="22" t="s">
        <v>260</v>
      </c>
      <c r="BM1719" s="22" t="s">
        <v>1871</v>
      </c>
    </row>
    <row r="1720" s="1" customFormat="1">
      <c r="B1720" s="44"/>
      <c r="C1720" s="72"/>
      <c r="D1720" s="227" t="s">
        <v>155</v>
      </c>
      <c r="E1720" s="72"/>
      <c r="F1720" s="228" t="s">
        <v>1872</v>
      </c>
      <c r="G1720" s="72"/>
      <c r="H1720" s="72"/>
      <c r="I1720" s="185"/>
      <c r="J1720" s="72"/>
      <c r="K1720" s="72"/>
      <c r="L1720" s="70"/>
      <c r="M1720" s="229"/>
      <c r="N1720" s="45"/>
      <c r="O1720" s="45"/>
      <c r="P1720" s="45"/>
      <c r="Q1720" s="45"/>
      <c r="R1720" s="45"/>
      <c r="S1720" s="45"/>
      <c r="T1720" s="93"/>
      <c r="AT1720" s="22" t="s">
        <v>155</v>
      </c>
      <c r="AU1720" s="22" t="s">
        <v>81</v>
      </c>
    </row>
    <row r="1721" s="10" customFormat="1" ht="37.44" customHeight="1">
      <c r="B1721" s="199"/>
      <c r="C1721" s="200"/>
      <c r="D1721" s="201" t="s">
        <v>71</v>
      </c>
      <c r="E1721" s="202" t="s">
        <v>1873</v>
      </c>
      <c r="F1721" s="202" t="s">
        <v>1874</v>
      </c>
      <c r="G1721" s="200"/>
      <c r="H1721" s="200"/>
      <c r="I1721" s="203"/>
      <c r="J1721" s="204">
        <f>BK1721</f>
        <v>0</v>
      </c>
      <c r="K1721" s="200"/>
      <c r="L1721" s="205"/>
      <c r="M1721" s="206"/>
      <c r="N1721" s="207"/>
      <c r="O1721" s="207"/>
      <c r="P1721" s="208">
        <f>SUM(P1722:P1723)</f>
        <v>0</v>
      </c>
      <c r="Q1721" s="207"/>
      <c r="R1721" s="208">
        <f>SUM(R1722:R1723)</f>
        <v>0</v>
      </c>
      <c r="S1721" s="207"/>
      <c r="T1721" s="209">
        <f>SUM(T1722:T1723)</f>
        <v>0</v>
      </c>
      <c r="AR1721" s="210" t="s">
        <v>81</v>
      </c>
      <c r="AT1721" s="211" t="s">
        <v>71</v>
      </c>
      <c r="AU1721" s="211" t="s">
        <v>72</v>
      </c>
      <c r="AY1721" s="210" t="s">
        <v>146</v>
      </c>
      <c r="BK1721" s="212">
        <f>SUM(BK1722:BK1723)</f>
        <v>0</v>
      </c>
    </row>
    <row r="1722" s="1" customFormat="1" ht="16.5" customHeight="1">
      <c r="B1722" s="44"/>
      <c r="C1722" s="215" t="s">
        <v>1875</v>
      </c>
      <c r="D1722" s="215" t="s">
        <v>148</v>
      </c>
      <c r="E1722" s="216" t="s">
        <v>1876</v>
      </c>
      <c r="F1722" s="217" t="s">
        <v>1877</v>
      </c>
      <c r="G1722" s="218" t="s">
        <v>1878</v>
      </c>
      <c r="H1722" s="219">
        <v>1</v>
      </c>
      <c r="I1722" s="220"/>
      <c r="J1722" s="221">
        <f>ROUND(I1722*H1722,2)</f>
        <v>0</v>
      </c>
      <c r="K1722" s="217" t="s">
        <v>21</v>
      </c>
      <c r="L1722" s="70"/>
      <c r="M1722" s="222" t="s">
        <v>21</v>
      </c>
      <c r="N1722" s="223" t="s">
        <v>43</v>
      </c>
      <c r="O1722" s="45"/>
      <c r="P1722" s="224">
        <f>O1722*H1722</f>
        <v>0</v>
      </c>
      <c r="Q1722" s="224">
        <v>0</v>
      </c>
      <c r="R1722" s="224">
        <f>Q1722*H1722</f>
        <v>0</v>
      </c>
      <c r="S1722" s="224">
        <v>0</v>
      </c>
      <c r="T1722" s="225">
        <f>S1722*H1722</f>
        <v>0</v>
      </c>
      <c r="AR1722" s="22" t="s">
        <v>260</v>
      </c>
      <c r="AT1722" s="22" t="s">
        <v>148</v>
      </c>
      <c r="AU1722" s="22" t="s">
        <v>79</v>
      </c>
      <c r="AY1722" s="22" t="s">
        <v>146</v>
      </c>
      <c r="BE1722" s="226">
        <f>IF(N1722="základní",J1722,0)</f>
        <v>0</v>
      </c>
      <c r="BF1722" s="226">
        <f>IF(N1722="snížená",J1722,0)</f>
        <v>0</v>
      </c>
      <c r="BG1722" s="226">
        <f>IF(N1722="zákl. přenesená",J1722,0)</f>
        <v>0</v>
      </c>
      <c r="BH1722" s="226">
        <f>IF(N1722="sníž. přenesená",J1722,0)</f>
        <v>0</v>
      </c>
      <c r="BI1722" s="226">
        <f>IF(N1722="nulová",J1722,0)</f>
        <v>0</v>
      </c>
      <c r="BJ1722" s="22" t="s">
        <v>79</v>
      </c>
      <c r="BK1722" s="226">
        <f>ROUND(I1722*H1722,2)</f>
        <v>0</v>
      </c>
      <c r="BL1722" s="22" t="s">
        <v>260</v>
      </c>
      <c r="BM1722" s="22" t="s">
        <v>1879</v>
      </c>
    </row>
    <row r="1723" s="1" customFormat="1">
      <c r="B1723" s="44"/>
      <c r="C1723" s="72"/>
      <c r="D1723" s="227" t="s">
        <v>155</v>
      </c>
      <c r="E1723" s="72"/>
      <c r="F1723" s="228" t="s">
        <v>1877</v>
      </c>
      <c r="G1723" s="72"/>
      <c r="H1723" s="72"/>
      <c r="I1723" s="185"/>
      <c r="J1723" s="72"/>
      <c r="K1723" s="72"/>
      <c r="L1723" s="70"/>
      <c r="M1723" s="229"/>
      <c r="N1723" s="45"/>
      <c r="O1723" s="45"/>
      <c r="P1723" s="45"/>
      <c r="Q1723" s="45"/>
      <c r="R1723" s="45"/>
      <c r="S1723" s="45"/>
      <c r="T1723" s="93"/>
      <c r="AT1723" s="22" t="s">
        <v>155</v>
      </c>
      <c r="AU1723" s="22" t="s">
        <v>79</v>
      </c>
    </row>
    <row r="1724" s="10" customFormat="1" ht="37.44" customHeight="1">
      <c r="B1724" s="199"/>
      <c r="C1724" s="200"/>
      <c r="D1724" s="201" t="s">
        <v>71</v>
      </c>
      <c r="E1724" s="202" t="s">
        <v>1880</v>
      </c>
      <c r="F1724" s="202" t="s">
        <v>1881</v>
      </c>
      <c r="G1724" s="200"/>
      <c r="H1724" s="200"/>
      <c r="I1724" s="203"/>
      <c r="J1724" s="204">
        <f>BK1724</f>
        <v>0</v>
      </c>
      <c r="K1724" s="200"/>
      <c r="L1724" s="205"/>
      <c r="M1724" s="206"/>
      <c r="N1724" s="207"/>
      <c r="O1724" s="207"/>
      <c r="P1724" s="208">
        <f>SUM(P1725:P1726)</f>
        <v>0</v>
      </c>
      <c r="Q1724" s="207"/>
      <c r="R1724" s="208">
        <f>SUM(R1725:R1726)</f>
        <v>0</v>
      </c>
      <c r="S1724" s="207"/>
      <c r="T1724" s="209">
        <f>SUM(T1725:T1726)</f>
        <v>0</v>
      </c>
      <c r="AR1724" s="210" t="s">
        <v>81</v>
      </c>
      <c r="AT1724" s="211" t="s">
        <v>71</v>
      </c>
      <c r="AU1724" s="211" t="s">
        <v>72</v>
      </c>
      <c r="AY1724" s="210" t="s">
        <v>146</v>
      </c>
      <c r="BK1724" s="212">
        <f>SUM(BK1725:BK1726)</f>
        <v>0</v>
      </c>
    </row>
    <row r="1725" s="1" customFormat="1" ht="16.5" customHeight="1">
      <c r="B1725" s="44"/>
      <c r="C1725" s="215" t="s">
        <v>1882</v>
      </c>
      <c r="D1725" s="215" t="s">
        <v>148</v>
      </c>
      <c r="E1725" s="216" t="s">
        <v>1883</v>
      </c>
      <c r="F1725" s="217" t="s">
        <v>1884</v>
      </c>
      <c r="G1725" s="218" t="s">
        <v>1878</v>
      </c>
      <c r="H1725" s="219">
        <v>1</v>
      </c>
      <c r="I1725" s="220"/>
      <c r="J1725" s="221">
        <f>ROUND(I1725*H1725,2)</f>
        <v>0</v>
      </c>
      <c r="K1725" s="217" t="s">
        <v>21</v>
      </c>
      <c r="L1725" s="70"/>
      <c r="M1725" s="222" t="s">
        <v>21</v>
      </c>
      <c r="N1725" s="223" t="s">
        <v>43</v>
      </c>
      <c r="O1725" s="45"/>
      <c r="P1725" s="224">
        <f>O1725*H1725</f>
        <v>0</v>
      </c>
      <c r="Q1725" s="224">
        <v>0</v>
      </c>
      <c r="R1725" s="224">
        <f>Q1725*H1725</f>
        <v>0</v>
      </c>
      <c r="S1725" s="224">
        <v>0</v>
      </c>
      <c r="T1725" s="225">
        <f>S1725*H1725</f>
        <v>0</v>
      </c>
      <c r="AR1725" s="22" t="s">
        <v>260</v>
      </c>
      <c r="AT1725" s="22" t="s">
        <v>148</v>
      </c>
      <c r="AU1725" s="22" t="s">
        <v>79</v>
      </c>
      <c r="AY1725" s="22" t="s">
        <v>146</v>
      </c>
      <c r="BE1725" s="226">
        <f>IF(N1725="základní",J1725,0)</f>
        <v>0</v>
      </c>
      <c r="BF1725" s="226">
        <f>IF(N1725="snížená",J1725,0)</f>
        <v>0</v>
      </c>
      <c r="BG1725" s="226">
        <f>IF(N1725="zákl. přenesená",J1725,0)</f>
        <v>0</v>
      </c>
      <c r="BH1725" s="226">
        <f>IF(N1725="sníž. přenesená",J1725,0)</f>
        <v>0</v>
      </c>
      <c r="BI1725" s="226">
        <f>IF(N1725="nulová",J1725,0)</f>
        <v>0</v>
      </c>
      <c r="BJ1725" s="22" t="s">
        <v>79</v>
      </c>
      <c r="BK1725" s="226">
        <f>ROUND(I1725*H1725,2)</f>
        <v>0</v>
      </c>
      <c r="BL1725" s="22" t="s">
        <v>260</v>
      </c>
      <c r="BM1725" s="22" t="s">
        <v>1885</v>
      </c>
    </row>
    <row r="1726" s="1" customFormat="1">
      <c r="B1726" s="44"/>
      <c r="C1726" s="72"/>
      <c r="D1726" s="227" t="s">
        <v>155</v>
      </c>
      <c r="E1726" s="72"/>
      <c r="F1726" s="228" t="s">
        <v>1884</v>
      </c>
      <c r="G1726" s="72"/>
      <c r="H1726" s="72"/>
      <c r="I1726" s="185"/>
      <c r="J1726" s="72"/>
      <c r="K1726" s="72"/>
      <c r="L1726" s="70"/>
      <c r="M1726" s="229"/>
      <c r="N1726" s="45"/>
      <c r="O1726" s="45"/>
      <c r="P1726" s="45"/>
      <c r="Q1726" s="45"/>
      <c r="R1726" s="45"/>
      <c r="S1726" s="45"/>
      <c r="T1726" s="93"/>
      <c r="AT1726" s="22" t="s">
        <v>155</v>
      </c>
      <c r="AU1726" s="22" t="s">
        <v>79</v>
      </c>
    </row>
    <row r="1727" s="10" customFormat="1" ht="37.44" customHeight="1">
      <c r="B1727" s="199"/>
      <c r="C1727" s="200"/>
      <c r="D1727" s="201" t="s">
        <v>71</v>
      </c>
      <c r="E1727" s="202" t="s">
        <v>1886</v>
      </c>
      <c r="F1727" s="202" t="s">
        <v>1887</v>
      </c>
      <c r="G1727" s="200"/>
      <c r="H1727" s="200"/>
      <c r="I1727" s="203"/>
      <c r="J1727" s="204">
        <f>BK1727</f>
        <v>0</v>
      </c>
      <c r="K1727" s="200"/>
      <c r="L1727" s="205"/>
      <c r="M1727" s="206"/>
      <c r="N1727" s="207"/>
      <c r="O1727" s="207"/>
      <c r="P1727" s="208">
        <f>SUM(P1728:P1729)</f>
        <v>0</v>
      </c>
      <c r="Q1727" s="207"/>
      <c r="R1727" s="208">
        <f>SUM(R1728:R1729)</f>
        <v>0</v>
      </c>
      <c r="S1727" s="207"/>
      <c r="T1727" s="209">
        <f>SUM(T1728:T1729)</f>
        <v>0</v>
      </c>
      <c r="AR1727" s="210" t="s">
        <v>81</v>
      </c>
      <c r="AT1727" s="211" t="s">
        <v>71</v>
      </c>
      <c r="AU1727" s="211" t="s">
        <v>72</v>
      </c>
      <c r="AY1727" s="210" t="s">
        <v>146</v>
      </c>
      <c r="BK1727" s="212">
        <f>SUM(BK1728:BK1729)</f>
        <v>0</v>
      </c>
    </row>
    <row r="1728" s="1" customFormat="1" ht="16.5" customHeight="1">
      <c r="B1728" s="44"/>
      <c r="C1728" s="215" t="s">
        <v>1888</v>
      </c>
      <c r="D1728" s="215" t="s">
        <v>148</v>
      </c>
      <c r="E1728" s="216" t="s">
        <v>1889</v>
      </c>
      <c r="F1728" s="217" t="s">
        <v>1890</v>
      </c>
      <c r="G1728" s="218" t="s">
        <v>1878</v>
      </c>
      <c r="H1728" s="219">
        <v>1</v>
      </c>
      <c r="I1728" s="220"/>
      <c r="J1728" s="221">
        <f>ROUND(I1728*H1728,2)</f>
        <v>0</v>
      </c>
      <c r="K1728" s="217" t="s">
        <v>21</v>
      </c>
      <c r="L1728" s="70"/>
      <c r="M1728" s="222" t="s">
        <v>21</v>
      </c>
      <c r="N1728" s="223" t="s">
        <v>43</v>
      </c>
      <c r="O1728" s="45"/>
      <c r="P1728" s="224">
        <f>O1728*H1728</f>
        <v>0</v>
      </c>
      <c r="Q1728" s="224">
        <v>0</v>
      </c>
      <c r="R1728" s="224">
        <f>Q1728*H1728</f>
        <v>0</v>
      </c>
      <c r="S1728" s="224">
        <v>0</v>
      </c>
      <c r="T1728" s="225">
        <f>S1728*H1728</f>
        <v>0</v>
      </c>
      <c r="AR1728" s="22" t="s">
        <v>260</v>
      </c>
      <c r="AT1728" s="22" t="s">
        <v>148</v>
      </c>
      <c r="AU1728" s="22" t="s">
        <v>79</v>
      </c>
      <c r="AY1728" s="22" t="s">
        <v>146</v>
      </c>
      <c r="BE1728" s="226">
        <f>IF(N1728="základní",J1728,0)</f>
        <v>0</v>
      </c>
      <c r="BF1728" s="226">
        <f>IF(N1728="snížená",J1728,0)</f>
        <v>0</v>
      </c>
      <c r="BG1728" s="226">
        <f>IF(N1728="zákl. přenesená",J1728,0)</f>
        <v>0</v>
      </c>
      <c r="BH1728" s="226">
        <f>IF(N1728="sníž. přenesená",J1728,0)</f>
        <v>0</v>
      </c>
      <c r="BI1728" s="226">
        <f>IF(N1728="nulová",J1728,0)</f>
        <v>0</v>
      </c>
      <c r="BJ1728" s="22" t="s">
        <v>79</v>
      </c>
      <c r="BK1728" s="226">
        <f>ROUND(I1728*H1728,2)</f>
        <v>0</v>
      </c>
      <c r="BL1728" s="22" t="s">
        <v>260</v>
      </c>
      <c r="BM1728" s="22" t="s">
        <v>1891</v>
      </c>
    </row>
    <row r="1729" s="1" customFormat="1">
      <c r="B1729" s="44"/>
      <c r="C1729" s="72"/>
      <c r="D1729" s="227" t="s">
        <v>155</v>
      </c>
      <c r="E1729" s="72"/>
      <c r="F1729" s="228" t="s">
        <v>1890</v>
      </c>
      <c r="G1729" s="72"/>
      <c r="H1729" s="72"/>
      <c r="I1729" s="185"/>
      <c r="J1729" s="72"/>
      <c r="K1729" s="72"/>
      <c r="L1729" s="70"/>
      <c r="M1729" s="261"/>
      <c r="N1729" s="262"/>
      <c r="O1729" s="262"/>
      <c r="P1729" s="262"/>
      <c r="Q1729" s="262"/>
      <c r="R1729" s="262"/>
      <c r="S1729" s="262"/>
      <c r="T1729" s="263"/>
      <c r="AT1729" s="22" t="s">
        <v>155</v>
      </c>
      <c r="AU1729" s="22" t="s">
        <v>79</v>
      </c>
    </row>
    <row r="1730" s="1" customFormat="1" ht="6.96" customHeight="1">
      <c r="B1730" s="65"/>
      <c r="C1730" s="66"/>
      <c r="D1730" s="66"/>
      <c r="E1730" s="66"/>
      <c r="F1730" s="66"/>
      <c r="G1730" s="66"/>
      <c r="H1730" s="66"/>
      <c r="I1730" s="160"/>
      <c r="J1730" s="66"/>
      <c r="K1730" s="66"/>
      <c r="L1730" s="70"/>
    </row>
  </sheetData>
  <sheetProtection sheet="1" autoFilter="0" formatColumns="0" formatRows="0" objects="1" scenarios="1" spinCount="100000" saltValue="ELhmo/H/j99Q/OLI8bZAgPxTzebA8DyqGYwjuP7URH/82H2Z8GGGaqfyo7oTcqCuYCeXUE6v8mSRd8rJXdGmzw==" hashValue="FY2UP2B8jqqI5mN+l99wJYJHkKuMx6ylXDizg9tpoCauKpARgmAk8Qb+d3TbnQd7/tRG67o+yNcj1BbMwf4+zQ==" algorithmName="SHA-512" password="CC35"/>
  <autoFilter ref="C109:K1729"/>
  <mergeCells count="10">
    <mergeCell ref="E7:H7"/>
    <mergeCell ref="E9:H9"/>
    <mergeCell ref="E24:H24"/>
    <mergeCell ref="E45:H45"/>
    <mergeCell ref="E47:H47"/>
    <mergeCell ref="J51:J52"/>
    <mergeCell ref="E100:H100"/>
    <mergeCell ref="E102:H102"/>
    <mergeCell ref="G1:H1"/>
    <mergeCell ref="L2:V2"/>
  </mergeCells>
  <hyperlinks>
    <hyperlink ref="F1:G1" location="C2" display="1) Krycí list soupisu"/>
    <hyperlink ref="G1:H1" location="C54" display="2) Rekapitulace"/>
    <hyperlink ref="J1" location="C10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64" customWidth="1"/>
    <col min="2" max="2" width="1.664063" style="264" customWidth="1"/>
    <col min="3" max="4" width="5" style="264" customWidth="1"/>
    <col min="5" max="5" width="11.67" style="264" customWidth="1"/>
    <col min="6" max="6" width="9.17" style="264" customWidth="1"/>
    <col min="7" max="7" width="5" style="264" customWidth="1"/>
    <col min="8" max="8" width="77.83" style="264" customWidth="1"/>
    <col min="9" max="10" width="20" style="264" customWidth="1"/>
    <col min="11" max="11" width="1.664063" style="264" customWidth="1"/>
  </cols>
  <sheetData>
    <row r="1" ht="37.5" customHeight="1"/>
    <row r="2" ht="7.5" customHeight="1">
      <c r="B2" s="265"/>
      <c r="C2" s="266"/>
      <c r="D2" s="266"/>
      <c r="E2" s="266"/>
      <c r="F2" s="266"/>
      <c r="G2" s="266"/>
      <c r="H2" s="266"/>
      <c r="I2" s="266"/>
      <c r="J2" s="266"/>
      <c r="K2" s="267"/>
    </row>
    <row r="3" s="13" customFormat="1" ht="45" customHeight="1">
      <c r="B3" s="268"/>
      <c r="C3" s="269" t="s">
        <v>1892</v>
      </c>
      <c r="D3" s="269"/>
      <c r="E3" s="269"/>
      <c r="F3" s="269"/>
      <c r="G3" s="269"/>
      <c r="H3" s="269"/>
      <c r="I3" s="269"/>
      <c r="J3" s="269"/>
      <c r="K3" s="270"/>
    </row>
    <row r="4" ht="25.5" customHeight="1">
      <c r="B4" s="271"/>
      <c r="C4" s="272" t="s">
        <v>1893</v>
      </c>
      <c r="D4" s="272"/>
      <c r="E4" s="272"/>
      <c r="F4" s="272"/>
      <c r="G4" s="272"/>
      <c r="H4" s="272"/>
      <c r="I4" s="272"/>
      <c r="J4" s="272"/>
      <c r="K4" s="273"/>
    </row>
    <row r="5" ht="5.25" customHeight="1">
      <c r="B5" s="271"/>
      <c r="C5" s="274"/>
      <c r="D5" s="274"/>
      <c r="E5" s="274"/>
      <c r="F5" s="274"/>
      <c r="G5" s="274"/>
      <c r="H5" s="274"/>
      <c r="I5" s="274"/>
      <c r="J5" s="274"/>
      <c r="K5" s="273"/>
    </row>
    <row r="6" ht="15" customHeight="1">
      <c r="B6" s="271"/>
      <c r="C6" s="275" t="s">
        <v>1894</v>
      </c>
      <c r="D6" s="275"/>
      <c r="E6" s="275"/>
      <c r="F6" s="275"/>
      <c r="G6" s="275"/>
      <c r="H6" s="275"/>
      <c r="I6" s="275"/>
      <c r="J6" s="275"/>
      <c r="K6" s="273"/>
    </row>
    <row r="7" ht="15" customHeight="1">
      <c r="B7" s="276"/>
      <c r="C7" s="275" t="s">
        <v>1895</v>
      </c>
      <c r="D7" s="275"/>
      <c r="E7" s="275"/>
      <c r="F7" s="275"/>
      <c r="G7" s="275"/>
      <c r="H7" s="275"/>
      <c r="I7" s="275"/>
      <c r="J7" s="275"/>
      <c r="K7" s="273"/>
    </row>
    <row r="8" ht="12.75" customHeight="1">
      <c r="B8" s="276"/>
      <c r="C8" s="275"/>
      <c r="D8" s="275"/>
      <c r="E8" s="275"/>
      <c r="F8" s="275"/>
      <c r="G8" s="275"/>
      <c r="H8" s="275"/>
      <c r="I8" s="275"/>
      <c r="J8" s="275"/>
      <c r="K8" s="273"/>
    </row>
    <row r="9" ht="15" customHeight="1">
      <c r="B9" s="276"/>
      <c r="C9" s="275" t="s">
        <v>1896</v>
      </c>
      <c r="D9" s="275"/>
      <c r="E9" s="275"/>
      <c r="F9" s="275"/>
      <c r="G9" s="275"/>
      <c r="H9" s="275"/>
      <c r="I9" s="275"/>
      <c r="J9" s="275"/>
      <c r="K9" s="273"/>
    </row>
    <row r="10" ht="15" customHeight="1">
      <c r="B10" s="276"/>
      <c r="C10" s="275"/>
      <c r="D10" s="275" t="s">
        <v>1897</v>
      </c>
      <c r="E10" s="275"/>
      <c r="F10" s="275"/>
      <c r="G10" s="275"/>
      <c r="H10" s="275"/>
      <c r="I10" s="275"/>
      <c r="J10" s="275"/>
      <c r="K10" s="273"/>
    </row>
    <row r="11" ht="15" customHeight="1">
      <c r="B11" s="276"/>
      <c r="C11" s="277"/>
      <c r="D11" s="275" t="s">
        <v>1898</v>
      </c>
      <c r="E11" s="275"/>
      <c r="F11" s="275"/>
      <c r="G11" s="275"/>
      <c r="H11" s="275"/>
      <c r="I11" s="275"/>
      <c r="J11" s="275"/>
      <c r="K11" s="273"/>
    </row>
    <row r="12" ht="12.75" customHeight="1">
      <c r="B12" s="276"/>
      <c r="C12" s="277"/>
      <c r="D12" s="277"/>
      <c r="E12" s="277"/>
      <c r="F12" s="277"/>
      <c r="G12" s="277"/>
      <c r="H12" s="277"/>
      <c r="I12" s="277"/>
      <c r="J12" s="277"/>
      <c r="K12" s="273"/>
    </row>
    <row r="13" ht="15" customHeight="1">
      <c r="B13" s="276"/>
      <c r="C13" s="277"/>
      <c r="D13" s="275" t="s">
        <v>1899</v>
      </c>
      <c r="E13" s="275"/>
      <c r="F13" s="275"/>
      <c r="G13" s="275"/>
      <c r="H13" s="275"/>
      <c r="I13" s="275"/>
      <c r="J13" s="275"/>
      <c r="K13" s="273"/>
    </row>
    <row r="14" ht="15" customHeight="1">
      <c r="B14" s="276"/>
      <c r="C14" s="277"/>
      <c r="D14" s="275" t="s">
        <v>1900</v>
      </c>
      <c r="E14" s="275"/>
      <c r="F14" s="275"/>
      <c r="G14" s="275"/>
      <c r="H14" s="275"/>
      <c r="I14" s="275"/>
      <c r="J14" s="275"/>
      <c r="K14" s="273"/>
    </row>
    <row r="15" ht="15" customHeight="1">
      <c r="B15" s="276"/>
      <c r="C15" s="277"/>
      <c r="D15" s="275" t="s">
        <v>1901</v>
      </c>
      <c r="E15" s="275"/>
      <c r="F15" s="275"/>
      <c r="G15" s="275"/>
      <c r="H15" s="275"/>
      <c r="I15" s="275"/>
      <c r="J15" s="275"/>
      <c r="K15" s="273"/>
    </row>
    <row r="16" ht="15" customHeight="1">
      <c r="B16" s="276"/>
      <c r="C16" s="277"/>
      <c r="D16" s="277"/>
      <c r="E16" s="278" t="s">
        <v>78</v>
      </c>
      <c r="F16" s="275" t="s">
        <v>1902</v>
      </c>
      <c r="G16" s="275"/>
      <c r="H16" s="275"/>
      <c r="I16" s="275"/>
      <c r="J16" s="275"/>
      <c r="K16" s="273"/>
    </row>
    <row r="17" ht="15" customHeight="1">
      <c r="B17" s="276"/>
      <c r="C17" s="277"/>
      <c r="D17" s="277"/>
      <c r="E17" s="278" t="s">
        <v>1903</v>
      </c>
      <c r="F17" s="275" t="s">
        <v>1904</v>
      </c>
      <c r="G17" s="275"/>
      <c r="H17" s="275"/>
      <c r="I17" s="275"/>
      <c r="J17" s="275"/>
      <c r="K17" s="273"/>
    </row>
    <row r="18" ht="15" customHeight="1">
      <c r="B18" s="276"/>
      <c r="C18" s="277"/>
      <c r="D18" s="277"/>
      <c r="E18" s="278" t="s">
        <v>1905</v>
      </c>
      <c r="F18" s="275" t="s">
        <v>1906</v>
      </c>
      <c r="G18" s="275"/>
      <c r="H18" s="275"/>
      <c r="I18" s="275"/>
      <c r="J18" s="275"/>
      <c r="K18" s="273"/>
    </row>
    <row r="19" ht="15" customHeight="1">
      <c r="B19" s="276"/>
      <c r="C19" s="277"/>
      <c r="D19" s="277"/>
      <c r="E19" s="278" t="s">
        <v>1907</v>
      </c>
      <c r="F19" s="275" t="s">
        <v>1908</v>
      </c>
      <c r="G19" s="275"/>
      <c r="H19" s="275"/>
      <c r="I19" s="275"/>
      <c r="J19" s="275"/>
      <c r="K19" s="273"/>
    </row>
    <row r="20" ht="15" customHeight="1">
      <c r="B20" s="276"/>
      <c r="C20" s="277"/>
      <c r="D20" s="277"/>
      <c r="E20" s="278" t="s">
        <v>1909</v>
      </c>
      <c r="F20" s="275" t="s">
        <v>1910</v>
      </c>
      <c r="G20" s="275"/>
      <c r="H20" s="275"/>
      <c r="I20" s="275"/>
      <c r="J20" s="275"/>
      <c r="K20" s="273"/>
    </row>
    <row r="21" ht="15" customHeight="1">
      <c r="B21" s="276"/>
      <c r="C21" s="277"/>
      <c r="D21" s="277"/>
      <c r="E21" s="278" t="s">
        <v>1911</v>
      </c>
      <c r="F21" s="275" t="s">
        <v>1912</v>
      </c>
      <c r="G21" s="275"/>
      <c r="H21" s="275"/>
      <c r="I21" s="275"/>
      <c r="J21" s="275"/>
      <c r="K21" s="273"/>
    </row>
    <row r="22" ht="12.75" customHeight="1">
      <c r="B22" s="276"/>
      <c r="C22" s="277"/>
      <c r="D22" s="277"/>
      <c r="E22" s="277"/>
      <c r="F22" s="277"/>
      <c r="G22" s="277"/>
      <c r="H22" s="277"/>
      <c r="I22" s="277"/>
      <c r="J22" s="277"/>
      <c r="K22" s="273"/>
    </row>
    <row r="23" ht="15" customHeight="1">
      <c r="B23" s="276"/>
      <c r="C23" s="275" t="s">
        <v>1913</v>
      </c>
      <c r="D23" s="275"/>
      <c r="E23" s="275"/>
      <c r="F23" s="275"/>
      <c r="G23" s="275"/>
      <c r="H23" s="275"/>
      <c r="I23" s="275"/>
      <c r="J23" s="275"/>
      <c r="K23" s="273"/>
    </row>
    <row r="24" ht="15" customHeight="1">
      <c r="B24" s="276"/>
      <c r="C24" s="275" t="s">
        <v>1914</v>
      </c>
      <c r="D24" s="275"/>
      <c r="E24" s="275"/>
      <c r="F24" s="275"/>
      <c r="G24" s="275"/>
      <c r="H24" s="275"/>
      <c r="I24" s="275"/>
      <c r="J24" s="275"/>
      <c r="K24" s="273"/>
    </row>
    <row r="25" ht="15" customHeight="1">
      <c r="B25" s="276"/>
      <c r="C25" s="275"/>
      <c r="D25" s="275" t="s">
        <v>1915</v>
      </c>
      <c r="E25" s="275"/>
      <c r="F25" s="275"/>
      <c r="G25" s="275"/>
      <c r="H25" s="275"/>
      <c r="I25" s="275"/>
      <c r="J25" s="275"/>
      <c r="K25" s="273"/>
    </row>
    <row r="26" ht="15" customHeight="1">
      <c r="B26" s="276"/>
      <c r="C26" s="277"/>
      <c r="D26" s="275" t="s">
        <v>1916</v>
      </c>
      <c r="E26" s="275"/>
      <c r="F26" s="275"/>
      <c r="G26" s="275"/>
      <c r="H26" s="275"/>
      <c r="I26" s="275"/>
      <c r="J26" s="275"/>
      <c r="K26" s="273"/>
    </row>
    <row r="27" ht="12.75" customHeight="1">
      <c r="B27" s="276"/>
      <c r="C27" s="277"/>
      <c r="D27" s="277"/>
      <c r="E27" s="277"/>
      <c r="F27" s="277"/>
      <c r="G27" s="277"/>
      <c r="H27" s="277"/>
      <c r="I27" s="277"/>
      <c r="J27" s="277"/>
      <c r="K27" s="273"/>
    </row>
    <row r="28" ht="15" customHeight="1">
      <c r="B28" s="276"/>
      <c r="C28" s="277"/>
      <c r="D28" s="275" t="s">
        <v>1917</v>
      </c>
      <c r="E28" s="275"/>
      <c r="F28" s="275"/>
      <c r="G28" s="275"/>
      <c r="H28" s="275"/>
      <c r="I28" s="275"/>
      <c r="J28" s="275"/>
      <c r="K28" s="273"/>
    </row>
    <row r="29" ht="15" customHeight="1">
      <c r="B29" s="276"/>
      <c r="C29" s="277"/>
      <c r="D29" s="275" t="s">
        <v>1918</v>
      </c>
      <c r="E29" s="275"/>
      <c r="F29" s="275"/>
      <c r="G29" s="275"/>
      <c r="H29" s="275"/>
      <c r="I29" s="275"/>
      <c r="J29" s="275"/>
      <c r="K29" s="273"/>
    </row>
    <row r="30" ht="12.75" customHeight="1">
      <c r="B30" s="276"/>
      <c r="C30" s="277"/>
      <c r="D30" s="277"/>
      <c r="E30" s="277"/>
      <c r="F30" s="277"/>
      <c r="G30" s="277"/>
      <c r="H30" s="277"/>
      <c r="I30" s="277"/>
      <c r="J30" s="277"/>
      <c r="K30" s="273"/>
    </row>
    <row r="31" ht="15" customHeight="1">
      <c r="B31" s="276"/>
      <c r="C31" s="277"/>
      <c r="D31" s="275" t="s">
        <v>1919</v>
      </c>
      <c r="E31" s="275"/>
      <c r="F31" s="275"/>
      <c r="G31" s="275"/>
      <c r="H31" s="275"/>
      <c r="I31" s="275"/>
      <c r="J31" s="275"/>
      <c r="K31" s="273"/>
    </row>
    <row r="32" ht="15" customHeight="1">
      <c r="B32" s="276"/>
      <c r="C32" s="277"/>
      <c r="D32" s="275" t="s">
        <v>1920</v>
      </c>
      <c r="E32" s="275"/>
      <c r="F32" s="275"/>
      <c r="G32" s="275"/>
      <c r="H32" s="275"/>
      <c r="I32" s="275"/>
      <c r="J32" s="275"/>
      <c r="K32" s="273"/>
    </row>
    <row r="33" ht="15" customHeight="1">
      <c r="B33" s="276"/>
      <c r="C33" s="277"/>
      <c r="D33" s="275" t="s">
        <v>1921</v>
      </c>
      <c r="E33" s="275"/>
      <c r="F33" s="275"/>
      <c r="G33" s="275"/>
      <c r="H33" s="275"/>
      <c r="I33" s="275"/>
      <c r="J33" s="275"/>
      <c r="K33" s="273"/>
    </row>
    <row r="34" ht="15" customHeight="1">
      <c r="B34" s="276"/>
      <c r="C34" s="277"/>
      <c r="D34" s="275"/>
      <c r="E34" s="279" t="s">
        <v>131</v>
      </c>
      <c r="F34" s="275"/>
      <c r="G34" s="275" t="s">
        <v>1922</v>
      </c>
      <c r="H34" s="275"/>
      <c r="I34" s="275"/>
      <c r="J34" s="275"/>
      <c r="K34" s="273"/>
    </row>
    <row r="35" ht="30.75" customHeight="1">
      <c r="B35" s="276"/>
      <c r="C35" s="277"/>
      <c r="D35" s="275"/>
      <c r="E35" s="279" t="s">
        <v>1923</v>
      </c>
      <c r="F35" s="275"/>
      <c r="G35" s="275" t="s">
        <v>1924</v>
      </c>
      <c r="H35" s="275"/>
      <c r="I35" s="275"/>
      <c r="J35" s="275"/>
      <c r="K35" s="273"/>
    </row>
    <row r="36" ht="15" customHeight="1">
      <c r="B36" s="276"/>
      <c r="C36" s="277"/>
      <c r="D36" s="275"/>
      <c r="E36" s="279" t="s">
        <v>53</v>
      </c>
      <c r="F36" s="275"/>
      <c r="G36" s="275" t="s">
        <v>1925</v>
      </c>
      <c r="H36" s="275"/>
      <c r="I36" s="275"/>
      <c r="J36" s="275"/>
      <c r="K36" s="273"/>
    </row>
    <row r="37" ht="15" customHeight="1">
      <c r="B37" s="276"/>
      <c r="C37" s="277"/>
      <c r="D37" s="275"/>
      <c r="E37" s="279" t="s">
        <v>132</v>
      </c>
      <c r="F37" s="275"/>
      <c r="G37" s="275" t="s">
        <v>1926</v>
      </c>
      <c r="H37" s="275"/>
      <c r="I37" s="275"/>
      <c r="J37" s="275"/>
      <c r="K37" s="273"/>
    </row>
    <row r="38" ht="15" customHeight="1">
      <c r="B38" s="276"/>
      <c r="C38" s="277"/>
      <c r="D38" s="275"/>
      <c r="E38" s="279" t="s">
        <v>133</v>
      </c>
      <c r="F38" s="275"/>
      <c r="G38" s="275" t="s">
        <v>1927</v>
      </c>
      <c r="H38" s="275"/>
      <c r="I38" s="275"/>
      <c r="J38" s="275"/>
      <c r="K38" s="273"/>
    </row>
    <row r="39" ht="15" customHeight="1">
      <c r="B39" s="276"/>
      <c r="C39" s="277"/>
      <c r="D39" s="275"/>
      <c r="E39" s="279" t="s">
        <v>134</v>
      </c>
      <c r="F39" s="275"/>
      <c r="G39" s="275" t="s">
        <v>1928</v>
      </c>
      <c r="H39" s="275"/>
      <c r="I39" s="275"/>
      <c r="J39" s="275"/>
      <c r="K39" s="273"/>
    </row>
    <row r="40" ht="15" customHeight="1">
      <c r="B40" s="276"/>
      <c r="C40" s="277"/>
      <c r="D40" s="275"/>
      <c r="E40" s="279" t="s">
        <v>1929</v>
      </c>
      <c r="F40" s="275"/>
      <c r="G40" s="275" t="s">
        <v>1930</v>
      </c>
      <c r="H40" s="275"/>
      <c r="I40" s="275"/>
      <c r="J40" s="275"/>
      <c r="K40" s="273"/>
    </row>
    <row r="41" ht="15" customHeight="1">
      <c r="B41" s="276"/>
      <c r="C41" s="277"/>
      <c r="D41" s="275"/>
      <c r="E41" s="279"/>
      <c r="F41" s="275"/>
      <c r="G41" s="275" t="s">
        <v>1931</v>
      </c>
      <c r="H41" s="275"/>
      <c r="I41" s="275"/>
      <c r="J41" s="275"/>
      <c r="K41" s="273"/>
    </row>
    <row r="42" ht="15" customHeight="1">
      <c r="B42" s="276"/>
      <c r="C42" s="277"/>
      <c r="D42" s="275"/>
      <c r="E42" s="279" t="s">
        <v>1932</v>
      </c>
      <c r="F42" s="275"/>
      <c r="G42" s="275" t="s">
        <v>1933</v>
      </c>
      <c r="H42" s="275"/>
      <c r="I42" s="275"/>
      <c r="J42" s="275"/>
      <c r="K42" s="273"/>
    </row>
    <row r="43" ht="15" customHeight="1">
      <c r="B43" s="276"/>
      <c r="C43" s="277"/>
      <c r="D43" s="275"/>
      <c r="E43" s="279" t="s">
        <v>136</v>
      </c>
      <c r="F43" s="275"/>
      <c r="G43" s="275" t="s">
        <v>1934</v>
      </c>
      <c r="H43" s="275"/>
      <c r="I43" s="275"/>
      <c r="J43" s="275"/>
      <c r="K43" s="273"/>
    </row>
    <row r="44" ht="12.75" customHeight="1">
      <c r="B44" s="276"/>
      <c r="C44" s="277"/>
      <c r="D44" s="275"/>
      <c r="E44" s="275"/>
      <c r="F44" s="275"/>
      <c r="G44" s="275"/>
      <c r="H44" s="275"/>
      <c r="I44" s="275"/>
      <c r="J44" s="275"/>
      <c r="K44" s="273"/>
    </row>
    <row r="45" ht="15" customHeight="1">
      <c r="B45" s="276"/>
      <c r="C45" s="277"/>
      <c r="D45" s="275" t="s">
        <v>1935</v>
      </c>
      <c r="E45" s="275"/>
      <c r="F45" s="275"/>
      <c r="G45" s="275"/>
      <c r="H45" s="275"/>
      <c r="I45" s="275"/>
      <c r="J45" s="275"/>
      <c r="K45" s="273"/>
    </row>
    <row r="46" ht="15" customHeight="1">
      <c r="B46" s="276"/>
      <c r="C46" s="277"/>
      <c r="D46" s="277"/>
      <c r="E46" s="275" t="s">
        <v>1936</v>
      </c>
      <c r="F46" s="275"/>
      <c r="G46" s="275"/>
      <c r="H46" s="275"/>
      <c r="I46" s="275"/>
      <c r="J46" s="275"/>
      <c r="K46" s="273"/>
    </row>
    <row r="47" ht="15" customHeight="1">
      <c r="B47" s="276"/>
      <c r="C47" s="277"/>
      <c r="D47" s="277"/>
      <c r="E47" s="275" t="s">
        <v>1937</v>
      </c>
      <c r="F47" s="275"/>
      <c r="G47" s="275"/>
      <c r="H47" s="275"/>
      <c r="I47" s="275"/>
      <c r="J47" s="275"/>
      <c r="K47" s="273"/>
    </row>
    <row r="48" ht="15" customHeight="1">
      <c r="B48" s="276"/>
      <c r="C48" s="277"/>
      <c r="D48" s="277"/>
      <c r="E48" s="275" t="s">
        <v>1938</v>
      </c>
      <c r="F48" s="275"/>
      <c r="G48" s="275"/>
      <c r="H48" s="275"/>
      <c r="I48" s="275"/>
      <c r="J48" s="275"/>
      <c r="K48" s="273"/>
    </row>
    <row r="49" ht="15" customHeight="1">
      <c r="B49" s="276"/>
      <c r="C49" s="277"/>
      <c r="D49" s="275" t="s">
        <v>1939</v>
      </c>
      <c r="E49" s="275"/>
      <c r="F49" s="275"/>
      <c r="G49" s="275"/>
      <c r="H49" s="275"/>
      <c r="I49" s="275"/>
      <c r="J49" s="275"/>
      <c r="K49" s="273"/>
    </row>
    <row r="50" ht="25.5" customHeight="1">
      <c r="B50" s="271"/>
      <c r="C50" s="272" t="s">
        <v>1940</v>
      </c>
      <c r="D50" s="272"/>
      <c r="E50" s="272"/>
      <c r="F50" s="272"/>
      <c r="G50" s="272"/>
      <c r="H50" s="272"/>
      <c r="I50" s="272"/>
      <c r="J50" s="272"/>
      <c r="K50" s="273"/>
    </row>
    <row r="51" ht="5.25" customHeight="1">
      <c r="B51" s="271"/>
      <c r="C51" s="274"/>
      <c r="D51" s="274"/>
      <c r="E51" s="274"/>
      <c r="F51" s="274"/>
      <c r="G51" s="274"/>
      <c r="H51" s="274"/>
      <c r="I51" s="274"/>
      <c r="J51" s="274"/>
      <c r="K51" s="273"/>
    </row>
    <row r="52" ht="15" customHeight="1">
      <c r="B52" s="271"/>
      <c r="C52" s="275" t="s">
        <v>1941</v>
      </c>
      <c r="D52" s="275"/>
      <c r="E52" s="275"/>
      <c r="F52" s="275"/>
      <c r="G52" s="275"/>
      <c r="H52" s="275"/>
      <c r="I52" s="275"/>
      <c r="J52" s="275"/>
      <c r="K52" s="273"/>
    </row>
    <row r="53" ht="15" customHeight="1">
      <c r="B53" s="271"/>
      <c r="C53" s="275" t="s">
        <v>1942</v>
      </c>
      <c r="D53" s="275"/>
      <c r="E53" s="275"/>
      <c r="F53" s="275"/>
      <c r="G53" s="275"/>
      <c r="H53" s="275"/>
      <c r="I53" s="275"/>
      <c r="J53" s="275"/>
      <c r="K53" s="273"/>
    </row>
    <row r="54" ht="12.75" customHeight="1">
      <c r="B54" s="271"/>
      <c r="C54" s="275"/>
      <c r="D54" s="275"/>
      <c r="E54" s="275"/>
      <c r="F54" s="275"/>
      <c r="G54" s="275"/>
      <c r="H54" s="275"/>
      <c r="I54" s="275"/>
      <c r="J54" s="275"/>
      <c r="K54" s="273"/>
    </row>
    <row r="55" ht="15" customHeight="1">
      <c r="B55" s="271"/>
      <c r="C55" s="275" t="s">
        <v>1943</v>
      </c>
      <c r="D55" s="275"/>
      <c r="E55" s="275"/>
      <c r="F55" s="275"/>
      <c r="G55" s="275"/>
      <c r="H55" s="275"/>
      <c r="I55" s="275"/>
      <c r="J55" s="275"/>
      <c r="K55" s="273"/>
    </row>
    <row r="56" ht="15" customHeight="1">
      <c r="B56" s="271"/>
      <c r="C56" s="277"/>
      <c r="D56" s="275" t="s">
        <v>1944</v>
      </c>
      <c r="E56" s="275"/>
      <c r="F56" s="275"/>
      <c r="G56" s="275"/>
      <c r="H56" s="275"/>
      <c r="I56" s="275"/>
      <c r="J56" s="275"/>
      <c r="K56" s="273"/>
    </row>
    <row r="57" ht="15" customHeight="1">
      <c r="B57" s="271"/>
      <c r="C57" s="277"/>
      <c r="D57" s="275" t="s">
        <v>1945</v>
      </c>
      <c r="E57" s="275"/>
      <c r="F57" s="275"/>
      <c r="G57" s="275"/>
      <c r="H57" s="275"/>
      <c r="I57" s="275"/>
      <c r="J57" s="275"/>
      <c r="K57" s="273"/>
    </row>
    <row r="58" ht="15" customHeight="1">
      <c r="B58" s="271"/>
      <c r="C58" s="277"/>
      <c r="D58" s="275" t="s">
        <v>1946</v>
      </c>
      <c r="E58" s="275"/>
      <c r="F58" s="275"/>
      <c r="G58" s="275"/>
      <c r="H58" s="275"/>
      <c r="I58" s="275"/>
      <c r="J58" s="275"/>
      <c r="K58" s="273"/>
    </row>
    <row r="59" ht="15" customHeight="1">
      <c r="B59" s="271"/>
      <c r="C59" s="277"/>
      <c r="D59" s="275" t="s">
        <v>1947</v>
      </c>
      <c r="E59" s="275"/>
      <c r="F59" s="275"/>
      <c r="G59" s="275"/>
      <c r="H59" s="275"/>
      <c r="I59" s="275"/>
      <c r="J59" s="275"/>
      <c r="K59" s="273"/>
    </row>
    <row r="60" ht="15" customHeight="1">
      <c r="B60" s="271"/>
      <c r="C60" s="277"/>
      <c r="D60" s="280" t="s">
        <v>1948</v>
      </c>
      <c r="E60" s="280"/>
      <c r="F60" s="280"/>
      <c r="G60" s="280"/>
      <c r="H60" s="280"/>
      <c r="I60" s="280"/>
      <c r="J60" s="280"/>
      <c r="K60" s="273"/>
    </row>
    <row r="61" ht="15" customHeight="1">
      <c r="B61" s="271"/>
      <c r="C61" s="277"/>
      <c r="D61" s="275" t="s">
        <v>1949</v>
      </c>
      <c r="E61" s="275"/>
      <c r="F61" s="275"/>
      <c r="G61" s="275"/>
      <c r="H61" s="275"/>
      <c r="I61" s="275"/>
      <c r="J61" s="275"/>
      <c r="K61" s="273"/>
    </row>
    <row r="62" ht="12.75" customHeight="1">
      <c r="B62" s="271"/>
      <c r="C62" s="277"/>
      <c r="D62" s="277"/>
      <c r="E62" s="281"/>
      <c r="F62" s="277"/>
      <c r="G62" s="277"/>
      <c r="H62" s="277"/>
      <c r="I62" s="277"/>
      <c r="J62" s="277"/>
      <c r="K62" s="273"/>
    </row>
    <row r="63" ht="15" customHeight="1">
      <c r="B63" s="271"/>
      <c r="C63" s="277"/>
      <c r="D63" s="275" t="s">
        <v>1950</v>
      </c>
      <c r="E63" s="275"/>
      <c r="F63" s="275"/>
      <c r="G63" s="275"/>
      <c r="H63" s="275"/>
      <c r="I63" s="275"/>
      <c r="J63" s="275"/>
      <c r="K63" s="273"/>
    </row>
    <row r="64" ht="15" customHeight="1">
      <c r="B64" s="271"/>
      <c r="C64" s="277"/>
      <c r="D64" s="280" t="s">
        <v>1951</v>
      </c>
      <c r="E64" s="280"/>
      <c r="F64" s="280"/>
      <c r="G64" s="280"/>
      <c r="H64" s="280"/>
      <c r="I64" s="280"/>
      <c r="J64" s="280"/>
      <c r="K64" s="273"/>
    </row>
    <row r="65" ht="15" customHeight="1">
      <c r="B65" s="271"/>
      <c r="C65" s="277"/>
      <c r="D65" s="275" t="s">
        <v>1952</v>
      </c>
      <c r="E65" s="275"/>
      <c r="F65" s="275"/>
      <c r="G65" s="275"/>
      <c r="H65" s="275"/>
      <c r="I65" s="275"/>
      <c r="J65" s="275"/>
      <c r="K65" s="273"/>
    </row>
    <row r="66" ht="15" customHeight="1">
      <c r="B66" s="271"/>
      <c r="C66" s="277"/>
      <c r="D66" s="275" t="s">
        <v>1953</v>
      </c>
      <c r="E66" s="275"/>
      <c r="F66" s="275"/>
      <c r="G66" s="275"/>
      <c r="H66" s="275"/>
      <c r="I66" s="275"/>
      <c r="J66" s="275"/>
      <c r="K66" s="273"/>
    </row>
    <row r="67" ht="15" customHeight="1">
      <c r="B67" s="271"/>
      <c r="C67" s="277"/>
      <c r="D67" s="275" t="s">
        <v>1954</v>
      </c>
      <c r="E67" s="275"/>
      <c r="F67" s="275"/>
      <c r="G67" s="275"/>
      <c r="H67" s="275"/>
      <c r="I67" s="275"/>
      <c r="J67" s="275"/>
      <c r="K67" s="273"/>
    </row>
    <row r="68" ht="15" customHeight="1">
      <c r="B68" s="271"/>
      <c r="C68" s="277"/>
      <c r="D68" s="275" t="s">
        <v>1955</v>
      </c>
      <c r="E68" s="275"/>
      <c r="F68" s="275"/>
      <c r="G68" s="275"/>
      <c r="H68" s="275"/>
      <c r="I68" s="275"/>
      <c r="J68" s="275"/>
      <c r="K68" s="273"/>
    </row>
    <row r="69" ht="12.75" customHeight="1">
      <c r="B69" s="282"/>
      <c r="C69" s="283"/>
      <c r="D69" s="283"/>
      <c r="E69" s="283"/>
      <c r="F69" s="283"/>
      <c r="G69" s="283"/>
      <c r="H69" s="283"/>
      <c r="I69" s="283"/>
      <c r="J69" s="283"/>
      <c r="K69" s="284"/>
    </row>
    <row r="70" ht="18.75" customHeight="1">
      <c r="B70" s="285"/>
      <c r="C70" s="285"/>
      <c r="D70" s="285"/>
      <c r="E70" s="285"/>
      <c r="F70" s="285"/>
      <c r="G70" s="285"/>
      <c r="H70" s="285"/>
      <c r="I70" s="285"/>
      <c r="J70" s="285"/>
      <c r="K70" s="286"/>
    </row>
    <row r="71" ht="18.75" customHeight="1">
      <c r="B71" s="286"/>
      <c r="C71" s="286"/>
      <c r="D71" s="286"/>
      <c r="E71" s="286"/>
      <c r="F71" s="286"/>
      <c r="G71" s="286"/>
      <c r="H71" s="286"/>
      <c r="I71" s="286"/>
      <c r="J71" s="286"/>
      <c r="K71" s="286"/>
    </row>
    <row r="72" ht="7.5" customHeight="1">
      <c r="B72" s="287"/>
      <c r="C72" s="288"/>
      <c r="D72" s="288"/>
      <c r="E72" s="288"/>
      <c r="F72" s="288"/>
      <c r="G72" s="288"/>
      <c r="H72" s="288"/>
      <c r="I72" s="288"/>
      <c r="J72" s="288"/>
      <c r="K72" s="289"/>
    </row>
    <row r="73" ht="45" customHeight="1">
      <c r="B73" s="290"/>
      <c r="C73" s="291" t="s">
        <v>86</v>
      </c>
      <c r="D73" s="291"/>
      <c r="E73" s="291"/>
      <c r="F73" s="291"/>
      <c r="G73" s="291"/>
      <c r="H73" s="291"/>
      <c r="I73" s="291"/>
      <c r="J73" s="291"/>
      <c r="K73" s="292"/>
    </row>
    <row r="74" ht="17.25" customHeight="1">
      <c r="B74" s="290"/>
      <c r="C74" s="293" t="s">
        <v>1956</v>
      </c>
      <c r="D74" s="293"/>
      <c r="E74" s="293"/>
      <c r="F74" s="293" t="s">
        <v>1957</v>
      </c>
      <c r="G74" s="294"/>
      <c r="H74" s="293" t="s">
        <v>132</v>
      </c>
      <c r="I74" s="293" t="s">
        <v>57</v>
      </c>
      <c r="J74" s="293" t="s">
        <v>1958</v>
      </c>
      <c r="K74" s="292"/>
    </row>
    <row r="75" ht="17.25" customHeight="1">
      <c r="B75" s="290"/>
      <c r="C75" s="295" t="s">
        <v>1959</v>
      </c>
      <c r="D75" s="295"/>
      <c r="E75" s="295"/>
      <c r="F75" s="296" t="s">
        <v>1960</v>
      </c>
      <c r="G75" s="297"/>
      <c r="H75" s="295"/>
      <c r="I75" s="295"/>
      <c r="J75" s="295" t="s">
        <v>1961</v>
      </c>
      <c r="K75" s="292"/>
    </row>
    <row r="76" ht="5.25" customHeight="1">
      <c r="B76" s="290"/>
      <c r="C76" s="298"/>
      <c r="D76" s="298"/>
      <c r="E76" s="298"/>
      <c r="F76" s="298"/>
      <c r="G76" s="299"/>
      <c r="H76" s="298"/>
      <c r="I76" s="298"/>
      <c r="J76" s="298"/>
      <c r="K76" s="292"/>
    </row>
    <row r="77" ht="15" customHeight="1">
      <c r="B77" s="290"/>
      <c r="C77" s="279" t="s">
        <v>53</v>
      </c>
      <c r="D77" s="298"/>
      <c r="E77" s="298"/>
      <c r="F77" s="300" t="s">
        <v>1962</v>
      </c>
      <c r="G77" s="299"/>
      <c r="H77" s="279" t="s">
        <v>1963</v>
      </c>
      <c r="I77" s="279" t="s">
        <v>1964</v>
      </c>
      <c r="J77" s="279">
        <v>20</v>
      </c>
      <c r="K77" s="292"/>
    </row>
    <row r="78" ht="15" customHeight="1">
      <c r="B78" s="290"/>
      <c r="C78" s="279" t="s">
        <v>1965</v>
      </c>
      <c r="D78" s="279"/>
      <c r="E78" s="279"/>
      <c r="F78" s="300" t="s">
        <v>1962</v>
      </c>
      <c r="G78" s="299"/>
      <c r="H78" s="279" t="s">
        <v>1966</v>
      </c>
      <c r="I78" s="279" t="s">
        <v>1964</v>
      </c>
      <c r="J78" s="279">
        <v>120</v>
      </c>
      <c r="K78" s="292"/>
    </row>
    <row r="79" ht="15" customHeight="1">
      <c r="B79" s="301"/>
      <c r="C79" s="279" t="s">
        <v>1967</v>
      </c>
      <c r="D79" s="279"/>
      <c r="E79" s="279"/>
      <c r="F79" s="300" t="s">
        <v>1968</v>
      </c>
      <c r="G79" s="299"/>
      <c r="H79" s="279" t="s">
        <v>1969</v>
      </c>
      <c r="I79" s="279" t="s">
        <v>1964</v>
      </c>
      <c r="J79" s="279">
        <v>50</v>
      </c>
      <c r="K79" s="292"/>
    </row>
    <row r="80" ht="15" customHeight="1">
      <c r="B80" s="301"/>
      <c r="C80" s="279" t="s">
        <v>1970</v>
      </c>
      <c r="D80" s="279"/>
      <c r="E80" s="279"/>
      <c r="F80" s="300" t="s">
        <v>1962</v>
      </c>
      <c r="G80" s="299"/>
      <c r="H80" s="279" t="s">
        <v>1971</v>
      </c>
      <c r="I80" s="279" t="s">
        <v>1972</v>
      </c>
      <c r="J80" s="279"/>
      <c r="K80" s="292"/>
    </row>
    <row r="81" ht="15" customHeight="1">
      <c r="B81" s="301"/>
      <c r="C81" s="302" t="s">
        <v>1973</v>
      </c>
      <c r="D81" s="302"/>
      <c r="E81" s="302"/>
      <c r="F81" s="303" t="s">
        <v>1968</v>
      </c>
      <c r="G81" s="302"/>
      <c r="H81" s="302" t="s">
        <v>1974</v>
      </c>
      <c r="I81" s="302" t="s">
        <v>1964</v>
      </c>
      <c r="J81" s="302">
        <v>15</v>
      </c>
      <c r="K81" s="292"/>
    </row>
    <row r="82" ht="15" customHeight="1">
      <c r="B82" s="301"/>
      <c r="C82" s="302" t="s">
        <v>1975</v>
      </c>
      <c r="D82" s="302"/>
      <c r="E82" s="302"/>
      <c r="F82" s="303" t="s">
        <v>1968</v>
      </c>
      <c r="G82" s="302"/>
      <c r="H82" s="302" t="s">
        <v>1976</v>
      </c>
      <c r="I82" s="302" t="s">
        <v>1964</v>
      </c>
      <c r="J82" s="302">
        <v>15</v>
      </c>
      <c r="K82" s="292"/>
    </row>
    <row r="83" ht="15" customHeight="1">
      <c r="B83" s="301"/>
      <c r="C83" s="302" t="s">
        <v>1977</v>
      </c>
      <c r="D83" s="302"/>
      <c r="E83" s="302"/>
      <c r="F83" s="303" t="s">
        <v>1968</v>
      </c>
      <c r="G83" s="302"/>
      <c r="H83" s="302" t="s">
        <v>1978</v>
      </c>
      <c r="I83" s="302" t="s">
        <v>1964</v>
      </c>
      <c r="J83" s="302">
        <v>20</v>
      </c>
      <c r="K83" s="292"/>
    </row>
    <row r="84" ht="15" customHeight="1">
      <c r="B84" s="301"/>
      <c r="C84" s="302" t="s">
        <v>1979</v>
      </c>
      <c r="D84" s="302"/>
      <c r="E84" s="302"/>
      <c r="F84" s="303" t="s">
        <v>1968</v>
      </c>
      <c r="G84" s="302"/>
      <c r="H84" s="302" t="s">
        <v>1980</v>
      </c>
      <c r="I84" s="302" t="s">
        <v>1964</v>
      </c>
      <c r="J84" s="302">
        <v>20</v>
      </c>
      <c r="K84" s="292"/>
    </row>
    <row r="85" ht="15" customHeight="1">
      <c r="B85" s="301"/>
      <c r="C85" s="279" t="s">
        <v>1981</v>
      </c>
      <c r="D85" s="279"/>
      <c r="E85" s="279"/>
      <c r="F85" s="300" t="s">
        <v>1968</v>
      </c>
      <c r="G85" s="299"/>
      <c r="H85" s="279" t="s">
        <v>1982</v>
      </c>
      <c r="I85" s="279" t="s">
        <v>1964</v>
      </c>
      <c r="J85" s="279">
        <v>50</v>
      </c>
      <c r="K85" s="292"/>
    </row>
    <row r="86" ht="15" customHeight="1">
      <c r="B86" s="301"/>
      <c r="C86" s="279" t="s">
        <v>1983</v>
      </c>
      <c r="D86" s="279"/>
      <c r="E86" s="279"/>
      <c r="F86" s="300" t="s">
        <v>1968</v>
      </c>
      <c r="G86" s="299"/>
      <c r="H86" s="279" t="s">
        <v>1984</v>
      </c>
      <c r="I86" s="279" t="s">
        <v>1964</v>
      </c>
      <c r="J86" s="279">
        <v>20</v>
      </c>
      <c r="K86" s="292"/>
    </row>
    <row r="87" ht="15" customHeight="1">
      <c r="B87" s="301"/>
      <c r="C87" s="279" t="s">
        <v>1985</v>
      </c>
      <c r="D87" s="279"/>
      <c r="E87" s="279"/>
      <c r="F87" s="300" t="s">
        <v>1968</v>
      </c>
      <c r="G87" s="299"/>
      <c r="H87" s="279" t="s">
        <v>1986</v>
      </c>
      <c r="I87" s="279" t="s">
        <v>1964</v>
      </c>
      <c r="J87" s="279">
        <v>20</v>
      </c>
      <c r="K87" s="292"/>
    </row>
    <row r="88" ht="15" customHeight="1">
      <c r="B88" s="301"/>
      <c r="C88" s="279" t="s">
        <v>1987</v>
      </c>
      <c r="D88" s="279"/>
      <c r="E88" s="279"/>
      <c r="F88" s="300" t="s">
        <v>1968</v>
      </c>
      <c r="G88" s="299"/>
      <c r="H88" s="279" t="s">
        <v>1988</v>
      </c>
      <c r="I88" s="279" t="s">
        <v>1964</v>
      </c>
      <c r="J88" s="279">
        <v>50</v>
      </c>
      <c r="K88" s="292"/>
    </row>
    <row r="89" ht="15" customHeight="1">
      <c r="B89" s="301"/>
      <c r="C89" s="279" t="s">
        <v>1989</v>
      </c>
      <c r="D89" s="279"/>
      <c r="E89" s="279"/>
      <c r="F89" s="300" t="s">
        <v>1968</v>
      </c>
      <c r="G89" s="299"/>
      <c r="H89" s="279" t="s">
        <v>1989</v>
      </c>
      <c r="I89" s="279" t="s">
        <v>1964</v>
      </c>
      <c r="J89" s="279">
        <v>50</v>
      </c>
      <c r="K89" s="292"/>
    </row>
    <row r="90" ht="15" customHeight="1">
      <c r="B90" s="301"/>
      <c r="C90" s="279" t="s">
        <v>137</v>
      </c>
      <c r="D90" s="279"/>
      <c r="E90" s="279"/>
      <c r="F90" s="300" t="s">
        <v>1968</v>
      </c>
      <c r="G90" s="299"/>
      <c r="H90" s="279" t="s">
        <v>1990</v>
      </c>
      <c r="I90" s="279" t="s">
        <v>1964</v>
      </c>
      <c r="J90" s="279">
        <v>255</v>
      </c>
      <c r="K90" s="292"/>
    </row>
    <row r="91" ht="15" customHeight="1">
      <c r="B91" s="301"/>
      <c r="C91" s="279" t="s">
        <v>1991</v>
      </c>
      <c r="D91" s="279"/>
      <c r="E91" s="279"/>
      <c r="F91" s="300" t="s">
        <v>1962</v>
      </c>
      <c r="G91" s="299"/>
      <c r="H91" s="279" t="s">
        <v>1992</v>
      </c>
      <c r="I91" s="279" t="s">
        <v>1993</v>
      </c>
      <c r="J91" s="279"/>
      <c r="K91" s="292"/>
    </row>
    <row r="92" ht="15" customHeight="1">
      <c r="B92" s="301"/>
      <c r="C92" s="279" t="s">
        <v>1994</v>
      </c>
      <c r="D92" s="279"/>
      <c r="E92" s="279"/>
      <c r="F92" s="300" t="s">
        <v>1962</v>
      </c>
      <c r="G92" s="299"/>
      <c r="H92" s="279" t="s">
        <v>1995</v>
      </c>
      <c r="I92" s="279" t="s">
        <v>1996</v>
      </c>
      <c r="J92" s="279"/>
      <c r="K92" s="292"/>
    </row>
    <row r="93" ht="15" customHeight="1">
      <c r="B93" s="301"/>
      <c r="C93" s="279" t="s">
        <v>1997</v>
      </c>
      <c r="D93" s="279"/>
      <c r="E93" s="279"/>
      <c r="F93" s="300" t="s">
        <v>1962</v>
      </c>
      <c r="G93" s="299"/>
      <c r="H93" s="279" t="s">
        <v>1997</v>
      </c>
      <c r="I93" s="279" t="s">
        <v>1996</v>
      </c>
      <c r="J93" s="279"/>
      <c r="K93" s="292"/>
    </row>
    <row r="94" ht="15" customHeight="1">
      <c r="B94" s="301"/>
      <c r="C94" s="279" t="s">
        <v>38</v>
      </c>
      <c r="D94" s="279"/>
      <c r="E94" s="279"/>
      <c r="F94" s="300" t="s">
        <v>1962</v>
      </c>
      <c r="G94" s="299"/>
      <c r="H94" s="279" t="s">
        <v>1998</v>
      </c>
      <c r="I94" s="279" t="s">
        <v>1996</v>
      </c>
      <c r="J94" s="279"/>
      <c r="K94" s="292"/>
    </row>
    <row r="95" ht="15" customHeight="1">
      <c r="B95" s="301"/>
      <c r="C95" s="279" t="s">
        <v>48</v>
      </c>
      <c r="D95" s="279"/>
      <c r="E95" s="279"/>
      <c r="F95" s="300" t="s">
        <v>1962</v>
      </c>
      <c r="G95" s="299"/>
      <c r="H95" s="279" t="s">
        <v>1999</v>
      </c>
      <c r="I95" s="279" t="s">
        <v>1996</v>
      </c>
      <c r="J95" s="279"/>
      <c r="K95" s="292"/>
    </row>
    <row r="96" ht="15" customHeight="1">
      <c r="B96" s="304"/>
      <c r="C96" s="305"/>
      <c r="D96" s="305"/>
      <c r="E96" s="305"/>
      <c r="F96" s="305"/>
      <c r="G96" s="305"/>
      <c r="H96" s="305"/>
      <c r="I96" s="305"/>
      <c r="J96" s="305"/>
      <c r="K96" s="306"/>
    </row>
    <row r="97" ht="18.75" customHeight="1">
      <c r="B97" s="307"/>
      <c r="C97" s="308"/>
      <c r="D97" s="308"/>
      <c r="E97" s="308"/>
      <c r="F97" s="308"/>
      <c r="G97" s="308"/>
      <c r="H97" s="308"/>
      <c r="I97" s="308"/>
      <c r="J97" s="308"/>
      <c r="K97" s="307"/>
    </row>
    <row r="98" ht="18.75" customHeight="1">
      <c r="B98" s="286"/>
      <c r="C98" s="286"/>
      <c r="D98" s="286"/>
      <c r="E98" s="286"/>
      <c r="F98" s="286"/>
      <c r="G98" s="286"/>
      <c r="H98" s="286"/>
      <c r="I98" s="286"/>
      <c r="J98" s="286"/>
      <c r="K98" s="286"/>
    </row>
    <row r="99" ht="7.5" customHeight="1">
      <c r="B99" s="287"/>
      <c r="C99" s="288"/>
      <c r="D99" s="288"/>
      <c r="E99" s="288"/>
      <c r="F99" s="288"/>
      <c r="G99" s="288"/>
      <c r="H99" s="288"/>
      <c r="I99" s="288"/>
      <c r="J99" s="288"/>
      <c r="K99" s="289"/>
    </row>
    <row r="100" ht="45" customHeight="1">
      <c r="B100" s="290"/>
      <c r="C100" s="291" t="s">
        <v>2000</v>
      </c>
      <c r="D100" s="291"/>
      <c r="E100" s="291"/>
      <c r="F100" s="291"/>
      <c r="G100" s="291"/>
      <c r="H100" s="291"/>
      <c r="I100" s="291"/>
      <c r="J100" s="291"/>
      <c r="K100" s="292"/>
    </row>
    <row r="101" ht="17.25" customHeight="1">
      <c r="B101" s="290"/>
      <c r="C101" s="293" t="s">
        <v>1956</v>
      </c>
      <c r="D101" s="293"/>
      <c r="E101" s="293"/>
      <c r="F101" s="293" t="s">
        <v>1957</v>
      </c>
      <c r="G101" s="294"/>
      <c r="H101" s="293" t="s">
        <v>132</v>
      </c>
      <c r="I101" s="293" t="s">
        <v>57</v>
      </c>
      <c r="J101" s="293" t="s">
        <v>1958</v>
      </c>
      <c r="K101" s="292"/>
    </row>
    <row r="102" ht="17.25" customHeight="1">
      <c r="B102" s="290"/>
      <c r="C102" s="295" t="s">
        <v>1959</v>
      </c>
      <c r="D102" s="295"/>
      <c r="E102" s="295"/>
      <c r="F102" s="296" t="s">
        <v>1960</v>
      </c>
      <c r="G102" s="297"/>
      <c r="H102" s="295"/>
      <c r="I102" s="295"/>
      <c r="J102" s="295" t="s">
        <v>1961</v>
      </c>
      <c r="K102" s="292"/>
    </row>
    <row r="103" ht="5.25" customHeight="1">
      <c r="B103" s="290"/>
      <c r="C103" s="293"/>
      <c r="D103" s="293"/>
      <c r="E103" s="293"/>
      <c r="F103" s="293"/>
      <c r="G103" s="309"/>
      <c r="H103" s="293"/>
      <c r="I103" s="293"/>
      <c r="J103" s="293"/>
      <c r="K103" s="292"/>
    </row>
    <row r="104" ht="15" customHeight="1">
      <c r="B104" s="290"/>
      <c r="C104" s="279" t="s">
        <v>53</v>
      </c>
      <c r="D104" s="298"/>
      <c r="E104" s="298"/>
      <c r="F104" s="300" t="s">
        <v>1962</v>
      </c>
      <c r="G104" s="309"/>
      <c r="H104" s="279" t="s">
        <v>2001</v>
      </c>
      <c r="I104" s="279" t="s">
        <v>1964</v>
      </c>
      <c r="J104" s="279">
        <v>20</v>
      </c>
      <c r="K104" s="292"/>
    </row>
    <row r="105" ht="15" customHeight="1">
      <c r="B105" s="290"/>
      <c r="C105" s="279" t="s">
        <v>1965</v>
      </c>
      <c r="D105" s="279"/>
      <c r="E105" s="279"/>
      <c r="F105" s="300" t="s">
        <v>1962</v>
      </c>
      <c r="G105" s="279"/>
      <c r="H105" s="279" t="s">
        <v>2001</v>
      </c>
      <c r="I105" s="279" t="s">
        <v>1964</v>
      </c>
      <c r="J105" s="279">
        <v>120</v>
      </c>
      <c r="K105" s="292"/>
    </row>
    <row r="106" ht="15" customHeight="1">
      <c r="B106" s="301"/>
      <c r="C106" s="279" t="s">
        <v>1967</v>
      </c>
      <c r="D106" s="279"/>
      <c r="E106" s="279"/>
      <c r="F106" s="300" t="s">
        <v>1968</v>
      </c>
      <c r="G106" s="279"/>
      <c r="H106" s="279" t="s">
        <v>2001</v>
      </c>
      <c r="I106" s="279" t="s">
        <v>1964</v>
      </c>
      <c r="J106" s="279">
        <v>50</v>
      </c>
      <c r="K106" s="292"/>
    </row>
    <row r="107" ht="15" customHeight="1">
      <c r="B107" s="301"/>
      <c r="C107" s="279" t="s">
        <v>1970</v>
      </c>
      <c r="D107" s="279"/>
      <c r="E107" s="279"/>
      <c r="F107" s="300" t="s">
        <v>1962</v>
      </c>
      <c r="G107" s="279"/>
      <c r="H107" s="279" t="s">
        <v>2001</v>
      </c>
      <c r="I107" s="279" t="s">
        <v>1972</v>
      </c>
      <c r="J107" s="279"/>
      <c r="K107" s="292"/>
    </row>
    <row r="108" ht="15" customHeight="1">
      <c r="B108" s="301"/>
      <c r="C108" s="279" t="s">
        <v>1981</v>
      </c>
      <c r="D108" s="279"/>
      <c r="E108" s="279"/>
      <c r="F108" s="300" t="s">
        <v>1968</v>
      </c>
      <c r="G108" s="279"/>
      <c r="H108" s="279" t="s">
        <v>2001</v>
      </c>
      <c r="I108" s="279" t="s">
        <v>1964</v>
      </c>
      <c r="J108" s="279">
        <v>50</v>
      </c>
      <c r="K108" s="292"/>
    </row>
    <row r="109" ht="15" customHeight="1">
      <c r="B109" s="301"/>
      <c r="C109" s="279" t="s">
        <v>1989</v>
      </c>
      <c r="D109" s="279"/>
      <c r="E109" s="279"/>
      <c r="F109" s="300" t="s">
        <v>1968</v>
      </c>
      <c r="G109" s="279"/>
      <c r="H109" s="279" t="s">
        <v>2001</v>
      </c>
      <c r="I109" s="279" t="s">
        <v>1964</v>
      </c>
      <c r="J109" s="279">
        <v>50</v>
      </c>
      <c r="K109" s="292"/>
    </row>
    <row r="110" ht="15" customHeight="1">
      <c r="B110" s="301"/>
      <c r="C110" s="279" t="s">
        <v>1987</v>
      </c>
      <c r="D110" s="279"/>
      <c r="E110" s="279"/>
      <c r="F110" s="300" t="s">
        <v>1968</v>
      </c>
      <c r="G110" s="279"/>
      <c r="H110" s="279" t="s">
        <v>2001</v>
      </c>
      <c r="I110" s="279" t="s">
        <v>1964</v>
      </c>
      <c r="J110" s="279">
        <v>50</v>
      </c>
      <c r="K110" s="292"/>
    </row>
    <row r="111" ht="15" customHeight="1">
      <c r="B111" s="301"/>
      <c r="C111" s="279" t="s">
        <v>53</v>
      </c>
      <c r="D111" s="279"/>
      <c r="E111" s="279"/>
      <c r="F111" s="300" t="s">
        <v>1962</v>
      </c>
      <c r="G111" s="279"/>
      <c r="H111" s="279" t="s">
        <v>2002</v>
      </c>
      <c r="I111" s="279" t="s">
        <v>1964</v>
      </c>
      <c r="J111" s="279">
        <v>20</v>
      </c>
      <c r="K111" s="292"/>
    </row>
    <row r="112" ht="15" customHeight="1">
      <c r="B112" s="301"/>
      <c r="C112" s="279" t="s">
        <v>2003</v>
      </c>
      <c r="D112" s="279"/>
      <c r="E112" s="279"/>
      <c r="F112" s="300" t="s">
        <v>1962</v>
      </c>
      <c r="G112" s="279"/>
      <c r="H112" s="279" t="s">
        <v>2004</v>
      </c>
      <c r="I112" s="279" t="s">
        <v>1964</v>
      </c>
      <c r="J112" s="279">
        <v>120</v>
      </c>
      <c r="K112" s="292"/>
    </row>
    <row r="113" ht="15" customHeight="1">
      <c r="B113" s="301"/>
      <c r="C113" s="279" t="s">
        <v>38</v>
      </c>
      <c r="D113" s="279"/>
      <c r="E113" s="279"/>
      <c r="F113" s="300" t="s">
        <v>1962</v>
      </c>
      <c r="G113" s="279"/>
      <c r="H113" s="279" t="s">
        <v>2005</v>
      </c>
      <c r="I113" s="279" t="s">
        <v>1996</v>
      </c>
      <c r="J113" s="279"/>
      <c r="K113" s="292"/>
    </row>
    <row r="114" ht="15" customHeight="1">
      <c r="B114" s="301"/>
      <c r="C114" s="279" t="s">
        <v>48</v>
      </c>
      <c r="D114" s="279"/>
      <c r="E114" s="279"/>
      <c r="F114" s="300" t="s">
        <v>1962</v>
      </c>
      <c r="G114" s="279"/>
      <c r="H114" s="279" t="s">
        <v>2006</v>
      </c>
      <c r="I114" s="279" t="s">
        <v>1996</v>
      </c>
      <c r="J114" s="279"/>
      <c r="K114" s="292"/>
    </row>
    <row r="115" ht="15" customHeight="1">
      <c r="B115" s="301"/>
      <c r="C115" s="279" t="s">
        <v>57</v>
      </c>
      <c r="D115" s="279"/>
      <c r="E115" s="279"/>
      <c r="F115" s="300" t="s">
        <v>1962</v>
      </c>
      <c r="G115" s="279"/>
      <c r="H115" s="279" t="s">
        <v>2007</v>
      </c>
      <c r="I115" s="279" t="s">
        <v>2008</v>
      </c>
      <c r="J115" s="279"/>
      <c r="K115" s="292"/>
    </row>
    <row r="116" ht="15" customHeight="1">
      <c r="B116" s="304"/>
      <c r="C116" s="310"/>
      <c r="D116" s="310"/>
      <c r="E116" s="310"/>
      <c r="F116" s="310"/>
      <c r="G116" s="310"/>
      <c r="H116" s="310"/>
      <c r="I116" s="310"/>
      <c r="J116" s="310"/>
      <c r="K116" s="306"/>
    </row>
    <row r="117" ht="18.75" customHeight="1">
      <c r="B117" s="311"/>
      <c r="C117" s="275"/>
      <c r="D117" s="275"/>
      <c r="E117" s="275"/>
      <c r="F117" s="312"/>
      <c r="G117" s="275"/>
      <c r="H117" s="275"/>
      <c r="I117" s="275"/>
      <c r="J117" s="275"/>
      <c r="K117" s="311"/>
    </row>
    <row r="118" ht="18.75" customHeight="1">
      <c r="B118" s="286"/>
      <c r="C118" s="286"/>
      <c r="D118" s="286"/>
      <c r="E118" s="286"/>
      <c r="F118" s="286"/>
      <c r="G118" s="286"/>
      <c r="H118" s="286"/>
      <c r="I118" s="286"/>
      <c r="J118" s="286"/>
      <c r="K118" s="286"/>
    </row>
    <row r="119" ht="7.5" customHeight="1">
      <c r="B119" s="313"/>
      <c r="C119" s="314"/>
      <c r="D119" s="314"/>
      <c r="E119" s="314"/>
      <c r="F119" s="314"/>
      <c r="G119" s="314"/>
      <c r="H119" s="314"/>
      <c r="I119" s="314"/>
      <c r="J119" s="314"/>
      <c r="K119" s="315"/>
    </row>
    <row r="120" ht="45" customHeight="1">
      <c r="B120" s="316"/>
      <c r="C120" s="269" t="s">
        <v>2009</v>
      </c>
      <c r="D120" s="269"/>
      <c r="E120" s="269"/>
      <c r="F120" s="269"/>
      <c r="G120" s="269"/>
      <c r="H120" s="269"/>
      <c r="I120" s="269"/>
      <c r="J120" s="269"/>
      <c r="K120" s="317"/>
    </row>
    <row r="121" ht="17.25" customHeight="1">
      <c r="B121" s="318"/>
      <c r="C121" s="293" t="s">
        <v>1956</v>
      </c>
      <c r="D121" s="293"/>
      <c r="E121" s="293"/>
      <c r="F121" s="293" t="s">
        <v>1957</v>
      </c>
      <c r="G121" s="294"/>
      <c r="H121" s="293" t="s">
        <v>132</v>
      </c>
      <c r="I121" s="293" t="s">
        <v>57</v>
      </c>
      <c r="J121" s="293" t="s">
        <v>1958</v>
      </c>
      <c r="K121" s="319"/>
    </row>
    <row r="122" ht="17.25" customHeight="1">
      <c r="B122" s="318"/>
      <c r="C122" s="295" t="s">
        <v>1959</v>
      </c>
      <c r="D122" s="295"/>
      <c r="E122" s="295"/>
      <c r="F122" s="296" t="s">
        <v>1960</v>
      </c>
      <c r="G122" s="297"/>
      <c r="H122" s="295"/>
      <c r="I122" s="295"/>
      <c r="J122" s="295" t="s">
        <v>1961</v>
      </c>
      <c r="K122" s="319"/>
    </row>
    <row r="123" ht="5.25" customHeight="1">
      <c r="B123" s="320"/>
      <c r="C123" s="298"/>
      <c r="D123" s="298"/>
      <c r="E123" s="298"/>
      <c r="F123" s="298"/>
      <c r="G123" s="279"/>
      <c r="H123" s="298"/>
      <c r="I123" s="298"/>
      <c r="J123" s="298"/>
      <c r="K123" s="321"/>
    </row>
    <row r="124" ht="15" customHeight="1">
      <c r="B124" s="320"/>
      <c r="C124" s="279" t="s">
        <v>1965</v>
      </c>
      <c r="D124" s="298"/>
      <c r="E124" s="298"/>
      <c r="F124" s="300" t="s">
        <v>1962</v>
      </c>
      <c r="G124" s="279"/>
      <c r="H124" s="279" t="s">
        <v>2001</v>
      </c>
      <c r="I124" s="279" t="s">
        <v>1964</v>
      </c>
      <c r="J124" s="279">
        <v>120</v>
      </c>
      <c r="K124" s="322"/>
    </row>
    <row r="125" ht="15" customHeight="1">
      <c r="B125" s="320"/>
      <c r="C125" s="279" t="s">
        <v>2010</v>
      </c>
      <c r="D125" s="279"/>
      <c r="E125" s="279"/>
      <c r="F125" s="300" t="s">
        <v>1962</v>
      </c>
      <c r="G125" s="279"/>
      <c r="H125" s="279" t="s">
        <v>2011</v>
      </c>
      <c r="I125" s="279" t="s">
        <v>1964</v>
      </c>
      <c r="J125" s="279" t="s">
        <v>2012</v>
      </c>
      <c r="K125" s="322"/>
    </row>
    <row r="126" ht="15" customHeight="1">
      <c r="B126" s="320"/>
      <c r="C126" s="279" t="s">
        <v>1911</v>
      </c>
      <c r="D126" s="279"/>
      <c r="E126" s="279"/>
      <c r="F126" s="300" t="s">
        <v>1962</v>
      </c>
      <c r="G126" s="279"/>
      <c r="H126" s="279" t="s">
        <v>2013</v>
      </c>
      <c r="I126" s="279" t="s">
        <v>1964</v>
      </c>
      <c r="J126" s="279" t="s">
        <v>2012</v>
      </c>
      <c r="K126" s="322"/>
    </row>
    <row r="127" ht="15" customHeight="1">
      <c r="B127" s="320"/>
      <c r="C127" s="279" t="s">
        <v>1973</v>
      </c>
      <c r="D127" s="279"/>
      <c r="E127" s="279"/>
      <c r="F127" s="300" t="s">
        <v>1968</v>
      </c>
      <c r="G127" s="279"/>
      <c r="H127" s="279" t="s">
        <v>1974</v>
      </c>
      <c r="I127" s="279" t="s">
        <v>1964</v>
      </c>
      <c r="J127" s="279">
        <v>15</v>
      </c>
      <c r="K127" s="322"/>
    </row>
    <row r="128" ht="15" customHeight="1">
      <c r="B128" s="320"/>
      <c r="C128" s="302" t="s">
        <v>1975</v>
      </c>
      <c r="D128" s="302"/>
      <c r="E128" s="302"/>
      <c r="F128" s="303" t="s">
        <v>1968</v>
      </c>
      <c r="G128" s="302"/>
      <c r="H128" s="302" t="s">
        <v>1976</v>
      </c>
      <c r="I128" s="302" t="s">
        <v>1964</v>
      </c>
      <c r="J128" s="302">
        <v>15</v>
      </c>
      <c r="K128" s="322"/>
    </row>
    <row r="129" ht="15" customHeight="1">
      <c r="B129" s="320"/>
      <c r="C129" s="302" t="s">
        <v>1977</v>
      </c>
      <c r="D129" s="302"/>
      <c r="E129" s="302"/>
      <c r="F129" s="303" t="s">
        <v>1968</v>
      </c>
      <c r="G129" s="302"/>
      <c r="H129" s="302" t="s">
        <v>1978</v>
      </c>
      <c r="I129" s="302" t="s">
        <v>1964</v>
      </c>
      <c r="J129" s="302">
        <v>20</v>
      </c>
      <c r="K129" s="322"/>
    </row>
    <row r="130" ht="15" customHeight="1">
      <c r="B130" s="320"/>
      <c r="C130" s="302" t="s">
        <v>1979</v>
      </c>
      <c r="D130" s="302"/>
      <c r="E130" s="302"/>
      <c r="F130" s="303" t="s">
        <v>1968</v>
      </c>
      <c r="G130" s="302"/>
      <c r="H130" s="302" t="s">
        <v>1980</v>
      </c>
      <c r="I130" s="302" t="s">
        <v>1964</v>
      </c>
      <c r="J130" s="302">
        <v>20</v>
      </c>
      <c r="K130" s="322"/>
    </row>
    <row r="131" ht="15" customHeight="1">
      <c r="B131" s="320"/>
      <c r="C131" s="279" t="s">
        <v>1967</v>
      </c>
      <c r="D131" s="279"/>
      <c r="E131" s="279"/>
      <c r="F131" s="300" t="s">
        <v>1968</v>
      </c>
      <c r="G131" s="279"/>
      <c r="H131" s="279" t="s">
        <v>2001</v>
      </c>
      <c r="I131" s="279" t="s">
        <v>1964</v>
      </c>
      <c r="J131" s="279">
        <v>50</v>
      </c>
      <c r="K131" s="322"/>
    </row>
    <row r="132" ht="15" customHeight="1">
      <c r="B132" s="320"/>
      <c r="C132" s="279" t="s">
        <v>1981</v>
      </c>
      <c r="D132" s="279"/>
      <c r="E132" s="279"/>
      <c r="F132" s="300" t="s">
        <v>1968</v>
      </c>
      <c r="G132" s="279"/>
      <c r="H132" s="279" t="s">
        <v>2001</v>
      </c>
      <c r="I132" s="279" t="s">
        <v>1964</v>
      </c>
      <c r="J132" s="279">
        <v>50</v>
      </c>
      <c r="K132" s="322"/>
    </row>
    <row r="133" ht="15" customHeight="1">
      <c r="B133" s="320"/>
      <c r="C133" s="279" t="s">
        <v>1987</v>
      </c>
      <c r="D133" s="279"/>
      <c r="E133" s="279"/>
      <c r="F133" s="300" t="s">
        <v>1968</v>
      </c>
      <c r="G133" s="279"/>
      <c r="H133" s="279" t="s">
        <v>2001</v>
      </c>
      <c r="I133" s="279" t="s">
        <v>1964</v>
      </c>
      <c r="J133" s="279">
        <v>50</v>
      </c>
      <c r="K133" s="322"/>
    </row>
    <row r="134" ht="15" customHeight="1">
      <c r="B134" s="320"/>
      <c r="C134" s="279" t="s">
        <v>1989</v>
      </c>
      <c r="D134" s="279"/>
      <c r="E134" s="279"/>
      <c r="F134" s="300" t="s">
        <v>1968</v>
      </c>
      <c r="G134" s="279"/>
      <c r="H134" s="279" t="s">
        <v>2001</v>
      </c>
      <c r="I134" s="279" t="s">
        <v>1964</v>
      </c>
      <c r="J134" s="279">
        <v>50</v>
      </c>
      <c r="K134" s="322"/>
    </row>
    <row r="135" ht="15" customHeight="1">
      <c r="B135" s="320"/>
      <c r="C135" s="279" t="s">
        <v>137</v>
      </c>
      <c r="D135" s="279"/>
      <c r="E135" s="279"/>
      <c r="F135" s="300" t="s">
        <v>1968</v>
      </c>
      <c r="G135" s="279"/>
      <c r="H135" s="279" t="s">
        <v>2014</v>
      </c>
      <c r="I135" s="279" t="s">
        <v>1964</v>
      </c>
      <c r="J135" s="279">
        <v>255</v>
      </c>
      <c r="K135" s="322"/>
    </row>
    <row r="136" ht="15" customHeight="1">
      <c r="B136" s="320"/>
      <c r="C136" s="279" t="s">
        <v>1991</v>
      </c>
      <c r="D136" s="279"/>
      <c r="E136" s="279"/>
      <c r="F136" s="300" t="s">
        <v>1962</v>
      </c>
      <c r="G136" s="279"/>
      <c r="H136" s="279" t="s">
        <v>2015</v>
      </c>
      <c r="I136" s="279" t="s">
        <v>1993</v>
      </c>
      <c r="J136" s="279"/>
      <c r="K136" s="322"/>
    </row>
    <row r="137" ht="15" customHeight="1">
      <c r="B137" s="320"/>
      <c r="C137" s="279" t="s">
        <v>1994</v>
      </c>
      <c r="D137" s="279"/>
      <c r="E137" s="279"/>
      <c r="F137" s="300" t="s">
        <v>1962</v>
      </c>
      <c r="G137" s="279"/>
      <c r="H137" s="279" t="s">
        <v>2016</v>
      </c>
      <c r="I137" s="279" t="s">
        <v>1996</v>
      </c>
      <c r="J137" s="279"/>
      <c r="K137" s="322"/>
    </row>
    <row r="138" ht="15" customHeight="1">
      <c r="B138" s="320"/>
      <c r="C138" s="279" t="s">
        <v>1997</v>
      </c>
      <c r="D138" s="279"/>
      <c r="E138" s="279"/>
      <c r="F138" s="300" t="s">
        <v>1962</v>
      </c>
      <c r="G138" s="279"/>
      <c r="H138" s="279" t="s">
        <v>1997</v>
      </c>
      <c r="I138" s="279" t="s">
        <v>1996</v>
      </c>
      <c r="J138" s="279"/>
      <c r="K138" s="322"/>
    </row>
    <row r="139" ht="15" customHeight="1">
      <c r="B139" s="320"/>
      <c r="C139" s="279" t="s">
        <v>38</v>
      </c>
      <c r="D139" s="279"/>
      <c r="E139" s="279"/>
      <c r="F139" s="300" t="s">
        <v>1962</v>
      </c>
      <c r="G139" s="279"/>
      <c r="H139" s="279" t="s">
        <v>2017</v>
      </c>
      <c r="I139" s="279" t="s">
        <v>1996</v>
      </c>
      <c r="J139" s="279"/>
      <c r="K139" s="322"/>
    </row>
    <row r="140" ht="15" customHeight="1">
      <c r="B140" s="320"/>
      <c r="C140" s="279" t="s">
        <v>2018</v>
      </c>
      <c r="D140" s="279"/>
      <c r="E140" s="279"/>
      <c r="F140" s="300" t="s">
        <v>1962</v>
      </c>
      <c r="G140" s="279"/>
      <c r="H140" s="279" t="s">
        <v>2019</v>
      </c>
      <c r="I140" s="279" t="s">
        <v>1996</v>
      </c>
      <c r="J140" s="279"/>
      <c r="K140" s="322"/>
    </row>
    <row r="141" ht="15" customHeight="1">
      <c r="B141" s="323"/>
      <c r="C141" s="324"/>
      <c r="D141" s="324"/>
      <c r="E141" s="324"/>
      <c r="F141" s="324"/>
      <c r="G141" s="324"/>
      <c r="H141" s="324"/>
      <c r="I141" s="324"/>
      <c r="J141" s="324"/>
      <c r="K141" s="325"/>
    </row>
    <row r="142" ht="18.75" customHeight="1">
      <c r="B142" s="275"/>
      <c r="C142" s="275"/>
      <c r="D142" s="275"/>
      <c r="E142" s="275"/>
      <c r="F142" s="312"/>
      <c r="G142" s="275"/>
      <c r="H142" s="275"/>
      <c r="I142" s="275"/>
      <c r="J142" s="275"/>
      <c r="K142" s="275"/>
    </row>
    <row r="143" ht="18.75" customHeight="1">
      <c r="B143" s="286"/>
      <c r="C143" s="286"/>
      <c r="D143" s="286"/>
      <c r="E143" s="286"/>
      <c r="F143" s="286"/>
      <c r="G143" s="286"/>
      <c r="H143" s="286"/>
      <c r="I143" s="286"/>
      <c r="J143" s="286"/>
      <c r="K143" s="286"/>
    </row>
    <row r="144" ht="7.5" customHeight="1">
      <c r="B144" s="287"/>
      <c r="C144" s="288"/>
      <c r="D144" s="288"/>
      <c r="E144" s="288"/>
      <c r="F144" s="288"/>
      <c r="G144" s="288"/>
      <c r="H144" s="288"/>
      <c r="I144" s="288"/>
      <c r="J144" s="288"/>
      <c r="K144" s="289"/>
    </row>
    <row r="145" ht="45" customHeight="1">
      <c r="B145" s="290"/>
      <c r="C145" s="291" t="s">
        <v>2020</v>
      </c>
      <c r="D145" s="291"/>
      <c r="E145" s="291"/>
      <c r="F145" s="291"/>
      <c r="G145" s="291"/>
      <c r="H145" s="291"/>
      <c r="I145" s="291"/>
      <c r="J145" s="291"/>
      <c r="K145" s="292"/>
    </row>
    <row r="146" ht="17.25" customHeight="1">
      <c r="B146" s="290"/>
      <c r="C146" s="293" t="s">
        <v>1956</v>
      </c>
      <c r="D146" s="293"/>
      <c r="E146" s="293"/>
      <c r="F146" s="293" t="s">
        <v>1957</v>
      </c>
      <c r="G146" s="294"/>
      <c r="H146" s="293" t="s">
        <v>132</v>
      </c>
      <c r="I146" s="293" t="s">
        <v>57</v>
      </c>
      <c r="J146" s="293" t="s">
        <v>1958</v>
      </c>
      <c r="K146" s="292"/>
    </row>
    <row r="147" ht="17.25" customHeight="1">
      <c r="B147" s="290"/>
      <c r="C147" s="295" t="s">
        <v>1959</v>
      </c>
      <c r="D147" s="295"/>
      <c r="E147" s="295"/>
      <c r="F147" s="296" t="s">
        <v>1960</v>
      </c>
      <c r="G147" s="297"/>
      <c r="H147" s="295"/>
      <c r="I147" s="295"/>
      <c r="J147" s="295" t="s">
        <v>1961</v>
      </c>
      <c r="K147" s="292"/>
    </row>
    <row r="148" ht="5.25" customHeight="1">
      <c r="B148" s="301"/>
      <c r="C148" s="298"/>
      <c r="D148" s="298"/>
      <c r="E148" s="298"/>
      <c r="F148" s="298"/>
      <c r="G148" s="299"/>
      <c r="H148" s="298"/>
      <c r="I148" s="298"/>
      <c r="J148" s="298"/>
      <c r="K148" s="322"/>
    </row>
    <row r="149" ht="15" customHeight="1">
      <c r="B149" s="301"/>
      <c r="C149" s="326" t="s">
        <v>1965</v>
      </c>
      <c r="D149" s="279"/>
      <c r="E149" s="279"/>
      <c r="F149" s="327" t="s">
        <v>1962</v>
      </c>
      <c r="G149" s="279"/>
      <c r="H149" s="326" t="s">
        <v>2001</v>
      </c>
      <c r="I149" s="326" t="s">
        <v>1964</v>
      </c>
      <c r="J149" s="326">
        <v>120</v>
      </c>
      <c r="K149" s="322"/>
    </row>
    <row r="150" ht="15" customHeight="1">
      <c r="B150" s="301"/>
      <c r="C150" s="326" t="s">
        <v>2010</v>
      </c>
      <c r="D150" s="279"/>
      <c r="E150" s="279"/>
      <c r="F150" s="327" t="s">
        <v>1962</v>
      </c>
      <c r="G150" s="279"/>
      <c r="H150" s="326" t="s">
        <v>2021</v>
      </c>
      <c r="I150" s="326" t="s">
        <v>1964</v>
      </c>
      <c r="J150" s="326" t="s">
        <v>2012</v>
      </c>
      <c r="K150" s="322"/>
    </row>
    <row r="151" ht="15" customHeight="1">
      <c r="B151" s="301"/>
      <c r="C151" s="326" t="s">
        <v>1911</v>
      </c>
      <c r="D151" s="279"/>
      <c r="E151" s="279"/>
      <c r="F151" s="327" t="s">
        <v>1962</v>
      </c>
      <c r="G151" s="279"/>
      <c r="H151" s="326" t="s">
        <v>2022</v>
      </c>
      <c r="I151" s="326" t="s">
        <v>1964</v>
      </c>
      <c r="J151" s="326" t="s">
        <v>2012</v>
      </c>
      <c r="K151" s="322"/>
    </row>
    <row r="152" ht="15" customHeight="1">
      <c r="B152" s="301"/>
      <c r="C152" s="326" t="s">
        <v>1967</v>
      </c>
      <c r="D152" s="279"/>
      <c r="E152" s="279"/>
      <c r="F152" s="327" t="s">
        <v>1968</v>
      </c>
      <c r="G152" s="279"/>
      <c r="H152" s="326" t="s">
        <v>2001</v>
      </c>
      <c r="I152" s="326" t="s">
        <v>1964</v>
      </c>
      <c r="J152" s="326">
        <v>50</v>
      </c>
      <c r="K152" s="322"/>
    </row>
    <row r="153" ht="15" customHeight="1">
      <c r="B153" s="301"/>
      <c r="C153" s="326" t="s">
        <v>1970</v>
      </c>
      <c r="D153" s="279"/>
      <c r="E153" s="279"/>
      <c r="F153" s="327" t="s">
        <v>1962</v>
      </c>
      <c r="G153" s="279"/>
      <c r="H153" s="326" t="s">
        <v>2001</v>
      </c>
      <c r="I153" s="326" t="s">
        <v>1972</v>
      </c>
      <c r="J153" s="326"/>
      <c r="K153" s="322"/>
    </row>
    <row r="154" ht="15" customHeight="1">
      <c r="B154" s="301"/>
      <c r="C154" s="326" t="s">
        <v>1981</v>
      </c>
      <c r="D154" s="279"/>
      <c r="E154" s="279"/>
      <c r="F154" s="327" t="s">
        <v>1968</v>
      </c>
      <c r="G154" s="279"/>
      <c r="H154" s="326" t="s">
        <v>2001</v>
      </c>
      <c r="I154" s="326" t="s">
        <v>1964</v>
      </c>
      <c r="J154" s="326">
        <v>50</v>
      </c>
      <c r="K154" s="322"/>
    </row>
    <row r="155" ht="15" customHeight="1">
      <c r="B155" s="301"/>
      <c r="C155" s="326" t="s">
        <v>1989</v>
      </c>
      <c r="D155" s="279"/>
      <c r="E155" s="279"/>
      <c r="F155" s="327" t="s">
        <v>1968</v>
      </c>
      <c r="G155" s="279"/>
      <c r="H155" s="326" t="s">
        <v>2001</v>
      </c>
      <c r="I155" s="326" t="s">
        <v>1964</v>
      </c>
      <c r="J155" s="326">
        <v>50</v>
      </c>
      <c r="K155" s="322"/>
    </row>
    <row r="156" ht="15" customHeight="1">
      <c r="B156" s="301"/>
      <c r="C156" s="326" t="s">
        <v>1987</v>
      </c>
      <c r="D156" s="279"/>
      <c r="E156" s="279"/>
      <c r="F156" s="327" t="s">
        <v>1968</v>
      </c>
      <c r="G156" s="279"/>
      <c r="H156" s="326" t="s">
        <v>2001</v>
      </c>
      <c r="I156" s="326" t="s">
        <v>1964</v>
      </c>
      <c r="J156" s="326">
        <v>50</v>
      </c>
      <c r="K156" s="322"/>
    </row>
    <row r="157" ht="15" customHeight="1">
      <c r="B157" s="301"/>
      <c r="C157" s="326" t="s">
        <v>92</v>
      </c>
      <c r="D157" s="279"/>
      <c r="E157" s="279"/>
      <c r="F157" s="327" t="s">
        <v>1962</v>
      </c>
      <c r="G157" s="279"/>
      <c r="H157" s="326" t="s">
        <v>2023</v>
      </c>
      <c r="I157" s="326" t="s">
        <v>1964</v>
      </c>
      <c r="J157" s="326" t="s">
        <v>2024</v>
      </c>
      <c r="K157" s="322"/>
    </row>
    <row r="158" ht="15" customHeight="1">
      <c r="B158" s="301"/>
      <c r="C158" s="326" t="s">
        <v>2025</v>
      </c>
      <c r="D158" s="279"/>
      <c r="E158" s="279"/>
      <c r="F158" s="327" t="s">
        <v>1962</v>
      </c>
      <c r="G158" s="279"/>
      <c r="H158" s="326" t="s">
        <v>2026</v>
      </c>
      <c r="I158" s="326" t="s">
        <v>1996</v>
      </c>
      <c r="J158" s="326"/>
      <c r="K158" s="322"/>
    </row>
    <row r="159" ht="15" customHeight="1">
      <c r="B159" s="328"/>
      <c r="C159" s="310"/>
      <c r="D159" s="310"/>
      <c r="E159" s="310"/>
      <c r="F159" s="310"/>
      <c r="G159" s="310"/>
      <c r="H159" s="310"/>
      <c r="I159" s="310"/>
      <c r="J159" s="310"/>
      <c r="K159" s="329"/>
    </row>
    <row r="160" ht="18.75" customHeight="1">
      <c r="B160" s="275"/>
      <c r="C160" s="279"/>
      <c r="D160" s="279"/>
      <c r="E160" s="279"/>
      <c r="F160" s="300"/>
      <c r="G160" s="279"/>
      <c r="H160" s="279"/>
      <c r="I160" s="279"/>
      <c r="J160" s="279"/>
      <c r="K160" s="275"/>
    </row>
    <row r="161" ht="18.75" customHeight="1">
      <c r="B161" s="286"/>
      <c r="C161" s="286"/>
      <c r="D161" s="286"/>
      <c r="E161" s="286"/>
      <c r="F161" s="286"/>
      <c r="G161" s="286"/>
      <c r="H161" s="286"/>
      <c r="I161" s="286"/>
      <c r="J161" s="286"/>
      <c r="K161" s="286"/>
    </row>
    <row r="162" ht="7.5" customHeight="1">
      <c r="B162" s="265"/>
      <c r="C162" s="266"/>
      <c r="D162" s="266"/>
      <c r="E162" s="266"/>
      <c r="F162" s="266"/>
      <c r="G162" s="266"/>
      <c r="H162" s="266"/>
      <c r="I162" s="266"/>
      <c r="J162" s="266"/>
      <c r="K162" s="267"/>
    </row>
    <row r="163" ht="45" customHeight="1">
      <c r="B163" s="268"/>
      <c r="C163" s="269" t="s">
        <v>2027</v>
      </c>
      <c r="D163" s="269"/>
      <c r="E163" s="269"/>
      <c r="F163" s="269"/>
      <c r="G163" s="269"/>
      <c r="H163" s="269"/>
      <c r="I163" s="269"/>
      <c r="J163" s="269"/>
      <c r="K163" s="270"/>
    </row>
    <row r="164" ht="17.25" customHeight="1">
      <c r="B164" s="268"/>
      <c r="C164" s="293" t="s">
        <v>1956</v>
      </c>
      <c r="D164" s="293"/>
      <c r="E164" s="293"/>
      <c r="F164" s="293" t="s">
        <v>1957</v>
      </c>
      <c r="G164" s="330"/>
      <c r="H164" s="331" t="s">
        <v>132</v>
      </c>
      <c r="I164" s="331" t="s">
        <v>57</v>
      </c>
      <c r="J164" s="293" t="s">
        <v>1958</v>
      </c>
      <c r="K164" s="270"/>
    </row>
    <row r="165" ht="17.25" customHeight="1">
      <c r="B165" s="271"/>
      <c r="C165" s="295" t="s">
        <v>1959</v>
      </c>
      <c r="D165" s="295"/>
      <c r="E165" s="295"/>
      <c r="F165" s="296" t="s">
        <v>1960</v>
      </c>
      <c r="G165" s="332"/>
      <c r="H165" s="333"/>
      <c r="I165" s="333"/>
      <c r="J165" s="295" t="s">
        <v>1961</v>
      </c>
      <c r="K165" s="273"/>
    </row>
    <row r="166" ht="5.25" customHeight="1">
      <c r="B166" s="301"/>
      <c r="C166" s="298"/>
      <c r="D166" s="298"/>
      <c r="E166" s="298"/>
      <c r="F166" s="298"/>
      <c r="G166" s="299"/>
      <c r="H166" s="298"/>
      <c r="I166" s="298"/>
      <c r="J166" s="298"/>
      <c r="K166" s="322"/>
    </row>
    <row r="167" ht="15" customHeight="1">
      <c r="B167" s="301"/>
      <c r="C167" s="279" t="s">
        <v>1965</v>
      </c>
      <c r="D167" s="279"/>
      <c r="E167" s="279"/>
      <c r="F167" s="300" t="s">
        <v>1962</v>
      </c>
      <c r="G167" s="279"/>
      <c r="H167" s="279" t="s">
        <v>2001</v>
      </c>
      <c r="I167" s="279" t="s">
        <v>1964</v>
      </c>
      <c r="J167" s="279">
        <v>120</v>
      </c>
      <c r="K167" s="322"/>
    </row>
    <row r="168" ht="15" customHeight="1">
      <c r="B168" s="301"/>
      <c r="C168" s="279" t="s">
        <v>2010</v>
      </c>
      <c r="D168" s="279"/>
      <c r="E168" s="279"/>
      <c r="F168" s="300" t="s">
        <v>1962</v>
      </c>
      <c r="G168" s="279"/>
      <c r="H168" s="279" t="s">
        <v>2011</v>
      </c>
      <c r="I168" s="279" t="s">
        <v>1964</v>
      </c>
      <c r="J168" s="279" t="s">
        <v>2012</v>
      </c>
      <c r="K168" s="322"/>
    </row>
    <row r="169" ht="15" customHeight="1">
      <c r="B169" s="301"/>
      <c r="C169" s="279" t="s">
        <v>1911</v>
      </c>
      <c r="D169" s="279"/>
      <c r="E169" s="279"/>
      <c r="F169" s="300" t="s">
        <v>1962</v>
      </c>
      <c r="G169" s="279"/>
      <c r="H169" s="279" t="s">
        <v>2028</v>
      </c>
      <c r="I169" s="279" t="s">
        <v>1964</v>
      </c>
      <c r="J169" s="279" t="s">
        <v>2012</v>
      </c>
      <c r="K169" s="322"/>
    </row>
    <row r="170" ht="15" customHeight="1">
      <c r="B170" s="301"/>
      <c r="C170" s="279" t="s">
        <v>1967</v>
      </c>
      <c r="D170" s="279"/>
      <c r="E170" s="279"/>
      <c r="F170" s="300" t="s">
        <v>1968</v>
      </c>
      <c r="G170" s="279"/>
      <c r="H170" s="279" t="s">
        <v>2028</v>
      </c>
      <c r="I170" s="279" t="s">
        <v>1964</v>
      </c>
      <c r="J170" s="279">
        <v>50</v>
      </c>
      <c r="K170" s="322"/>
    </row>
    <row r="171" ht="15" customHeight="1">
      <c r="B171" s="301"/>
      <c r="C171" s="279" t="s">
        <v>1970</v>
      </c>
      <c r="D171" s="279"/>
      <c r="E171" s="279"/>
      <c r="F171" s="300" t="s">
        <v>1962</v>
      </c>
      <c r="G171" s="279"/>
      <c r="H171" s="279" t="s">
        <v>2028</v>
      </c>
      <c r="I171" s="279" t="s">
        <v>1972</v>
      </c>
      <c r="J171" s="279"/>
      <c r="K171" s="322"/>
    </row>
    <row r="172" ht="15" customHeight="1">
      <c r="B172" s="301"/>
      <c r="C172" s="279" t="s">
        <v>1981</v>
      </c>
      <c r="D172" s="279"/>
      <c r="E172" s="279"/>
      <c r="F172" s="300" t="s">
        <v>1968</v>
      </c>
      <c r="G172" s="279"/>
      <c r="H172" s="279" t="s">
        <v>2028</v>
      </c>
      <c r="I172" s="279" t="s">
        <v>1964</v>
      </c>
      <c r="J172" s="279">
        <v>50</v>
      </c>
      <c r="K172" s="322"/>
    </row>
    <row r="173" ht="15" customHeight="1">
      <c r="B173" s="301"/>
      <c r="C173" s="279" t="s">
        <v>1989</v>
      </c>
      <c r="D173" s="279"/>
      <c r="E173" s="279"/>
      <c r="F173" s="300" t="s">
        <v>1968</v>
      </c>
      <c r="G173" s="279"/>
      <c r="H173" s="279" t="s">
        <v>2028</v>
      </c>
      <c r="I173" s="279" t="s">
        <v>1964</v>
      </c>
      <c r="J173" s="279">
        <v>50</v>
      </c>
      <c r="K173" s="322"/>
    </row>
    <row r="174" ht="15" customHeight="1">
      <c r="B174" s="301"/>
      <c r="C174" s="279" t="s">
        <v>1987</v>
      </c>
      <c r="D174" s="279"/>
      <c r="E174" s="279"/>
      <c r="F174" s="300" t="s">
        <v>1968</v>
      </c>
      <c r="G174" s="279"/>
      <c r="H174" s="279" t="s">
        <v>2028</v>
      </c>
      <c r="I174" s="279" t="s">
        <v>1964</v>
      </c>
      <c r="J174" s="279">
        <v>50</v>
      </c>
      <c r="K174" s="322"/>
    </row>
    <row r="175" ht="15" customHeight="1">
      <c r="B175" s="301"/>
      <c r="C175" s="279" t="s">
        <v>131</v>
      </c>
      <c r="D175" s="279"/>
      <c r="E175" s="279"/>
      <c r="F175" s="300" t="s">
        <v>1962</v>
      </c>
      <c r="G175" s="279"/>
      <c r="H175" s="279" t="s">
        <v>2029</v>
      </c>
      <c r="I175" s="279" t="s">
        <v>2030</v>
      </c>
      <c r="J175" s="279"/>
      <c r="K175" s="322"/>
    </row>
    <row r="176" ht="15" customHeight="1">
      <c r="B176" s="301"/>
      <c r="C176" s="279" t="s">
        <v>57</v>
      </c>
      <c r="D176" s="279"/>
      <c r="E176" s="279"/>
      <c r="F176" s="300" t="s">
        <v>1962</v>
      </c>
      <c r="G176" s="279"/>
      <c r="H176" s="279" t="s">
        <v>2031</v>
      </c>
      <c r="I176" s="279" t="s">
        <v>2032</v>
      </c>
      <c r="J176" s="279">
        <v>1</v>
      </c>
      <c r="K176" s="322"/>
    </row>
    <row r="177" ht="15" customHeight="1">
      <c r="B177" s="301"/>
      <c r="C177" s="279" t="s">
        <v>53</v>
      </c>
      <c r="D177" s="279"/>
      <c r="E177" s="279"/>
      <c r="F177" s="300" t="s">
        <v>1962</v>
      </c>
      <c r="G177" s="279"/>
      <c r="H177" s="279" t="s">
        <v>2033</v>
      </c>
      <c r="I177" s="279" t="s">
        <v>1964</v>
      </c>
      <c r="J177" s="279">
        <v>20</v>
      </c>
      <c r="K177" s="322"/>
    </row>
    <row r="178" ht="15" customHeight="1">
      <c r="B178" s="301"/>
      <c r="C178" s="279" t="s">
        <v>132</v>
      </c>
      <c r="D178" s="279"/>
      <c r="E178" s="279"/>
      <c r="F178" s="300" t="s">
        <v>1962</v>
      </c>
      <c r="G178" s="279"/>
      <c r="H178" s="279" t="s">
        <v>2034</v>
      </c>
      <c r="I178" s="279" t="s">
        <v>1964</v>
      </c>
      <c r="J178" s="279">
        <v>255</v>
      </c>
      <c r="K178" s="322"/>
    </row>
    <row r="179" ht="15" customHeight="1">
      <c r="B179" s="301"/>
      <c r="C179" s="279" t="s">
        <v>133</v>
      </c>
      <c r="D179" s="279"/>
      <c r="E179" s="279"/>
      <c r="F179" s="300" t="s">
        <v>1962</v>
      </c>
      <c r="G179" s="279"/>
      <c r="H179" s="279" t="s">
        <v>1927</v>
      </c>
      <c r="I179" s="279" t="s">
        <v>1964</v>
      </c>
      <c r="J179" s="279">
        <v>10</v>
      </c>
      <c r="K179" s="322"/>
    </row>
    <row r="180" ht="15" customHeight="1">
      <c r="B180" s="301"/>
      <c r="C180" s="279" t="s">
        <v>134</v>
      </c>
      <c r="D180" s="279"/>
      <c r="E180" s="279"/>
      <c r="F180" s="300" t="s">
        <v>1962</v>
      </c>
      <c r="G180" s="279"/>
      <c r="H180" s="279" t="s">
        <v>2035</v>
      </c>
      <c r="I180" s="279" t="s">
        <v>1996</v>
      </c>
      <c r="J180" s="279"/>
      <c r="K180" s="322"/>
    </row>
    <row r="181" ht="15" customHeight="1">
      <c r="B181" s="301"/>
      <c r="C181" s="279" t="s">
        <v>2036</v>
      </c>
      <c r="D181" s="279"/>
      <c r="E181" s="279"/>
      <c r="F181" s="300" t="s">
        <v>1962</v>
      </c>
      <c r="G181" s="279"/>
      <c r="H181" s="279" t="s">
        <v>2037</v>
      </c>
      <c r="I181" s="279" t="s">
        <v>1996</v>
      </c>
      <c r="J181" s="279"/>
      <c r="K181" s="322"/>
    </row>
    <row r="182" ht="15" customHeight="1">
      <c r="B182" s="301"/>
      <c r="C182" s="279" t="s">
        <v>2025</v>
      </c>
      <c r="D182" s="279"/>
      <c r="E182" s="279"/>
      <c r="F182" s="300" t="s">
        <v>1962</v>
      </c>
      <c r="G182" s="279"/>
      <c r="H182" s="279" t="s">
        <v>2038</v>
      </c>
      <c r="I182" s="279" t="s">
        <v>1996</v>
      </c>
      <c r="J182" s="279"/>
      <c r="K182" s="322"/>
    </row>
    <row r="183" ht="15" customHeight="1">
      <c r="B183" s="301"/>
      <c r="C183" s="279" t="s">
        <v>136</v>
      </c>
      <c r="D183" s="279"/>
      <c r="E183" s="279"/>
      <c r="F183" s="300" t="s">
        <v>1968</v>
      </c>
      <c r="G183" s="279"/>
      <c r="H183" s="279" t="s">
        <v>2039</v>
      </c>
      <c r="I183" s="279" t="s">
        <v>1964</v>
      </c>
      <c r="J183" s="279">
        <v>50</v>
      </c>
      <c r="K183" s="322"/>
    </row>
    <row r="184" ht="15" customHeight="1">
      <c r="B184" s="301"/>
      <c r="C184" s="279" t="s">
        <v>2040</v>
      </c>
      <c r="D184" s="279"/>
      <c r="E184" s="279"/>
      <c r="F184" s="300" t="s">
        <v>1968</v>
      </c>
      <c r="G184" s="279"/>
      <c r="H184" s="279" t="s">
        <v>2041</v>
      </c>
      <c r="I184" s="279" t="s">
        <v>2042</v>
      </c>
      <c r="J184" s="279"/>
      <c r="K184" s="322"/>
    </row>
    <row r="185" ht="15" customHeight="1">
      <c r="B185" s="301"/>
      <c r="C185" s="279" t="s">
        <v>2043</v>
      </c>
      <c r="D185" s="279"/>
      <c r="E185" s="279"/>
      <c r="F185" s="300" t="s">
        <v>1968</v>
      </c>
      <c r="G185" s="279"/>
      <c r="H185" s="279" t="s">
        <v>2044</v>
      </c>
      <c r="I185" s="279" t="s">
        <v>2042</v>
      </c>
      <c r="J185" s="279"/>
      <c r="K185" s="322"/>
    </row>
    <row r="186" ht="15" customHeight="1">
      <c r="B186" s="301"/>
      <c r="C186" s="279" t="s">
        <v>2045</v>
      </c>
      <c r="D186" s="279"/>
      <c r="E186" s="279"/>
      <c r="F186" s="300" t="s">
        <v>1968</v>
      </c>
      <c r="G186" s="279"/>
      <c r="H186" s="279" t="s">
        <v>2046</v>
      </c>
      <c r="I186" s="279" t="s">
        <v>2042</v>
      </c>
      <c r="J186" s="279"/>
      <c r="K186" s="322"/>
    </row>
    <row r="187" ht="15" customHeight="1">
      <c r="B187" s="301"/>
      <c r="C187" s="334" t="s">
        <v>2047</v>
      </c>
      <c r="D187" s="279"/>
      <c r="E187" s="279"/>
      <c r="F187" s="300" t="s">
        <v>1968</v>
      </c>
      <c r="G187" s="279"/>
      <c r="H187" s="279" t="s">
        <v>2048</v>
      </c>
      <c r="I187" s="279" t="s">
        <v>2049</v>
      </c>
      <c r="J187" s="335" t="s">
        <v>2050</v>
      </c>
      <c r="K187" s="322"/>
    </row>
    <row r="188" ht="15" customHeight="1">
      <c r="B188" s="301"/>
      <c r="C188" s="285" t="s">
        <v>42</v>
      </c>
      <c r="D188" s="279"/>
      <c r="E188" s="279"/>
      <c r="F188" s="300" t="s">
        <v>1962</v>
      </c>
      <c r="G188" s="279"/>
      <c r="H188" s="275" t="s">
        <v>2051</v>
      </c>
      <c r="I188" s="279" t="s">
        <v>2052</v>
      </c>
      <c r="J188" s="279"/>
      <c r="K188" s="322"/>
    </row>
    <row r="189" ht="15" customHeight="1">
      <c r="B189" s="301"/>
      <c r="C189" s="285" t="s">
        <v>2053</v>
      </c>
      <c r="D189" s="279"/>
      <c r="E189" s="279"/>
      <c r="F189" s="300" t="s">
        <v>1962</v>
      </c>
      <c r="G189" s="279"/>
      <c r="H189" s="279" t="s">
        <v>2054</v>
      </c>
      <c r="I189" s="279" t="s">
        <v>1996</v>
      </c>
      <c r="J189" s="279"/>
      <c r="K189" s="322"/>
    </row>
    <row r="190" ht="15" customHeight="1">
      <c r="B190" s="301"/>
      <c r="C190" s="285" t="s">
        <v>2055</v>
      </c>
      <c r="D190" s="279"/>
      <c r="E190" s="279"/>
      <c r="F190" s="300" t="s">
        <v>1962</v>
      </c>
      <c r="G190" s="279"/>
      <c r="H190" s="279" t="s">
        <v>2056</v>
      </c>
      <c r="I190" s="279" t="s">
        <v>1996</v>
      </c>
      <c r="J190" s="279"/>
      <c r="K190" s="322"/>
    </row>
    <row r="191" ht="15" customHeight="1">
      <c r="B191" s="301"/>
      <c r="C191" s="285" t="s">
        <v>2057</v>
      </c>
      <c r="D191" s="279"/>
      <c r="E191" s="279"/>
      <c r="F191" s="300" t="s">
        <v>1968</v>
      </c>
      <c r="G191" s="279"/>
      <c r="H191" s="279" t="s">
        <v>2058</v>
      </c>
      <c r="I191" s="279" t="s">
        <v>1996</v>
      </c>
      <c r="J191" s="279"/>
      <c r="K191" s="322"/>
    </row>
    <row r="192" ht="15" customHeight="1">
      <c r="B192" s="328"/>
      <c r="C192" s="336"/>
      <c r="D192" s="310"/>
      <c r="E192" s="310"/>
      <c r="F192" s="310"/>
      <c r="G192" s="310"/>
      <c r="H192" s="310"/>
      <c r="I192" s="310"/>
      <c r="J192" s="310"/>
      <c r="K192" s="329"/>
    </row>
    <row r="193" ht="18.75" customHeight="1">
      <c r="B193" s="275"/>
      <c r="C193" s="279"/>
      <c r="D193" s="279"/>
      <c r="E193" s="279"/>
      <c r="F193" s="300"/>
      <c r="G193" s="279"/>
      <c r="H193" s="279"/>
      <c r="I193" s="279"/>
      <c r="J193" s="279"/>
      <c r="K193" s="275"/>
    </row>
    <row r="194" ht="18.75" customHeight="1">
      <c r="B194" s="275"/>
      <c r="C194" s="279"/>
      <c r="D194" s="279"/>
      <c r="E194" s="279"/>
      <c r="F194" s="300"/>
      <c r="G194" s="279"/>
      <c r="H194" s="279"/>
      <c r="I194" s="279"/>
      <c r="J194" s="279"/>
      <c r="K194" s="275"/>
    </row>
    <row r="195" ht="18.75" customHeight="1">
      <c r="B195" s="286"/>
      <c r="C195" s="286"/>
      <c r="D195" s="286"/>
      <c r="E195" s="286"/>
      <c r="F195" s="286"/>
      <c r="G195" s="286"/>
      <c r="H195" s="286"/>
      <c r="I195" s="286"/>
      <c r="J195" s="286"/>
      <c r="K195" s="286"/>
    </row>
    <row r="196" ht="13.5">
      <c r="B196" s="265"/>
      <c r="C196" s="266"/>
      <c r="D196" s="266"/>
      <c r="E196" s="266"/>
      <c r="F196" s="266"/>
      <c r="G196" s="266"/>
      <c r="H196" s="266"/>
      <c r="I196" s="266"/>
      <c r="J196" s="266"/>
      <c r="K196" s="267"/>
    </row>
    <row r="197" ht="21">
      <c r="B197" s="268"/>
      <c r="C197" s="269" t="s">
        <v>2059</v>
      </c>
      <c r="D197" s="269"/>
      <c r="E197" s="269"/>
      <c r="F197" s="269"/>
      <c r="G197" s="269"/>
      <c r="H197" s="269"/>
      <c r="I197" s="269"/>
      <c r="J197" s="269"/>
      <c r="K197" s="270"/>
    </row>
    <row r="198" ht="25.5" customHeight="1">
      <c r="B198" s="268"/>
      <c r="C198" s="337" t="s">
        <v>2060</v>
      </c>
      <c r="D198" s="337"/>
      <c r="E198" s="337"/>
      <c r="F198" s="337" t="s">
        <v>2061</v>
      </c>
      <c r="G198" s="338"/>
      <c r="H198" s="337" t="s">
        <v>2062</v>
      </c>
      <c r="I198" s="337"/>
      <c r="J198" s="337"/>
      <c r="K198" s="270"/>
    </row>
    <row r="199" ht="5.25" customHeight="1">
      <c r="B199" s="301"/>
      <c r="C199" s="298"/>
      <c r="D199" s="298"/>
      <c r="E199" s="298"/>
      <c r="F199" s="298"/>
      <c r="G199" s="279"/>
      <c r="H199" s="298"/>
      <c r="I199" s="298"/>
      <c r="J199" s="298"/>
      <c r="K199" s="322"/>
    </row>
    <row r="200" ht="15" customHeight="1">
      <c r="B200" s="301"/>
      <c r="C200" s="279" t="s">
        <v>2052</v>
      </c>
      <c r="D200" s="279"/>
      <c r="E200" s="279"/>
      <c r="F200" s="300" t="s">
        <v>43</v>
      </c>
      <c r="G200" s="279"/>
      <c r="H200" s="279" t="s">
        <v>2063</v>
      </c>
      <c r="I200" s="279"/>
      <c r="J200" s="279"/>
      <c r="K200" s="322"/>
    </row>
    <row r="201" ht="15" customHeight="1">
      <c r="B201" s="301"/>
      <c r="C201" s="307"/>
      <c r="D201" s="279"/>
      <c r="E201" s="279"/>
      <c r="F201" s="300" t="s">
        <v>44</v>
      </c>
      <c r="G201" s="279"/>
      <c r="H201" s="279" t="s">
        <v>2064</v>
      </c>
      <c r="I201" s="279"/>
      <c r="J201" s="279"/>
      <c r="K201" s="322"/>
    </row>
    <row r="202" ht="15" customHeight="1">
      <c r="B202" s="301"/>
      <c r="C202" s="307"/>
      <c r="D202" s="279"/>
      <c r="E202" s="279"/>
      <c r="F202" s="300" t="s">
        <v>47</v>
      </c>
      <c r="G202" s="279"/>
      <c r="H202" s="279" t="s">
        <v>2065</v>
      </c>
      <c r="I202" s="279"/>
      <c r="J202" s="279"/>
      <c r="K202" s="322"/>
    </row>
    <row r="203" ht="15" customHeight="1">
      <c r="B203" s="301"/>
      <c r="C203" s="279"/>
      <c r="D203" s="279"/>
      <c r="E203" s="279"/>
      <c r="F203" s="300" t="s">
        <v>45</v>
      </c>
      <c r="G203" s="279"/>
      <c r="H203" s="279" t="s">
        <v>2066</v>
      </c>
      <c r="I203" s="279"/>
      <c r="J203" s="279"/>
      <c r="K203" s="322"/>
    </row>
    <row r="204" ht="15" customHeight="1">
      <c r="B204" s="301"/>
      <c r="C204" s="279"/>
      <c r="D204" s="279"/>
      <c r="E204" s="279"/>
      <c r="F204" s="300" t="s">
        <v>46</v>
      </c>
      <c r="G204" s="279"/>
      <c r="H204" s="279" t="s">
        <v>2067</v>
      </c>
      <c r="I204" s="279"/>
      <c r="J204" s="279"/>
      <c r="K204" s="322"/>
    </row>
    <row r="205" ht="15" customHeight="1">
      <c r="B205" s="301"/>
      <c r="C205" s="279"/>
      <c r="D205" s="279"/>
      <c r="E205" s="279"/>
      <c r="F205" s="300"/>
      <c r="G205" s="279"/>
      <c r="H205" s="279"/>
      <c r="I205" s="279"/>
      <c r="J205" s="279"/>
      <c r="K205" s="322"/>
    </row>
    <row r="206" ht="15" customHeight="1">
      <c r="B206" s="301"/>
      <c r="C206" s="279" t="s">
        <v>2008</v>
      </c>
      <c r="D206" s="279"/>
      <c r="E206" s="279"/>
      <c r="F206" s="300" t="s">
        <v>78</v>
      </c>
      <c r="G206" s="279"/>
      <c r="H206" s="279" t="s">
        <v>2068</v>
      </c>
      <c r="I206" s="279"/>
      <c r="J206" s="279"/>
      <c r="K206" s="322"/>
    </row>
    <row r="207" ht="15" customHeight="1">
      <c r="B207" s="301"/>
      <c r="C207" s="307"/>
      <c r="D207" s="279"/>
      <c r="E207" s="279"/>
      <c r="F207" s="300" t="s">
        <v>1905</v>
      </c>
      <c r="G207" s="279"/>
      <c r="H207" s="279" t="s">
        <v>1906</v>
      </c>
      <c r="I207" s="279"/>
      <c r="J207" s="279"/>
      <c r="K207" s="322"/>
    </row>
    <row r="208" ht="15" customHeight="1">
      <c r="B208" s="301"/>
      <c r="C208" s="279"/>
      <c r="D208" s="279"/>
      <c r="E208" s="279"/>
      <c r="F208" s="300" t="s">
        <v>1903</v>
      </c>
      <c r="G208" s="279"/>
      <c r="H208" s="279" t="s">
        <v>2069</v>
      </c>
      <c r="I208" s="279"/>
      <c r="J208" s="279"/>
      <c r="K208" s="322"/>
    </row>
    <row r="209" ht="15" customHeight="1">
      <c r="B209" s="339"/>
      <c r="C209" s="307"/>
      <c r="D209" s="307"/>
      <c r="E209" s="307"/>
      <c r="F209" s="300" t="s">
        <v>1907</v>
      </c>
      <c r="G209" s="285"/>
      <c r="H209" s="326" t="s">
        <v>1908</v>
      </c>
      <c r="I209" s="326"/>
      <c r="J209" s="326"/>
      <c r="K209" s="340"/>
    </row>
    <row r="210" ht="15" customHeight="1">
      <c r="B210" s="339"/>
      <c r="C210" s="307"/>
      <c r="D210" s="307"/>
      <c r="E210" s="307"/>
      <c r="F210" s="300" t="s">
        <v>1909</v>
      </c>
      <c r="G210" s="285"/>
      <c r="H210" s="326" t="s">
        <v>2070</v>
      </c>
      <c r="I210" s="326"/>
      <c r="J210" s="326"/>
      <c r="K210" s="340"/>
    </row>
    <row r="211" ht="15" customHeight="1">
      <c r="B211" s="339"/>
      <c r="C211" s="307"/>
      <c r="D211" s="307"/>
      <c r="E211" s="307"/>
      <c r="F211" s="341"/>
      <c r="G211" s="285"/>
      <c r="H211" s="342"/>
      <c r="I211" s="342"/>
      <c r="J211" s="342"/>
      <c r="K211" s="340"/>
    </row>
    <row r="212" ht="15" customHeight="1">
      <c r="B212" s="339"/>
      <c r="C212" s="279" t="s">
        <v>2032</v>
      </c>
      <c r="D212" s="307"/>
      <c r="E212" s="307"/>
      <c r="F212" s="300">
        <v>1</v>
      </c>
      <c r="G212" s="285"/>
      <c r="H212" s="326" t="s">
        <v>2071</v>
      </c>
      <c r="I212" s="326"/>
      <c r="J212" s="326"/>
      <c r="K212" s="340"/>
    </row>
    <row r="213" ht="15" customHeight="1">
      <c r="B213" s="339"/>
      <c r="C213" s="307"/>
      <c r="D213" s="307"/>
      <c r="E213" s="307"/>
      <c r="F213" s="300">
        <v>2</v>
      </c>
      <c r="G213" s="285"/>
      <c r="H213" s="326" t="s">
        <v>2072</v>
      </c>
      <c r="I213" s="326"/>
      <c r="J213" s="326"/>
      <c r="K213" s="340"/>
    </row>
    <row r="214" ht="15" customHeight="1">
      <c r="B214" s="339"/>
      <c r="C214" s="307"/>
      <c r="D214" s="307"/>
      <c r="E214" s="307"/>
      <c r="F214" s="300">
        <v>3</v>
      </c>
      <c r="G214" s="285"/>
      <c r="H214" s="326" t="s">
        <v>2073</v>
      </c>
      <c r="I214" s="326"/>
      <c r="J214" s="326"/>
      <c r="K214" s="340"/>
    </row>
    <row r="215" ht="15" customHeight="1">
      <c r="B215" s="339"/>
      <c r="C215" s="307"/>
      <c r="D215" s="307"/>
      <c r="E215" s="307"/>
      <c r="F215" s="300">
        <v>4</v>
      </c>
      <c r="G215" s="285"/>
      <c r="H215" s="326" t="s">
        <v>2074</v>
      </c>
      <c r="I215" s="326"/>
      <c r="J215" s="326"/>
      <c r="K215" s="340"/>
    </row>
    <row r="216" ht="12.75" customHeight="1">
      <c r="B216" s="343"/>
      <c r="C216" s="344"/>
      <c r="D216" s="344"/>
      <c r="E216" s="344"/>
      <c r="F216" s="344"/>
      <c r="G216" s="344"/>
      <c r="H216" s="344"/>
      <c r="I216" s="344"/>
      <c r="J216" s="344"/>
      <c r="K216" s="345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Tomanová Vlasta</dc:creator>
  <cp:lastModifiedBy>Tomanová Vlasta</cp:lastModifiedBy>
  <dcterms:created xsi:type="dcterms:W3CDTF">2017-10-04T11:33:36Z</dcterms:created>
  <dcterms:modified xsi:type="dcterms:W3CDTF">2017-10-04T11:33:44Z</dcterms:modified>
</cp:coreProperties>
</file>